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2"/>
  </bookViews>
  <sheets>
    <sheet name="2003. évi klts" sheetId="1" state="hidden" r:id="rId1"/>
    <sheet name="06.12." sheetId="2" state="hidden" r:id="rId2"/>
    <sheet name="09.18" sheetId="3" r:id="rId3"/>
    <sheet name="féléves beszámoló" sheetId="4" r:id="rId4"/>
  </sheets>
  <externalReferences>
    <externalReference r:id="rId7"/>
  </externalReferences>
  <definedNames>
    <definedName name="_xlnm.Print_Area" localSheetId="1">'06.12.'!$A:$IV</definedName>
    <definedName name="_xlnm.Print_Area" localSheetId="2">'09.18'!$A:$IV</definedName>
    <definedName name="_xlnm.Print_Area" localSheetId="3">'féléves beszámoló'!$A:$IV</definedName>
  </definedNames>
  <calcPr fullCalcOnLoad="1"/>
</workbook>
</file>

<file path=xl/sharedStrings.xml><?xml version="1.0" encoding="utf-8"?>
<sst xmlns="http://schemas.openxmlformats.org/spreadsheetml/2006/main" count="805" uniqueCount="103">
  <si>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</si>
  <si>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</si>
  <si>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</si>
  <si>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</si>
  <si>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</si>
  <si>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</si>
  <si>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</si>
  <si>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</si>
  <si>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</si>
  <si>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</si>
  <si>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</si>
  <si>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</si>
  <si>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</si>
  <si>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</si>
  <si>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</si>
  <si>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</si>
  <si>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</si>
  <si>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</si>
  <si>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</si>
  <si>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</si>
  <si>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</si>
  <si>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</si>
  <si>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</si>
  <si>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</si>
  <si>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</si>
  <si>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</si>
  <si>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</si>
  <si>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</si>
  <si>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</si>
  <si>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</si>
  <si>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</si>
  <si>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</si>
  <si>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</si>
  <si>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</si>
  <si>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</si>
  <si>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</si>
  <si>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</si>
  <si>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</si>
  <si>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</si>
  <si>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</si>
  <si>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</si>
  <si>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</si>
  <si>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</si>
  <si>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</si>
  <si>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</si>
  <si>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</si>
  <si>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</si>
  <si>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</si>
  <si>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</si>
  <si>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</si>
  <si>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</si>
  <si>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</si>
  <si>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</si>
  <si>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</si>
  <si>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</si>
  <si>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</si>
  <si>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</si>
  <si>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</si>
  <si>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</si>
  <si>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</si>
  <si>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</si>
  <si>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</si>
  <si>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</si>
  <si>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</si>
  <si>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</si>
  <si>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</si>
  <si>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</si>
  <si>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</si>
  <si>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</si>
  <si>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</si>
  <si>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</si>
  <si>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</si>
  <si>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</si>
  <si>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</si>
  <si>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</si>
  <si>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</si>
  <si>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</si>
  <si>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</si>
  <si>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</si>
  <si>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</si>
  <si>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</si>
  <si>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</si>
  <si>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</si>
  <si>
    <t>2003. évi Eredeti előirányzat</t>
  </si>
  <si>
    <t>2003. évi Módosított előirányzat</t>
  </si>
  <si>
    <t>Szerződéses lekötöttség</t>
  </si>
  <si>
    <t>Teljesítés   %-a</t>
  </si>
  <si>
    <t>összege</t>
  </si>
  <si>
    <t>%-a</t>
  </si>
  <si>
    <t>2003.            I. félévi teljesítés</t>
  </si>
  <si>
    <t>Módosított   új   előirányzat</t>
  </si>
  <si>
    <t>Módosított     új   előirányzat</t>
  </si>
  <si>
    <t xml:space="preserve"> Új induló feladatok  keretösszege:</t>
  </si>
  <si>
    <t>- Ady E. u. 15. lakóház tetőfelújítás önerő*</t>
  </si>
  <si>
    <t>- Ady E. u. 8. udvari homlokzat felújítása*</t>
  </si>
  <si>
    <t>- Ady E. u. 3. tetőfelújítás*</t>
  </si>
  <si>
    <t>- Zrinyi u. 5. tetőfelújítás, bádogozás*</t>
  </si>
  <si>
    <t>- Kossuth L u.2. - Fő u.13. épület felújítás saját erő</t>
  </si>
  <si>
    <t>Pótigény           illetve          átcsoportosítás</t>
  </si>
  <si>
    <t>megtakarítás</t>
  </si>
  <si>
    <t>Tulajdonostársak pénzügyi hozzájárulása esetén 66% tulajdon</t>
  </si>
  <si>
    <t>Tulajdonostársak pénzügyi hozzájárulása esetén 60,10 %</t>
  </si>
  <si>
    <t>Tulajdonostársak pénzügyi hozzájárulása esetén, tulajdoni hányad arányában.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</si>
</sst>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left" vertical="center" wrapText="1"/>
    </xf>
    <xf numFmtId="10" fontId="6" fillId="0" borderId="5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A1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88" t="s">
        <v>0</v>
      </c>
      <c r="B1" s="91" t="s">
        <v>1</v>
      </c>
      <c r="C1" s="91"/>
      <c r="D1" s="91"/>
      <c r="E1" s="91"/>
      <c r="F1" s="92" t="s">
        <v>2</v>
      </c>
    </row>
    <row r="2" spans="1:6" s="1" customFormat="1" ht="12.75">
      <c r="A2" s="89"/>
      <c r="B2" s="91" t="s">
        <v>3</v>
      </c>
      <c r="C2" s="91" t="s">
        <v>4</v>
      </c>
      <c r="D2" s="91" t="s">
        <v>5</v>
      </c>
      <c r="E2" s="91" t="s">
        <v>6</v>
      </c>
      <c r="F2" s="93"/>
    </row>
    <row r="3" spans="1:6" s="1" customFormat="1" ht="12.75">
      <c r="A3" s="90"/>
      <c r="B3" s="91"/>
      <c r="C3" s="91"/>
      <c r="D3" s="91"/>
      <c r="E3" s="91"/>
      <c r="F3" s="94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88" t="s">
        <v>0</v>
      </c>
      <c r="B39" s="91" t="s">
        <v>1</v>
      </c>
      <c r="C39" s="91"/>
      <c r="D39" s="91"/>
      <c r="E39" s="91"/>
      <c r="F39" s="92" t="s">
        <v>2</v>
      </c>
    </row>
    <row r="40" spans="1:6" s="1" customFormat="1" ht="12.75">
      <c r="A40" s="89"/>
      <c r="B40" s="91" t="s">
        <v>3</v>
      </c>
      <c r="C40" s="91" t="s">
        <v>4</v>
      </c>
      <c r="D40" s="91" t="s">
        <v>5</v>
      </c>
      <c r="E40" s="91" t="s">
        <v>6</v>
      </c>
      <c r="F40" s="93"/>
    </row>
    <row r="41" spans="1:6" s="1" customFormat="1" ht="12.75">
      <c r="A41" s="90"/>
      <c r="B41" s="91"/>
      <c r="C41" s="91"/>
      <c r="D41" s="91"/>
      <c r="E41" s="91"/>
      <c r="F41" s="94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workbookViewId="0" topLeftCell="A1">
      <pane xSplit="3" ySplit="3" topLeftCell="D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91" t="s">
        <v>0</v>
      </c>
      <c r="B1" s="91"/>
      <c r="C1" s="59"/>
      <c r="D1" s="91" t="s">
        <v>65</v>
      </c>
      <c r="E1" s="59"/>
      <c r="F1" s="91" t="s">
        <v>66</v>
      </c>
      <c r="G1" s="91" t="s">
        <v>67</v>
      </c>
      <c r="H1" s="91" t="s">
        <v>68</v>
      </c>
      <c r="I1" s="95"/>
    </row>
    <row r="2" spans="1:9" ht="12.75">
      <c r="A2" s="91"/>
      <c r="B2" s="91"/>
      <c r="C2" s="59"/>
      <c r="D2" s="91"/>
      <c r="E2" s="59"/>
      <c r="F2" s="91"/>
      <c r="G2" s="91"/>
      <c r="H2" s="91"/>
      <c r="I2" s="96"/>
    </row>
    <row r="3" spans="1:9" ht="12.75">
      <c r="A3" s="91"/>
      <c r="B3" s="91"/>
      <c r="C3" s="60"/>
      <c r="D3" s="91"/>
      <c r="E3" s="59"/>
      <c r="F3" s="91"/>
      <c r="G3" s="91"/>
      <c r="H3" s="91"/>
      <c r="I3" s="97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25.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91" t="s">
        <v>0</v>
      </c>
      <c r="B39" s="91"/>
      <c r="C39" s="59"/>
      <c r="D39" s="91" t="s">
        <v>65</v>
      </c>
      <c r="E39" s="59"/>
      <c r="F39" s="91" t="s">
        <v>66</v>
      </c>
      <c r="G39" s="91" t="s">
        <v>67</v>
      </c>
      <c r="H39" s="91" t="s">
        <v>68</v>
      </c>
      <c r="I39" s="95"/>
    </row>
    <row r="40" spans="1:9" ht="12.75">
      <c r="A40" s="91"/>
      <c r="B40" s="91"/>
      <c r="C40" s="59"/>
      <c r="D40" s="91"/>
      <c r="E40" s="59"/>
      <c r="F40" s="91"/>
      <c r="G40" s="91"/>
      <c r="H40" s="91"/>
      <c r="I40" s="96"/>
    </row>
    <row r="41" spans="1:9" ht="12.75">
      <c r="A41" s="91"/>
      <c r="B41" s="91"/>
      <c r="C41" s="60"/>
      <c r="D41" s="91"/>
      <c r="E41" s="59"/>
      <c r="F41" s="91"/>
      <c r="G41" s="91"/>
      <c r="H41" s="91"/>
      <c r="I41" s="97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12.7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12.7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12.7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F39:F41"/>
    <mergeCell ref="G39:G41"/>
    <mergeCell ref="H39:H41"/>
    <mergeCell ref="I39:I41"/>
    <mergeCell ref="B1:B3"/>
    <mergeCell ref="D1:D3"/>
    <mergeCell ref="A1:A3"/>
    <mergeCell ref="A39:A41"/>
    <mergeCell ref="B39:B41"/>
    <mergeCell ref="D39:D41"/>
    <mergeCell ref="G1:G3"/>
    <mergeCell ref="H1:H3"/>
    <mergeCell ref="I1:I3"/>
    <mergeCell ref="F1:F3"/>
  </mergeCells>
  <printOptions/>
  <pageMargins left="0.38" right="0.58" top="0.67" bottom="0.2" header="0.15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26/2003.(VI.20.)költségvet.rend.mód.száma</oddHeader>
    <oddFooter>&amp;L&amp;D &amp;T&amp;C&amp;F/&amp;A/Szalafainé&amp;R&amp;P/&amp;N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4"/>
  <sheetViews>
    <sheetView tabSelected="1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76" sqref="F7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91" t="s">
        <v>0</v>
      </c>
      <c r="B1" s="91"/>
      <c r="C1" s="59"/>
      <c r="D1" s="91" t="s">
        <v>67</v>
      </c>
      <c r="E1" s="59"/>
      <c r="F1" s="91" t="s">
        <v>98</v>
      </c>
      <c r="G1" s="91" t="s">
        <v>91</v>
      </c>
      <c r="H1" s="91" t="s">
        <v>68</v>
      </c>
      <c r="I1" s="95"/>
    </row>
    <row r="2" spans="1:9" ht="12.75">
      <c r="A2" s="91"/>
      <c r="B2" s="91"/>
      <c r="C2" s="59"/>
      <c r="D2" s="91"/>
      <c r="E2" s="59"/>
      <c r="F2" s="91"/>
      <c r="G2" s="91"/>
      <c r="H2" s="91"/>
      <c r="I2" s="96"/>
    </row>
    <row r="3" spans="1:9" ht="16.5" customHeight="1">
      <c r="A3" s="91"/>
      <c r="B3" s="91"/>
      <c r="C3" s="60"/>
      <c r="D3" s="91"/>
      <c r="E3" s="59"/>
      <c r="F3" s="91"/>
      <c r="G3" s="91"/>
      <c r="H3" s="91"/>
      <c r="I3" s="97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>F8</f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>F9</f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/>
      <c r="G10" s="5">
        <f t="shared" si="0"/>
        <v>0</v>
      </c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>F11</f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/>
      <c r="G12" s="5">
        <f t="shared" si="0"/>
        <v>0</v>
      </c>
      <c r="H12" s="24"/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/>
      <c r="G13" s="5">
        <f t="shared" si="0"/>
        <v>0</v>
      </c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>F14</f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>F15</f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'06.12.'!G16</f>
        <v>12960</v>
      </c>
      <c r="E16" s="5">
        <v>4277</v>
      </c>
      <c r="F16" s="11">
        <v>-8</v>
      </c>
      <c r="G16" s="5">
        <f>D16+F16</f>
        <v>12952</v>
      </c>
      <c r="H16" s="11">
        <f>F16</f>
        <v>-8</v>
      </c>
      <c r="I16" s="2" t="s">
        <v>99</v>
      </c>
    </row>
    <row r="17" spans="1:9" ht="12.75">
      <c r="A17" s="2" t="s">
        <v>16</v>
      </c>
      <c r="B17" s="3">
        <v>8271</v>
      </c>
      <c r="C17" s="8">
        <v>0</v>
      </c>
      <c r="D17" s="3">
        <f>'06.12.'!G17</f>
        <v>8271</v>
      </c>
      <c r="E17" s="5">
        <v>2757</v>
      </c>
      <c r="F17" s="11">
        <v>-5</v>
      </c>
      <c r="G17" s="5">
        <f>D17+F17</f>
        <v>8266</v>
      </c>
      <c r="H17" s="11">
        <f>F17</f>
        <v>-5</v>
      </c>
      <c r="I17" s="2" t="s">
        <v>99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 t="shared" si="0"/>
        <v>16856</v>
      </c>
      <c r="H18" s="24" t="str">
        <f>F18</f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1" ref="B20:G20">SUM(B6:B19)</f>
        <v>66076</v>
      </c>
      <c r="C20" s="14">
        <f t="shared" si="1"/>
        <v>22041</v>
      </c>
      <c r="D20" s="14">
        <f t="shared" si="1"/>
        <v>44035</v>
      </c>
      <c r="E20" s="14">
        <f t="shared" si="1"/>
        <v>16522</v>
      </c>
      <c r="F20" s="14">
        <f t="shared" si="1"/>
        <v>-13</v>
      </c>
      <c r="G20" s="15">
        <f t="shared" si="1"/>
        <v>44022</v>
      </c>
      <c r="H20" s="15">
        <f>F20</f>
        <v>-13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92</v>
      </c>
      <c r="B27" s="16"/>
      <c r="C27" s="17"/>
      <c r="D27" s="18">
        <v>20352</v>
      </c>
      <c r="E27" s="19"/>
      <c r="F27" s="19">
        <v>-12585</v>
      </c>
      <c r="G27" s="19">
        <f>D27+F27</f>
        <v>7767</v>
      </c>
      <c r="H27" s="65">
        <f>F27</f>
        <v>-12585</v>
      </c>
      <c r="I27" s="7"/>
    </row>
    <row r="28" spans="1:9" s="20" customFormat="1" ht="12.75">
      <c r="A28" s="7" t="s">
        <v>22</v>
      </c>
      <c r="B28" s="16"/>
      <c r="C28" s="17"/>
      <c r="D28" s="21"/>
      <c r="E28" s="21"/>
      <c r="F28" s="21"/>
      <c r="G28" s="21"/>
      <c r="H28" s="24"/>
      <c r="I28" s="7"/>
    </row>
    <row r="29" spans="1:9" ht="12.75">
      <c r="A29" s="22" t="s">
        <v>23</v>
      </c>
      <c r="B29" s="10" t="s">
        <v>24</v>
      </c>
      <c r="C29" s="10" t="s">
        <v>20</v>
      </c>
      <c r="D29" s="23" t="str">
        <f>'06.12.'!G29</f>
        <v>X</v>
      </c>
      <c r="E29" s="24" t="str">
        <f aca="true" t="shared" si="2" ref="E29:E38">D29</f>
        <v>X</v>
      </c>
      <c r="F29" s="11">
        <v>2520</v>
      </c>
      <c r="G29" s="11">
        <v>2520</v>
      </c>
      <c r="H29" s="11">
        <v>2520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>'06.12.'!G30</f>
        <v>X</v>
      </c>
      <c r="E30" s="24" t="str">
        <f t="shared" si="2"/>
        <v>X</v>
      </c>
      <c r="F30" s="11">
        <v>6919</v>
      </c>
      <c r="G30" s="11">
        <v>6919</v>
      </c>
      <c r="H30" s="11">
        <v>6919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>'06.12.'!G31</f>
        <v>X</v>
      </c>
      <c r="E31" s="24" t="str">
        <f t="shared" si="2"/>
        <v>X</v>
      </c>
      <c r="F31" s="24" t="s">
        <v>20</v>
      </c>
      <c r="G31" s="24" t="str">
        <f aca="true" t="shared" si="3" ref="G31:G38">D31</f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>'06.12.'!G32</f>
        <v>X</v>
      </c>
      <c r="E32" s="24" t="str">
        <f t="shared" si="2"/>
        <v>X</v>
      </c>
      <c r="F32" s="11">
        <v>802</v>
      </c>
      <c r="G32" s="11">
        <v>802</v>
      </c>
      <c r="H32" s="11">
        <v>802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>'06.12.'!G33</f>
        <v>X</v>
      </c>
      <c r="E33" s="24" t="str">
        <f t="shared" si="2"/>
        <v>X</v>
      </c>
      <c r="F33" s="11">
        <v>1433</v>
      </c>
      <c r="G33" s="11">
        <v>1433</v>
      </c>
      <c r="H33" s="11">
        <v>1433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>'06.12.'!G34</f>
        <v>X</v>
      </c>
      <c r="E34" s="24" t="str">
        <f t="shared" si="2"/>
        <v>X</v>
      </c>
      <c r="F34" s="11">
        <v>911</v>
      </c>
      <c r="G34" s="11">
        <v>911</v>
      </c>
      <c r="H34" s="11">
        <v>911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>'06.12.'!G35</f>
        <v>X</v>
      </c>
      <c r="E35" s="24" t="str">
        <f t="shared" si="2"/>
        <v>X</v>
      </c>
      <c r="F35" s="24" t="s">
        <v>20</v>
      </c>
      <c r="G35" s="24" t="str">
        <f t="shared" si="3"/>
        <v>X</v>
      </c>
      <c r="H35" s="24" t="s">
        <v>20</v>
      </c>
      <c r="I35" s="2"/>
    </row>
    <row r="36" spans="1:9" s="27" customFormat="1" ht="22.5">
      <c r="A36" s="25" t="s">
        <v>93</v>
      </c>
      <c r="B36" s="34" t="s">
        <v>24</v>
      </c>
      <c r="C36" s="34" t="s">
        <v>20</v>
      </c>
      <c r="D36" s="34" t="str">
        <f>'06.12.'!G36</f>
        <v>X</v>
      </c>
      <c r="E36" s="85" t="str">
        <f t="shared" si="2"/>
        <v>X</v>
      </c>
      <c r="F36" s="85" t="s">
        <v>20</v>
      </c>
      <c r="G36" s="85" t="str">
        <f t="shared" si="3"/>
        <v>X</v>
      </c>
      <c r="H36" s="85" t="s">
        <v>20</v>
      </c>
      <c r="I36" s="86" t="s">
        <v>33</v>
      </c>
    </row>
    <row r="37" spans="1:9" ht="33.75">
      <c r="A37" s="22" t="s">
        <v>94</v>
      </c>
      <c r="B37" s="10" t="s">
        <v>24</v>
      </c>
      <c r="C37" s="10" t="s">
        <v>20</v>
      </c>
      <c r="D37" s="23" t="str">
        <f>'06.12.'!G37</f>
        <v>X</v>
      </c>
      <c r="E37" s="24" t="str">
        <f t="shared" si="2"/>
        <v>X</v>
      </c>
      <c r="F37" s="24" t="s">
        <v>20</v>
      </c>
      <c r="G37" s="24" t="str">
        <f t="shared" si="3"/>
        <v>X</v>
      </c>
      <c r="H37" s="24" t="s">
        <v>20</v>
      </c>
      <c r="I37" s="86" t="s">
        <v>100</v>
      </c>
    </row>
    <row r="38" spans="1:9" ht="22.5">
      <c r="A38" s="28" t="s">
        <v>95</v>
      </c>
      <c r="B38" s="29" t="s">
        <v>24</v>
      </c>
      <c r="C38" s="29" t="s">
        <v>20</v>
      </c>
      <c r="D38" s="30" t="str">
        <f>'06.12.'!G38</f>
        <v>X</v>
      </c>
      <c r="E38" s="31" t="str">
        <f t="shared" si="2"/>
        <v>X</v>
      </c>
      <c r="F38" s="31" t="s">
        <v>20</v>
      </c>
      <c r="G38" s="31" t="str">
        <f t="shared" si="3"/>
        <v>X</v>
      </c>
      <c r="H38" s="31" t="s">
        <v>20</v>
      </c>
      <c r="I38" s="87" t="s">
        <v>101</v>
      </c>
    </row>
    <row r="39" spans="1:9" ht="12.75" customHeight="1">
      <c r="A39" s="91" t="s">
        <v>0</v>
      </c>
      <c r="B39" s="91"/>
      <c r="C39" s="59"/>
      <c r="D39" s="91" t="s">
        <v>67</v>
      </c>
      <c r="E39" s="59"/>
      <c r="F39" s="91" t="s">
        <v>66</v>
      </c>
      <c r="G39" s="91" t="s">
        <v>90</v>
      </c>
      <c r="H39" s="91" t="s">
        <v>68</v>
      </c>
      <c r="I39" s="95"/>
    </row>
    <row r="40" spans="1:9" ht="12.75">
      <c r="A40" s="91"/>
      <c r="B40" s="91"/>
      <c r="C40" s="59"/>
      <c r="D40" s="91"/>
      <c r="E40" s="59"/>
      <c r="F40" s="91"/>
      <c r="G40" s="91"/>
      <c r="H40" s="91"/>
      <c r="I40" s="96"/>
    </row>
    <row r="41" spans="1:9" ht="12.75">
      <c r="A41" s="91"/>
      <c r="B41" s="91"/>
      <c r="C41" s="60"/>
      <c r="D41" s="91"/>
      <c r="E41" s="59"/>
      <c r="F41" s="91"/>
      <c r="G41" s="91"/>
      <c r="H41" s="91"/>
      <c r="I41" s="97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">
        <v>24</v>
      </c>
      <c r="E42" s="24" t="str">
        <f>D42</f>
        <v>X</v>
      </c>
      <c r="F42" s="24" t="s">
        <v>20</v>
      </c>
      <c r="G42" s="24" t="s">
        <v>24</v>
      </c>
      <c r="H42" s="24" t="s">
        <v>20</v>
      </c>
      <c r="I42" s="26"/>
    </row>
    <row r="43" spans="1:9" s="27" customFormat="1" ht="15" customHeight="1">
      <c r="A43" s="25" t="s">
        <v>75</v>
      </c>
      <c r="B43" s="10"/>
      <c r="C43" s="10"/>
      <c r="D43" s="3">
        <f>'06.12.'!G43</f>
        <v>100</v>
      </c>
      <c r="E43" s="24"/>
      <c r="F43" s="24" t="s">
        <v>20</v>
      </c>
      <c r="G43" s="11">
        <f>D43</f>
        <v>100</v>
      </c>
      <c r="H43" s="24" t="s">
        <v>20</v>
      </c>
      <c r="I43" s="26" t="s">
        <v>73</v>
      </c>
    </row>
    <row r="44" spans="1:9" s="27" customFormat="1" ht="12.75">
      <c r="A44" s="25" t="s">
        <v>71</v>
      </c>
      <c r="B44" s="10"/>
      <c r="C44" s="10"/>
      <c r="D44" s="3">
        <f>'06.12.'!G44</f>
        <v>30</v>
      </c>
      <c r="E44" s="24"/>
      <c r="F44" s="24" t="s">
        <v>20</v>
      </c>
      <c r="G44" s="11">
        <f>D44</f>
        <v>30</v>
      </c>
      <c r="H44" s="24" t="s">
        <v>20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3">
        <f>'06.12.'!G45</f>
        <v>81</v>
      </c>
      <c r="E45" s="24"/>
      <c r="F45" s="24" t="s">
        <v>20</v>
      </c>
      <c r="G45" s="11">
        <f>D45</f>
        <v>81</v>
      </c>
      <c r="H45" s="24" t="s">
        <v>20</v>
      </c>
      <c r="I45" s="26" t="s">
        <v>73</v>
      </c>
    </row>
    <row r="46" spans="1:9" s="27" customFormat="1" ht="33.75">
      <c r="A46" s="25" t="s">
        <v>96</v>
      </c>
      <c r="B46" s="10"/>
      <c r="C46" s="10"/>
      <c r="D46" s="24" t="s">
        <v>24</v>
      </c>
      <c r="E46" s="24"/>
      <c r="F46" s="24"/>
      <c r="G46" s="24"/>
      <c r="H46" s="24" t="s">
        <v>24</v>
      </c>
      <c r="I46" s="86" t="s">
        <v>102</v>
      </c>
    </row>
    <row r="47" spans="1:9" s="41" customFormat="1" ht="12.75">
      <c r="A47" s="25" t="s">
        <v>77</v>
      </c>
      <c r="B47" s="17"/>
      <c r="C47" s="17"/>
      <c r="D47" s="24" t="s">
        <v>24</v>
      </c>
      <c r="E47" s="24"/>
      <c r="F47" s="24"/>
      <c r="G47" s="30"/>
      <c r="H47" s="24" t="s">
        <v>24</v>
      </c>
      <c r="I47" s="62"/>
    </row>
    <row r="48" spans="1:9" s="41" customFormat="1" ht="12.75">
      <c r="A48" s="12" t="s">
        <v>82</v>
      </c>
      <c r="B48" s="66"/>
      <c r="C48" s="67"/>
      <c r="D48" s="66">
        <v>20563</v>
      </c>
      <c r="E48" s="68"/>
      <c r="F48" s="68">
        <f>SUM(F27:F47)</f>
        <v>0</v>
      </c>
      <c r="G48" s="39">
        <f>D48+F48</f>
        <v>20563</v>
      </c>
      <c r="H48" s="68">
        <f>F48</f>
        <v>0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889</v>
      </c>
      <c r="E50" s="19">
        <v>1100</v>
      </c>
      <c r="F50" s="64" t="s">
        <v>20</v>
      </c>
      <c r="G50" s="19">
        <f>D50</f>
        <v>889</v>
      </c>
      <c r="H50" s="64" t="s">
        <v>20</v>
      </c>
      <c r="I50" s="7"/>
    </row>
    <row r="51" spans="1:9" s="20" customFormat="1" ht="12.75">
      <c r="A51" s="7" t="s">
        <v>76</v>
      </c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25" t="s">
        <v>97</v>
      </c>
      <c r="B52" s="16"/>
      <c r="C52" s="17"/>
      <c r="D52" s="64" t="s">
        <v>20</v>
      </c>
      <c r="E52" s="19"/>
      <c r="F52" s="24" t="s">
        <v>24</v>
      </c>
      <c r="G52" s="64" t="s">
        <v>20</v>
      </c>
      <c r="H52" s="64" t="s">
        <v>20</v>
      </c>
      <c r="I52" s="7"/>
    </row>
    <row r="53" spans="1:9" s="41" customFormat="1" ht="12.75">
      <c r="A53" s="63" t="s">
        <v>78</v>
      </c>
      <c r="B53" s="17"/>
      <c r="C53" s="17"/>
      <c r="D53" s="64" t="s">
        <v>20</v>
      </c>
      <c r="E53" s="64"/>
      <c r="F53" s="65">
        <v>40000</v>
      </c>
      <c r="G53" s="64" t="s">
        <v>20</v>
      </c>
      <c r="H53" s="64" t="s">
        <v>20</v>
      </c>
      <c r="I53" s="62"/>
    </row>
    <row r="54" spans="1:9" ht="12.75">
      <c r="A54" s="2"/>
      <c r="B54" s="3"/>
      <c r="C54" s="10"/>
      <c r="D54" s="4"/>
      <c r="E54" s="5"/>
      <c r="F54" s="5"/>
      <c r="G54" s="5"/>
      <c r="H54" s="5"/>
      <c r="I54" s="2"/>
    </row>
    <row r="55" spans="1:9" ht="12.75">
      <c r="A55" s="12" t="s">
        <v>40</v>
      </c>
      <c r="B55" s="13" t="e">
        <f>B20+B22+B24+B25+#REF!+B50</f>
        <v>#REF!</v>
      </c>
      <c r="C55" s="13">
        <f>C20</f>
        <v>22041</v>
      </c>
      <c r="D55" s="13">
        <f>D20+D22+D24+D25+D48+D50</f>
        <v>78787</v>
      </c>
      <c r="E55" s="13" t="e">
        <f>E20+E22+E24+E25+#REF!+E50</f>
        <v>#REF!</v>
      </c>
      <c r="F55" s="13">
        <f>-13+F53</f>
        <v>39987</v>
      </c>
      <c r="G55" s="13">
        <f>G20+G22+G24+G25+G48+G50</f>
        <v>78774</v>
      </c>
      <c r="H55" s="13">
        <v>-13</v>
      </c>
      <c r="I55" s="12"/>
    </row>
    <row r="56" spans="1:9" ht="12.75">
      <c r="A56" s="22"/>
      <c r="B56" s="8"/>
      <c r="C56" s="10"/>
      <c r="D56" s="3"/>
      <c r="E56" s="11"/>
      <c r="F56" s="11"/>
      <c r="G56" s="11"/>
      <c r="H56" s="11"/>
      <c r="I56" s="2"/>
    </row>
    <row r="57" spans="1:9" ht="12.75">
      <c r="A57" s="42" t="s">
        <v>41</v>
      </c>
      <c r="B57" s="8"/>
      <c r="C57" s="10"/>
      <c r="D57" s="3"/>
      <c r="E57" s="11"/>
      <c r="F57" s="11"/>
      <c r="G57" s="11"/>
      <c r="H57" s="11"/>
      <c r="I57" s="42" t="s">
        <v>79</v>
      </c>
    </row>
    <row r="58" spans="1:9" ht="12.75">
      <c r="A58" s="22" t="s">
        <v>43</v>
      </c>
      <c r="B58" s="8">
        <v>8714</v>
      </c>
      <c r="C58" s="10" t="s">
        <v>20</v>
      </c>
      <c r="D58" s="3">
        <f aca="true" t="shared" si="4" ref="D58:D70">B58</f>
        <v>8714</v>
      </c>
      <c r="E58" s="11">
        <v>2905</v>
      </c>
      <c r="F58" s="24" t="s">
        <v>20</v>
      </c>
      <c r="G58" s="11">
        <f aca="true" t="shared" si="5" ref="G58:G70">D58</f>
        <v>8714</v>
      </c>
      <c r="H58" s="24" t="str">
        <f aca="true" t="shared" si="6" ref="H58:H70">F58</f>
        <v>-</v>
      </c>
      <c r="I58" s="2" t="s">
        <v>44</v>
      </c>
    </row>
    <row r="59" spans="1:9" ht="12.75">
      <c r="A59" s="22" t="s">
        <v>45</v>
      </c>
      <c r="B59" s="8">
        <v>3580</v>
      </c>
      <c r="C59" s="10" t="s">
        <v>20</v>
      </c>
      <c r="D59" s="3">
        <f t="shared" si="4"/>
        <v>3580</v>
      </c>
      <c r="E59" s="11">
        <v>1193</v>
      </c>
      <c r="F59" s="24" t="s">
        <v>20</v>
      </c>
      <c r="G59" s="11">
        <f t="shared" si="5"/>
        <v>3580</v>
      </c>
      <c r="H59" s="24" t="str">
        <f t="shared" si="6"/>
        <v>-</v>
      </c>
      <c r="I59" s="2" t="s">
        <v>44</v>
      </c>
    </row>
    <row r="60" spans="1:9" ht="12.75">
      <c r="A60" s="22" t="s">
        <v>46</v>
      </c>
      <c r="B60" s="8">
        <v>2615</v>
      </c>
      <c r="C60" s="10" t="s">
        <v>20</v>
      </c>
      <c r="D60" s="3">
        <f t="shared" si="4"/>
        <v>2615</v>
      </c>
      <c r="E60" s="11">
        <v>872</v>
      </c>
      <c r="F60" s="24" t="s">
        <v>20</v>
      </c>
      <c r="G60" s="11">
        <f t="shared" si="5"/>
        <v>2615</v>
      </c>
      <c r="H60" s="24" t="str">
        <f t="shared" si="6"/>
        <v>-</v>
      </c>
      <c r="I60" s="2" t="s">
        <v>44</v>
      </c>
    </row>
    <row r="61" spans="1:9" ht="12.75">
      <c r="A61" s="22" t="s">
        <v>47</v>
      </c>
      <c r="B61" s="8">
        <v>6935</v>
      </c>
      <c r="C61" s="10" t="s">
        <v>20</v>
      </c>
      <c r="D61" s="3">
        <f t="shared" si="4"/>
        <v>6935</v>
      </c>
      <c r="E61" s="11">
        <v>2312</v>
      </c>
      <c r="F61" s="24" t="s">
        <v>20</v>
      </c>
      <c r="G61" s="11">
        <f t="shared" si="5"/>
        <v>6935</v>
      </c>
      <c r="H61" s="24" t="str">
        <f t="shared" si="6"/>
        <v>-</v>
      </c>
      <c r="I61" s="2" t="s">
        <v>44</v>
      </c>
    </row>
    <row r="62" spans="1:9" ht="12.75">
      <c r="A62" s="22" t="s">
        <v>48</v>
      </c>
      <c r="B62" s="8">
        <v>16517</v>
      </c>
      <c r="C62" s="10" t="s">
        <v>20</v>
      </c>
      <c r="D62" s="3">
        <f t="shared" si="4"/>
        <v>16517</v>
      </c>
      <c r="E62" s="11">
        <v>5506</v>
      </c>
      <c r="F62" s="24" t="s">
        <v>20</v>
      </c>
      <c r="G62" s="11">
        <f t="shared" si="5"/>
        <v>16517</v>
      </c>
      <c r="H62" s="24" t="str">
        <f t="shared" si="6"/>
        <v>-</v>
      </c>
      <c r="I62" s="2" t="s">
        <v>44</v>
      </c>
    </row>
    <row r="63" spans="1:9" ht="12.75">
      <c r="A63" s="22" t="s">
        <v>49</v>
      </c>
      <c r="B63" s="8">
        <v>5992</v>
      </c>
      <c r="C63" s="10" t="s">
        <v>20</v>
      </c>
      <c r="D63" s="3">
        <f t="shared" si="4"/>
        <v>5992</v>
      </c>
      <c r="E63" s="11">
        <v>1997</v>
      </c>
      <c r="F63" s="24" t="s">
        <v>20</v>
      </c>
      <c r="G63" s="11">
        <f t="shared" si="5"/>
        <v>5992</v>
      </c>
      <c r="H63" s="24" t="str">
        <f t="shared" si="6"/>
        <v>-</v>
      </c>
      <c r="I63" s="2" t="s">
        <v>44</v>
      </c>
    </row>
    <row r="64" spans="1:9" ht="12.75">
      <c r="A64" s="22" t="s">
        <v>50</v>
      </c>
      <c r="B64" s="8">
        <v>5844</v>
      </c>
      <c r="C64" s="10" t="s">
        <v>20</v>
      </c>
      <c r="D64" s="3">
        <f t="shared" si="4"/>
        <v>5844</v>
      </c>
      <c r="E64" s="11">
        <v>1948</v>
      </c>
      <c r="F64" s="24" t="s">
        <v>20</v>
      </c>
      <c r="G64" s="11">
        <f t="shared" si="5"/>
        <v>5844</v>
      </c>
      <c r="H64" s="24" t="str">
        <f t="shared" si="6"/>
        <v>-</v>
      </c>
      <c r="I64" s="2" t="s">
        <v>44</v>
      </c>
    </row>
    <row r="65" spans="1:9" ht="12.75">
      <c r="A65" s="22" t="s">
        <v>51</v>
      </c>
      <c r="B65" s="8">
        <v>11053</v>
      </c>
      <c r="C65" s="10" t="s">
        <v>20</v>
      </c>
      <c r="D65" s="3">
        <f t="shared" si="4"/>
        <v>11053</v>
      </c>
      <c r="E65" s="11">
        <v>3684</v>
      </c>
      <c r="F65" s="24" t="s">
        <v>20</v>
      </c>
      <c r="G65" s="11">
        <f t="shared" si="5"/>
        <v>11053</v>
      </c>
      <c r="H65" s="24" t="str">
        <f t="shared" si="6"/>
        <v>-</v>
      </c>
      <c r="I65" s="2" t="s">
        <v>44</v>
      </c>
    </row>
    <row r="66" spans="1:9" ht="12.75">
      <c r="A66" s="22" t="s">
        <v>52</v>
      </c>
      <c r="B66" s="8">
        <v>6796</v>
      </c>
      <c r="C66" s="10" t="s">
        <v>20</v>
      </c>
      <c r="D66" s="3">
        <f t="shared" si="4"/>
        <v>6796</v>
      </c>
      <c r="E66" s="11">
        <v>2265</v>
      </c>
      <c r="F66" s="24" t="s">
        <v>20</v>
      </c>
      <c r="G66" s="11">
        <f t="shared" si="5"/>
        <v>6796</v>
      </c>
      <c r="H66" s="24" t="str">
        <f t="shared" si="6"/>
        <v>-</v>
      </c>
      <c r="I66" s="2" t="s">
        <v>44</v>
      </c>
    </row>
    <row r="67" spans="1:9" ht="12.75">
      <c r="A67" s="22" t="s">
        <v>53</v>
      </c>
      <c r="B67" s="8">
        <v>3952</v>
      </c>
      <c r="C67" s="10" t="s">
        <v>20</v>
      </c>
      <c r="D67" s="3">
        <f t="shared" si="4"/>
        <v>3952</v>
      </c>
      <c r="E67" s="11">
        <v>1317</v>
      </c>
      <c r="F67" s="24" t="s">
        <v>20</v>
      </c>
      <c r="G67" s="11">
        <f t="shared" si="5"/>
        <v>3952</v>
      </c>
      <c r="H67" s="24" t="str">
        <f t="shared" si="6"/>
        <v>-</v>
      </c>
      <c r="I67" s="2" t="s">
        <v>44</v>
      </c>
    </row>
    <row r="68" spans="1:9" ht="12.75">
      <c r="A68" s="22" t="s">
        <v>54</v>
      </c>
      <c r="B68" s="8">
        <v>21632</v>
      </c>
      <c r="C68" s="10" t="s">
        <v>20</v>
      </c>
      <c r="D68" s="3">
        <f t="shared" si="4"/>
        <v>21632</v>
      </c>
      <c r="E68" s="11">
        <v>7211</v>
      </c>
      <c r="F68" s="24" t="s">
        <v>20</v>
      </c>
      <c r="G68" s="11">
        <f t="shared" si="5"/>
        <v>21632</v>
      </c>
      <c r="H68" s="24" t="str">
        <f t="shared" si="6"/>
        <v>-</v>
      </c>
      <c r="I68" s="2" t="s">
        <v>44</v>
      </c>
    </row>
    <row r="69" spans="1:9" ht="12.75">
      <c r="A69" s="22" t="s">
        <v>55</v>
      </c>
      <c r="B69" s="8">
        <v>3098</v>
      </c>
      <c r="C69" s="10" t="s">
        <v>20</v>
      </c>
      <c r="D69" s="3">
        <f t="shared" si="4"/>
        <v>3098</v>
      </c>
      <c r="E69" s="11">
        <v>1033</v>
      </c>
      <c r="F69" s="24" t="s">
        <v>20</v>
      </c>
      <c r="G69" s="11">
        <f t="shared" si="5"/>
        <v>3098</v>
      </c>
      <c r="H69" s="24" t="str">
        <f t="shared" si="6"/>
        <v>-</v>
      </c>
      <c r="I69" s="2" t="s">
        <v>44</v>
      </c>
    </row>
    <row r="70" spans="1:9" ht="12.75">
      <c r="A70" s="22" t="s">
        <v>56</v>
      </c>
      <c r="B70" s="8">
        <v>2894</v>
      </c>
      <c r="C70" s="10" t="s">
        <v>20</v>
      </c>
      <c r="D70" s="3">
        <f t="shared" si="4"/>
        <v>2894</v>
      </c>
      <c r="E70" s="11">
        <v>965</v>
      </c>
      <c r="F70" s="24" t="s">
        <v>20</v>
      </c>
      <c r="G70" s="11">
        <f t="shared" si="5"/>
        <v>2894</v>
      </c>
      <c r="H70" s="24" t="str">
        <f t="shared" si="6"/>
        <v>-</v>
      </c>
      <c r="I70" s="2" t="s">
        <v>44</v>
      </c>
    </row>
    <row r="71" spans="1:9" ht="12.75">
      <c r="A71" s="22" t="s">
        <v>58</v>
      </c>
      <c r="B71" s="8">
        <v>8446</v>
      </c>
      <c r="C71" s="10" t="s">
        <v>20</v>
      </c>
      <c r="D71" s="3">
        <f>B71</f>
        <v>8446</v>
      </c>
      <c r="E71" s="11">
        <v>2974</v>
      </c>
      <c r="F71" s="24" t="s">
        <v>20</v>
      </c>
      <c r="G71" s="11">
        <f>D71</f>
        <v>8446</v>
      </c>
      <c r="H71" s="24" t="str">
        <f>F71</f>
        <v>-</v>
      </c>
      <c r="I71" s="2" t="s">
        <v>44</v>
      </c>
    </row>
    <row r="72" spans="1:9" ht="12.75">
      <c r="A72" s="22" t="s">
        <v>59</v>
      </c>
      <c r="B72" s="8">
        <v>21831</v>
      </c>
      <c r="C72" s="10" t="s">
        <v>20</v>
      </c>
      <c r="D72" s="3">
        <f>B72</f>
        <v>21831</v>
      </c>
      <c r="E72" s="11">
        <v>7277</v>
      </c>
      <c r="F72" s="24" t="s">
        <v>20</v>
      </c>
      <c r="G72" s="11">
        <f>D72</f>
        <v>21831</v>
      </c>
      <c r="H72" s="24" t="str">
        <f>F72</f>
        <v>-</v>
      </c>
      <c r="I72" s="2" t="s">
        <v>44</v>
      </c>
    </row>
    <row r="73" spans="1:9" ht="12.75">
      <c r="A73" s="22" t="s">
        <v>60</v>
      </c>
      <c r="B73" s="8">
        <v>9800</v>
      </c>
      <c r="C73" s="10" t="s">
        <v>20</v>
      </c>
      <c r="D73" s="3">
        <f>B73</f>
        <v>9800</v>
      </c>
      <c r="E73" s="11">
        <v>3267</v>
      </c>
      <c r="F73" s="24" t="s">
        <v>20</v>
      </c>
      <c r="G73" s="11">
        <f>D73</f>
        <v>9800</v>
      </c>
      <c r="H73" s="24" t="str">
        <f>F73</f>
        <v>-</v>
      </c>
      <c r="I73" s="2" t="s">
        <v>44</v>
      </c>
    </row>
    <row r="74" spans="1:9" ht="12.75">
      <c r="A74" s="22" t="s">
        <v>62</v>
      </c>
      <c r="B74" s="8">
        <v>20643</v>
      </c>
      <c r="C74" s="10" t="s">
        <v>20</v>
      </c>
      <c r="D74" s="3">
        <f>B74</f>
        <v>20643</v>
      </c>
      <c r="E74" s="11">
        <v>7586</v>
      </c>
      <c r="F74" s="24" t="s">
        <v>20</v>
      </c>
      <c r="G74" s="11">
        <f>D74</f>
        <v>20643</v>
      </c>
      <c r="H74" s="24" t="str">
        <f>F74</f>
        <v>-</v>
      </c>
      <c r="I74" s="2" t="s">
        <v>44</v>
      </c>
    </row>
    <row r="75" spans="1:9" s="20" customFormat="1" ht="12.75">
      <c r="A75" s="43" t="s">
        <v>63</v>
      </c>
      <c r="B75" s="44">
        <f>SUM(B58:B74)</f>
        <v>160342</v>
      </c>
      <c r="C75" s="44">
        <f>SUM(C58:C74)</f>
        <v>0</v>
      </c>
      <c r="D75" s="13">
        <f>SUM(D58:D74)</f>
        <v>160342</v>
      </c>
      <c r="E75" s="13">
        <f>SUM(E58:E74)</f>
        <v>54312</v>
      </c>
      <c r="F75" s="13">
        <v>0</v>
      </c>
      <c r="G75" s="13">
        <f>D75</f>
        <v>160342</v>
      </c>
      <c r="H75" s="13">
        <v>0</v>
      </c>
      <c r="I75" s="45"/>
    </row>
    <row r="76" spans="1:9" s="51" customFormat="1" ht="12.75">
      <c r="A76" s="46" t="s">
        <v>64</v>
      </c>
      <c r="B76" s="47" t="e">
        <f aca="true" t="shared" si="7" ref="B76:G76">B75+B55</f>
        <v>#REF!</v>
      </c>
      <c r="C76" s="47">
        <f t="shared" si="7"/>
        <v>22041</v>
      </c>
      <c r="D76" s="48">
        <f t="shared" si="7"/>
        <v>239129</v>
      </c>
      <c r="E76" s="49" t="e">
        <f t="shared" si="7"/>
        <v>#REF!</v>
      </c>
      <c r="F76" s="49">
        <f t="shared" si="7"/>
        <v>39987</v>
      </c>
      <c r="G76" s="49">
        <f t="shared" si="7"/>
        <v>239116</v>
      </c>
      <c r="H76" s="49">
        <v>-13</v>
      </c>
      <c r="I76" s="50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s="55" customFormat="1" ht="12.75">
      <c r="B166" s="53"/>
      <c r="C166" s="54"/>
      <c r="D166" s="54"/>
      <c r="E166" s="54"/>
      <c r="F166" s="54"/>
      <c r="G166" s="54"/>
      <c r="H166" s="54"/>
    </row>
    <row r="167" spans="2:8" s="55" customFormat="1" ht="12.75">
      <c r="B167" s="53"/>
      <c r="C167" s="54"/>
      <c r="D167" s="54"/>
      <c r="E167" s="54"/>
      <c r="F167" s="54"/>
      <c r="G167" s="54"/>
      <c r="H167" s="54"/>
    </row>
    <row r="168" spans="2:8" s="55" customFormat="1" ht="12.75">
      <c r="B168" s="53"/>
      <c r="C168" s="54"/>
      <c r="D168" s="54"/>
      <c r="E168" s="54"/>
      <c r="F168" s="54"/>
      <c r="G168" s="54"/>
      <c r="H168" s="54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</sheetData>
  <mergeCells count="14">
    <mergeCell ref="G1:G3"/>
    <mergeCell ref="H1:H3"/>
    <mergeCell ref="I1:I3"/>
    <mergeCell ref="F1:F3"/>
    <mergeCell ref="B1:B3"/>
    <mergeCell ref="D1:D3"/>
    <mergeCell ref="A1:A3"/>
    <mergeCell ref="A39:A41"/>
    <mergeCell ref="B39:B41"/>
    <mergeCell ref="D39:D41"/>
    <mergeCell ref="F39:F41"/>
    <mergeCell ref="G39:G41"/>
    <mergeCell ref="H39:H41"/>
    <mergeCell ref="I39:I41"/>
  </mergeCells>
  <printOptions/>
  <pageMargins left="0.38" right="0.58" top="0.67" bottom="0.28" header="0.27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</oddHeader>
    <oddFooter>&amp;L* Ebből vegyes tulajdonú épületek felújításához a tulajdonos társak hozzájárulása esetén 6848 e Ft szükséges.
&amp;D &amp;T&amp;C&amp;F/&amp;A/Szalafainé&amp;R&amp;P/&amp;N</oddFooter>
  </headerFooter>
  <rowBreaks count="1" manualBreakCount="1">
    <brk id="3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6" sqref="H5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91" t="s">
        <v>0</v>
      </c>
      <c r="B1" s="91"/>
      <c r="C1" s="59"/>
      <c r="D1" s="91" t="s">
        <v>83</v>
      </c>
      <c r="E1" s="59"/>
      <c r="F1" s="91" t="s">
        <v>66</v>
      </c>
      <c r="G1" s="91" t="s">
        <v>84</v>
      </c>
      <c r="H1" s="91" t="s">
        <v>85</v>
      </c>
      <c r="I1" s="91"/>
      <c r="J1" s="91" t="s">
        <v>89</v>
      </c>
      <c r="K1" s="91" t="s">
        <v>86</v>
      </c>
      <c r="L1" s="91" t="s">
        <v>2</v>
      </c>
    </row>
    <row r="2" spans="1:12" ht="12.75">
      <c r="A2" s="91"/>
      <c r="B2" s="91"/>
      <c r="C2" s="59"/>
      <c r="D2" s="91"/>
      <c r="E2" s="59"/>
      <c r="F2" s="91"/>
      <c r="G2" s="91"/>
      <c r="H2" s="91"/>
      <c r="I2" s="91"/>
      <c r="J2" s="91"/>
      <c r="K2" s="91"/>
      <c r="L2" s="91"/>
    </row>
    <row r="3" spans="1:12" ht="19.5" customHeight="1">
      <c r="A3" s="91"/>
      <c r="B3" s="91"/>
      <c r="C3" s="60"/>
      <c r="D3" s="91"/>
      <c r="E3" s="59"/>
      <c r="F3" s="91"/>
      <c r="G3" s="91"/>
      <c r="H3" s="70" t="s">
        <v>87</v>
      </c>
      <c r="I3" s="70" t="s">
        <v>88</v>
      </c>
      <c r="J3" s="91"/>
      <c r="K3" s="91"/>
      <c r="L3" s="91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24" t="s">
        <v>20</v>
      </c>
      <c r="K6" s="24" t="s">
        <v>20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>D16</f>
        <v>12960</v>
      </c>
      <c r="H16" s="11">
        <v>12960</v>
      </c>
      <c r="I16" s="71">
        <v>100</v>
      </c>
      <c r="J16" s="5">
        <v>7391</v>
      </c>
      <c r="K16" s="71">
        <f>J16/G16*100</f>
        <v>57.029320987654316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>D17</f>
        <v>8271</v>
      </c>
      <c r="H17" s="11">
        <v>8271</v>
      </c>
      <c r="I17" s="71">
        <v>100</v>
      </c>
      <c r="J17" s="5">
        <v>4425</v>
      </c>
      <c r="K17" s="71">
        <f>J17/G17*100</f>
        <v>53.500181356546975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24" t="s">
        <v>20</v>
      </c>
      <c r="K18" s="24" t="s">
        <v>20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f>SUM(H9:H18)</f>
        <v>43406</v>
      </c>
      <c r="I20" s="74">
        <f>H20/G20*100</f>
        <v>98.57159078006131</v>
      </c>
      <c r="J20" s="15">
        <f>SUM(J9:J18)</f>
        <v>15962</v>
      </c>
      <c r="K20" s="74">
        <f>J20/G20*100</f>
        <v>36.248438741909844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4089</v>
      </c>
      <c r="I22" s="76">
        <f>H22/G22*100</f>
        <v>54.52</v>
      </c>
      <c r="J22" s="19">
        <v>4089</v>
      </c>
      <c r="K22" s="76">
        <f>J22/G22*100</f>
        <v>54.52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24" t="s">
        <v>20</v>
      </c>
      <c r="J24" s="24" t="s">
        <v>20</v>
      </c>
      <c r="K24" s="24" t="s">
        <v>20</v>
      </c>
      <c r="L24" s="23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ht="12.75">
      <c r="A26" s="2"/>
      <c r="B26" s="3"/>
      <c r="C26" s="10"/>
      <c r="D26" s="4"/>
      <c r="E26" s="5"/>
      <c r="F26" s="5"/>
      <c r="G26" s="5"/>
      <c r="H26" s="24"/>
      <c r="I26" s="2"/>
      <c r="J26" s="5"/>
      <c r="K26" s="5"/>
      <c r="L26" s="4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8">B29</f>
        <v>X</v>
      </c>
      <c r="E29" s="24" t="str">
        <f aca="true" t="shared" si="1" ref="E29:E38">D29</f>
        <v>X</v>
      </c>
      <c r="F29" s="24" t="s">
        <v>20</v>
      </c>
      <c r="G29" s="24" t="str">
        <f aca="true" t="shared" si="2" ref="G29:G39">D29</f>
        <v>X</v>
      </c>
      <c r="H29" s="11">
        <v>2520</v>
      </c>
      <c r="I29" s="24" t="s">
        <v>20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24" t="str">
        <f t="shared" si="2"/>
        <v>X</v>
      </c>
      <c r="H30" s="11">
        <v>6919</v>
      </c>
      <c r="I30" s="24" t="s">
        <v>20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t="shared" si="2"/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24" t="str">
        <f t="shared" si="2"/>
        <v>X</v>
      </c>
      <c r="H32" s="11">
        <v>731</v>
      </c>
      <c r="I32" s="24" t="s">
        <v>20</v>
      </c>
      <c r="J32" s="24" t="s">
        <v>20</v>
      </c>
      <c r="K32" s="24" t="s">
        <v>20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24" t="str">
        <f t="shared" si="2"/>
        <v>X</v>
      </c>
      <c r="H33" s="11">
        <v>1433</v>
      </c>
      <c r="I33" s="24" t="s">
        <v>20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24" t="str">
        <f t="shared" si="2"/>
        <v>X</v>
      </c>
      <c r="H34" s="11">
        <v>911</v>
      </c>
      <c r="I34" s="24" t="s">
        <v>20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24" t="s">
        <v>20</v>
      </c>
      <c r="I35" s="24" t="s">
        <v>20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24" t="s">
        <v>20</v>
      </c>
      <c r="I37" s="24" t="s">
        <v>20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24" t="s">
        <v>20</v>
      </c>
      <c r="I38" s="24" t="s">
        <v>20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>B39</f>
        <v>X</v>
      </c>
      <c r="E39" s="24" t="str">
        <f>D39</f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12.7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ht="12.75" customHeight="1">
      <c r="A41" s="91" t="s">
        <v>0</v>
      </c>
      <c r="B41" s="91"/>
      <c r="C41" s="59"/>
      <c r="D41" s="91" t="s">
        <v>83</v>
      </c>
      <c r="E41" s="59"/>
      <c r="F41" s="91" t="s">
        <v>66</v>
      </c>
      <c r="G41" s="91" t="s">
        <v>84</v>
      </c>
      <c r="H41" s="91" t="s">
        <v>85</v>
      </c>
      <c r="I41" s="91"/>
      <c r="J41" s="91" t="s">
        <v>89</v>
      </c>
      <c r="K41" s="91" t="s">
        <v>86</v>
      </c>
      <c r="L41" s="91" t="s">
        <v>2</v>
      </c>
    </row>
    <row r="42" spans="1:12" ht="12.75">
      <c r="A42" s="91"/>
      <c r="B42" s="91"/>
      <c r="C42" s="59"/>
      <c r="D42" s="91"/>
      <c r="E42" s="59"/>
      <c r="F42" s="91"/>
      <c r="G42" s="91"/>
      <c r="H42" s="91"/>
      <c r="I42" s="91"/>
      <c r="J42" s="91"/>
      <c r="K42" s="91"/>
      <c r="L42" s="91"/>
    </row>
    <row r="43" spans="1:12" ht="19.5" customHeight="1">
      <c r="A43" s="91"/>
      <c r="B43" s="91"/>
      <c r="C43" s="60"/>
      <c r="D43" s="91"/>
      <c r="E43" s="59"/>
      <c r="F43" s="91"/>
      <c r="G43" s="91"/>
      <c r="H43" s="70" t="s">
        <v>87</v>
      </c>
      <c r="I43" s="70" t="s">
        <v>88</v>
      </c>
      <c r="J43" s="91"/>
      <c r="K43" s="91"/>
      <c r="L43" s="91"/>
    </row>
    <row r="44" spans="1:12" s="27" customFormat="1" ht="21" customHeight="1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71">
        <v>100</v>
      </c>
      <c r="J44" s="11">
        <v>30</v>
      </c>
      <c r="K44" s="71">
        <v>100</v>
      </c>
      <c r="L44" s="3"/>
    </row>
    <row r="45" spans="1:12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71">
        <v>100</v>
      </c>
      <c r="J45" s="11">
        <v>81</v>
      </c>
      <c r="K45" s="71">
        <v>100</v>
      </c>
      <c r="L45" s="3"/>
    </row>
    <row r="46" spans="1:12" s="27" customFormat="1" ht="12.75">
      <c r="A46" s="25" t="s">
        <v>74</v>
      </c>
      <c r="B46" s="10"/>
      <c r="C46" s="10"/>
      <c r="D46" s="24" t="s">
        <v>20</v>
      </c>
      <c r="E46" s="24"/>
      <c r="F46" s="24" t="s">
        <v>24</v>
      </c>
      <c r="G46" s="24" t="s">
        <v>24</v>
      </c>
      <c r="H46" s="24" t="s">
        <v>20</v>
      </c>
      <c r="I46" s="24" t="s">
        <v>20</v>
      </c>
      <c r="J46" s="24" t="s">
        <v>20</v>
      </c>
      <c r="K46" s="24" t="s">
        <v>20</v>
      </c>
      <c r="L46" s="23"/>
    </row>
    <row r="47" spans="1:12" s="41" customFormat="1" ht="12.75">
      <c r="A47" s="25" t="s">
        <v>77</v>
      </c>
      <c r="B47" s="17"/>
      <c r="C47" s="17"/>
      <c r="D47" s="24" t="s">
        <v>20</v>
      </c>
      <c r="E47" s="24"/>
      <c r="F47" s="24" t="s">
        <v>24</v>
      </c>
      <c r="G47" s="24" t="s">
        <v>24</v>
      </c>
      <c r="H47" s="24" t="s">
        <v>20</v>
      </c>
      <c r="I47" s="24" t="s">
        <v>20</v>
      </c>
      <c r="J47" s="24" t="s">
        <v>20</v>
      </c>
      <c r="K47" s="24" t="s">
        <v>20</v>
      </c>
      <c r="L47" s="23"/>
    </row>
    <row r="48" spans="1:12" s="27" customFormat="1" ht="12.75">
      <c r="A48" s="25"/>
      <c r="B48" s="33"/>
      <c r="C48" s="34"/>
      <c r="D48" s="33"/>
      <c r="E48" s="35"/>
      <c r="F48" s="35"/>
      <c r="G48" s="35"/>
      <c r="H48" s="35"/>
      <c r="I48" s="26"/>
      <c r="J48" s="35"/>
      <c r="K48" s="35"/>
      <c r="L48" s="33"/>
    </row>
    <row r="49" spans="1:12" s="41" customFormat="1" ht="12.75">
      <c r="A49" s="36"/>
      <c r="B49" s="37"/>
      <c r="C49" s="38"/>
      <c r="D49" s="37"/>
      <c r="E49" s="39"/>
      <c r="F49" s="61"/>
      <c r="G49" s="39"/>
      <c r="H49" s="61"/>
      <c r="I49" s="80"/>
      <c r="J49" s="61"/>
      <c r="K49" s="61"/>
      <c r="L49" s="37"/>
    </row>
    <row r="50" spans="1:12" s="41" customFormat="1" ht="12.75">
      <c r="A50" s="12" t="s">
        <v>82</v>
      </c>
      <c r="B50" s="66"/>
      <c r="C50" s="67"/>
      <c r="D50" s="66">
        <v>17700</v>
      </c>
      <c r="E50" s="68"/>
      <c r="F50" s="68">
        <f>F40+F44+F45</f>
        <v>211</v>
      </c>
      <c r="G50" s="68">
        <v>20563</v>
      </c>
      <c r="H50" s="68">
        <f>SUM(H29:H49)</f>
        <v>12725</v>
      </c>
      <c r="I50" s="81">
        <f>H50/G50*100</f>
        <v>61.88299372659631</v>
      </c>
      <c r="J50" s="68">
        <v>211</v>
      </c>
      <c r="K50" s="81">
        <f>J50/G50*100</f>
        <v>1.0261148665078053</v>
      </c>
      <c r="L50" s="66"/>
    </row>
    <row r="51" spans="1:12" ht="12.75">
      <c r="A51" s="2"/>
      <c r="B51" s="3"/>
      <c r="C51" s="10"/>
      <c r="D51" s="3"/>
      <c r="E51" s="11"/>
      <c r="F51" s="11"/>
      <c r="G51" s="11"/>
      <c r="H51" s="11"/>
      <c r="I51" s="2"/>
      <c r="J51" s="11"/>
      <c r="K51" s="11"/>
      <c r="L51" s="3"/>
    </row>
    <row r="52" spans="1:12" s="20" customFormat="1" ht="12.75">
      <c r="A52" s="7" t="s">
        <v>39</v>
      </c>
      <c r="B52" s="16">
        <v>1100</v>
      </c>
      <c r="C52" s="17" t="s">
        <v>20</v>
      </c>
      <c r="D52" s="18">
        <v>1100</v>
      </c>
      <c r="E52" s="19">
        <v>1100</v>
      </c>
      <c r="F52" s="19">
        <f>-F40-F44-F45</f>
        <v>-211</v>
      </c>
      <c r="G52" s="19">
        <f>D52+F52</f>
        <v>889</v>
      </c>
      <c r="H52" s="24" t="s">
        <v>20</v>
      </c>
      <c r="I52" s="24" t="s">
        <v>20</v>
      </c>
      <c r="J52" s="24" t="s">
        <v>20</v>
      </c>
      <c r="K52" s="24" t="s">
        <v>20</v>
      </c>
      <c r="L52" s="18"/>
    </row>
    <row r="53" spans="1:12" s="20" customFormat="1" ht="12.75">
      <c r="A53" s="7"/>
      <c r="B53" s="16"/>
      <c r="C53" s="17"/>
      <c r="D53" s="18"/>
      <c r="E53" s="19"/>
      <c r="F53" s="19"/>
      <c r="G53" s="19"/>
      <c r="H53" s="19"/>
      <c r="I53" s="7"/>
      <c r="J53" s="19"/>
      <c r="K53" s="19"/>
      <c r="L53" s="18"/>
    </row>
    <row r="54" spans="1:12" ht="12.75">
      <c r="A54" s="2"/>
      <c r="B54" s="3"/>
      <c r="C54" s="10"/>
      <c r="D54" s="4"/>
      <c r="E54" s="5"/>
      <c r="F54" s="5"/>
      <c r="G54" s="5"/>
      <c r="H54" s="5"/>
      <c r="I54" s="2"/>
      <c r="J54" s="5"/>
      <c r="K54" s="5"/>
      <c r="L54" s="4"/>
    </row>
    <row r="55" spans="1:12" ht="12.75">
      <c r="A55" s="12" t="s">
        <v>40</v>
      </c>
      <c r="B55" s="13">
        <f>B20+B22+B24+B25+B49+B52</f>
        <v>80476</v>
      </c>
      <c r="C55" s="13">
        <f>C20</f>
        <v>22041</v>
      </c>
      <c r="D55" s="13">
        <f>D20+D22+D24+D25+D50+D52</f>
        <v>76135</v>
      </c>
      <c r="E55" s="13">
        <f>E20+E22+E24+E25+E49+E52</f>
        <v>30922</v>
      </c>
      <c r="F55" s="13" t="e">
        <f>#REF!</f>
        <v>#REF!</v>
      </c>
      <c r="G55" s="13">
        <f>G52+G50+G20+G22+G24+G25</f>
        <v>78787</v>
      </c>
      <c r="H55" s="13">
        <f>H50+H20+H22</f>
        <v>60220</v>
      </c>
      <c r="I55" s="81">
        <f>H55/G55*100</f>
        <v>76.43392945536701</v>
      </c>
      <c r="J55" s="13">
        <v>4300</v>
      </c>
      <c r="K55" s="81">
        <f>J55/G55*100</f>
        <v>5.457753182631652</v>
      </c>
      <c r="L55" s="13"/>
    </row>
    <row r="56" spans="1:12" ht="12.75">
      <c r="A56" s="22"/>
      <c r="B56" s="8"/>
      <c r="C56" s="10"/>
      <c r="D56" s="3"/>
      <c r="E56" s="11"/>
      <c r="F56" s="11"/>
      <c r="G56" s="11"/>
      <c r="H56" s="11"/>
      <c r="I56" s="2"/>
      <c r="J56" s="11"/>
      <c r="K56" s="11"/>
      <c r="L56" s="3"/>
    </row>
    <row r="57" spans="1:12" ht="12.75">
      <c r="A57" s="42" t="s">
        <v>41</v>
      </c>
      <c r="B57" s="8"/>
      <c r="C57" s="10"/>
      <c r="D57" s="3"/>
      <c r="E57" s="11"/>
      <c r="F57" s="11"/>
      <c r="G57" s="11"/>
      <c r="H57" s="11"/>
      <c r="I57" s="42"/>
      <c r="J57" s="11"/>
      <c r="K57" s="11"/>
      <c r="L57" s="3"/>
    </row>
    <row r="58" spans="1:12" ht="12.75">
      <c r="A58" s="22" t="s">
        <v>43</v>
      </c>
      <c r="B58" s="8">
        <v>8714</v>
      </c>
      <c r="C58" s="10" t="s">
        <v>20</v>
      </c>
      <c r="D58" s="3">
        <f aca="true" t="shared" si="3" ref="D58:D70">B58</f>
        <v>8714</v>
      </c>
      <c r="E58" s="11">
        <v>2905</v>
      </c>
      <c r="F58" s="24" t="s">
        <v>20</v>
      </c>
      <c r="G58" s="11">
        <f aca="true" t="shared" si="4" ref="G58:G70">D58</f>
        <v>8714</v>
      </c>
      <c r="H58" s="11">
        <v>8714</v>
      </c>
      <c r="I58" s="83">
        <f>H58/G58*100</f>
        <v>100</v>
      </c>
      <c r="J58" s="24" t="s">
        <v>20</v>
      </c>
      <c r="K58" s="24" t="str">
        <f>J58</f>
        <v>-</v>
      </c>
      <c r="L58" s="3"/>
    </row>
    <row r="59" spans="1:12" ht="12.75">
      <c r="A59" s="22" t="s">
        <v>45</v>
      </c>
      <c r="B59" s="8">
        <v>3580</v>
      </c>
      <c r="C59" s="10" t="s">
        <v>20</v>
      </c>
      <c r="D59" s="3">
        <f t="shared" si="3"/>
        <v>3580</v>
      </c>
      <c r="E59" s="11">
        <v>1193</v>
      </c>
      <c r="F59" s="24" t="s">
        <v>20</v>
      </c>
      <c r="G59" s="11">
        <f t="shared" si="4"/>
        <v>3580</v>
      </c>
      <c r="H59" s="11">
        <v>3579</v>
      </c>
      <c r="I59" s="83">
        <f aca="true" t="shared" si="5" ref="I59:I74">H59/G59*100</f>
        <v>99.97206703910615</v>
      </c>
      <c r="J59" s="24" t="s">
        <v>20</v>
      </c>
      <c r="K59" s="24" t="str">
        <f aca="true" t="shared" si="6" ref="K59:K74">J59</f>
        <v>-</v>
      </c>
      <c r="L59" s="3"/>
    </row>
    <row r="60" spans="1:12" ht="12.75">
      <c r="A60" s="22" t="s">
        <v>46</v>
      </c>
      <c r="B60" s="8">
        <v>2615</v>
      </c>
      <c r="C60" s="10" t="s">
        <v>20</v>
      </c>
      <c r="D60" s="3">
        <f t="shared" si="3"/>
        <v>2615</v>
      </c>
      <c r="E60" s="11">
        <v>872</v>
      </c>
      <c r="F60" s="24" t="s">
        <v>20</v>
      </c>
      <c r="G60" s="11">
        <f t="shared" si="4"/>
        <v>2615</v>
      </c>
      <c r="H60" s="11">
        <v>2540</v>
      </c>
      <c r="I60" s="83">
        <f t="shared" si="5"/>
        <v>97.131931166348</v>
      </c>
      <c r="J60" s="24" t="s">
        <v>20</v>
      </c>
      <c r="K60" s="24" t="str">
        <f t="shared" si="6"/>
        <v>-</v>
      </c>
      <c r="L60" s="3"/>
    </row>
    <row r="61" spans="1:12" ht="12.75">
      <c r="A61" s="22" t="s">
        <v>47</v>
      </c>
      <c r="B61" s="8">
        <v>6935</v>
      </c>
      <c r="C61" s="10" t="s">
        <v>20</v>
      </c>
      <c r="D61" s="3">
        <f t="shared" si="3"/>
        <v>6935</v>
      </c>
      <c r="E61" s="11">
        <v>2312</v>
      </c>
      <c r="F61" s="24" t="s">
        <v>20</v>
      </c>
      <c r="G61" s="11">
        <f t="shared" si="4"/>
        <v>6935</v>
      </c>
      <c r="H61" s="11">
        <v>0</v>
      </c>
      <c r="I61" s="83">
        <f t="shared" si="5"/>
        <v>0</v>
      </c>
      <c r="J61" s="24" t="s">
        <v>20</v>
      </c>
      <c r="K61" s="24" t="str">
        <f t="shared" si="6"/>
        <v>-</v>
      </c>
      <c r="L61" s="3"/>
    </row>
    <row r="62" spans="1:12" ht="12.75">
      <c r="A62" s="22" t="s">
        <v>48</v>
      </c>
      <c r="B62" s="8">
        <v>16517</v>
      </c>
      <c r="C62" s="10" t="s">
        <v>20</v>
      </c>
      <c r="D62" s="3">
        <f t="shared" si="3"/>
        <v>16517</v>
      </c>
      <c r="E62" s="11">
        <v>5506</v>
      </c>
      <c r="F62" s="24" t="s">
        <v>20</v>
      </c>
      <c r="G62" s="11">
        <f t="shared" si="4"/>
        <v>16517</v>
      </c>
      <c r="H62" s="11">
        <v>16517</v>
      </c>
      <c r="I62" s="83">
        <f t="shared" si="5"/>
        <v>100</v>
      </c>
      <c r="J62" s="24" t="s">
        <v>20</v>
      </c>
      <c r="K62" s="24" t="str">
        <f t="shared" si="6"/>
        <v>-</v>
      </c>
      <c r="L62" s="3"/>
    </row>
    <row r="63" spans="1:12" ht="12.75">
      <c r="A63" s="22" t="s">
        <v>49</v>
      </c>
      <c r="B63" s="8">
        <v>5992</v>
      </c>
      <c r="C63" s="10" t="s">
        <v>20</v>
      </c>
      <c r="D63" s="3">
        <f t="shared" si="3"/>
        <v>5992</v>
      </c>
      <c r="E63" s="11">
        <v>1997</v>
      </c>
      <c r="F63" s="24" t="s">
        <v>20</v>
      </c>
      <c r="G63" s="11">
        <f t="shared" si="4"/>
        <v>5992</v>
      </c>
      <c r="H63" s="11">
        <v>5977</v>
      </c>
      <c r="I63" s="83">
        <f t="shared" si="5"/>
        <v>99.74966622162884</v>
      </c>
      <c r="J63" s="24" t="s">
        <v>20</v>
      </c>
      <c r="K63" s="24" t="str">
        <f t="shared" si="6"/>
        <v>-</v>
      </c>
      <c r="L63" s="3"/>
    </row>
    <row r="64" spans="1:12" ht="12.75">
      <c r="A64" s="22" t="s">
        <v>50</v>
      </c>
      <c r="B64" s="8">
        <v>5844</v>
      </c>
      <c r="C64" s="10" t="s">
        <v>20</v>
      </c>
      <c r="D64" s="3">
        <f t="shared" si="3"/>
        <v>5844</v>
      </c>
      <c r="E64" s="11">
        <v>1948</v>
      </c>
      <c r="F64" s="24" t="s">
        <v>20</v>
      </c>
      <c r="G64" s="11">
        <f t="shared" si="4"/>
        <v>5844</v>
      </c>
      <c r="H64" s="11">
        <v>0</v>
      </c>
      <c r="I64" s="83">
        <f t="shared" si="5"/>
        <v>0</v>
      </c>
      <c r="J64" s="24" t="s">
        <v>20</v>
      </c>
      <c r="K64" s="24" t="str">
        <f t="shared" si="6"/>
        <v>-</v>
      </c>
      <c r="L64" s="3"/>
    </row>
    <row r="65" spans="1:12" ht="12.75">
      <c r="A65" s="22" t="s">
        <v>51</v>
      </c>
      <c r="B65" s="8">
        <v>11053</v>
      </c>
      <c r="C65" s="10" t="s">
        <v>20</v>
      </c>
      <c r="D65" s="3">
        <f t="shared" si="3"/>
        <v>11053</v>
      </c>
      <c r="E65" s="11">
        <v>3684</v>
      </c>
      <c r="F65" s="24" t="s">
        <v>20</v>
      </c>
      <c r="G65" s="11">
        <f t="shared" si="4"/>
        <v>11053</v>
      </c>
      <c r="H65" s="11">
        <v>11023</v>
      </c>
      <c r="I65" s="83">
        <f t="shared" si="5"/>
        <v>99.72858047588889</v>
      </c>
      <c r="J65" s="24" t="s">
        <v>20</v>
      </c>
      <c r="K65" s="24" t="str">
        <f t="shared" si="6"/>
        <v>-</v>
      </c>
      <c r="L65" s="3"/>
    </row>
    <row r="66" spans="1:12" ht="12.75">
      <c r="A66" s="22" t="s">
        <v>52</v>
      </c>
      <c r="B66" s="8">
        <v>6796</v>
      </c>
      <c r="C66" s="10" t="s">
        <v>20</v>
      </c>
      <c r="D66" s="3">
        <f t="shared" si="3"/>
        <v>6796</v>
      </c>
      <c r="E66" s="11">
        <v>2265</v>
      </c>
      <c r="F66" s="24" t="s">
        <v>20</v>
      </c>
      <c r="G66" s="11">
        <f t="shared" si="4"/>
        <v>6796</v>
      </c>
      <c r="H66" s="11">
        <v>6764</v>
      </c>
      <c r="I66" s="83">
        <f t="shared" si="5"/>
        <v>99.52913478516776</v>
      </c>
      <c r="J66" s="24" t="s">
        <v>20</v>
      </c>
      <c r="K66" s="24" t="str">
        <f t="shared" si="6"/>
        <v>-</v>
      </c>
      <c r="L66" s="3"/>
    </row>
    <row r="67" spans="1:12" ht="12.75">
      <c r="A67" s="22" t="s">
        <v>53</v>
      </c>
      <c r="B67" s="8">
        <v>3952</v>
      </c>
      <c r="C67" s="10" t="s">
        <v>20</v>
      </c>
      <c r="D67" s="3">
        <f t="shared" si="3"/>
        <v>3952</v>
      </c>
      <c r="E67" s="11">
        <v>1317</v>
      </c>
      <c r="F67" s="24" t="s">
        <v>20</v>
      </c>
      <c r="G67" s="11">
        <f t="shared" si="4"/>
        <v>3952</v>
      </c>
      <c r="H67" s="11">
        <v>3950</v>
      </c>
      <c r="I67" s="83">
        <f t="shared" si="5"/>
        <v>99.9493927125506</v>
      </c>
      <c r="J67" s="24" t="s">
        <v>20</v>
      </c>
      <c r="K67" s="24" t="str">
        <f t="shared" si="6"/>
        <v>-</v>
      </c>
      <c r="L67" s="3"/>
    </row>
    <row r="68" spans="1:12" ht="12.75">
      <c r="A68" s="22" t="s">
        <v>54</v>
      </c>
      <c r="B68" s="8">
        <v>21632</v>
      </c>
      <c r="C68" s="10" t="s">
        <v>20</v>
      </c>
      <c r="D68" s="3">
        <f t="shared" si="3"/>
        <v>21632</v>
      </c>
      <c r="E68" s="11">
        <v>7211</v>
      </c>
      <c r="F68" s="24" t="s">
        <v>20</v>
      </c>
      <c r="G68" s="11">
        <f t="shared" si="4"/>
        <v>21632</v>
      </c>
      <c r="H68" s="11">
        <v>21602</v>
      </c>
      <c r="I68" s="83">
        <f t="shared" si="5"/>
        <v>99.86131656804734</v>
      </c>
      <c r="J68" s="24" t="s">
        <v>20</v>
      </c>
      <c r="K68" s="24" t="str">
        <f t="shared" si="6"/>
        <v>-</v>
      </c>
      <c r="L68" s="3"/>
    </row>
    <row r="69" spans="1:12" ht="12.75">
      <c r="A69" s="22" t="s">
        <v>55</v>
      </c>
      <c r="B69" s="8">
        <v>3098</v>
      </c>
      <c r="C69" s="10" t="s">
        <v>20</v>
      </c>
      <c r="D69" s="3">
        <f t="shared" si="3"/>
        <v>3098</v>
      </c>
      <c r="E69" s="11">
        <v>1033</v>
      </c>
      <c r="F69" s="24" t="s">
        <v>20</v>
      </c>
      <c r="G69" s="11">
        <f t="shared" si="4"/>
        <v>3098</v>
      </c>
      <c r="H69" s="11">
        <v>3068</v>
      </c>
      <c r="I69" s="83">
        <f t="shared" si="5"/>
        <v>99.03163331181408</v>
      </c>
      <c r="J69" s="24" t="s">
        <v>20</v>
      </c>
      <c r="K69" s="24" t="str">
        <f t="shared" si="6"/>
        <v>-</v>
      </c>
      <c r="L69" s="3"/>
    </row>
    <row r="70" spans="1:12" ht="12.75">
      <c r="A70" s="22" t="s">
        <v>56</v>
      </c>
      <c r="B70" s="8">
        <v>2894</v>
      </c>
      <c r="C70" s="10" t="s">
        <v>20</v>
      </c>
      <c r="D70" s="3">
        <f t="shared" si="3"/>
        <v>2894</v>
      </c>
      <c r="E70" s="11">
        <v>965</v>
      </c>
      <c r="F70" s="24" t="s">
        <v>20</v>
      </c>
      <c r="G70" s="11">
        <f t="shared" si="4"/>
        <v>2894</v>
      </c>
      <c r="H70" s="11">
        <v>2877</v>
      </c>
      <c r="I70" s="83">
        <f t="shared" si="5"/>
        <v>99.4125777470629</v>
      </c>
      <c r="J70" s="24" t="s">
        <v>20</v>
      </c>
      <c r="K70" s="24" t="str">
        <f t="shared" si="6"/>
        <v>-</v>
      </c>
      <c r="L70" s="3"/>
    </row>
    <row r="71" spans="1:12" ht="12.75">
      <c r="A71" s="22" t="s">
        <v>58</v>
      </c>
      <c r="B71" s="8">
        <v>8446</v>
      </c>
      <c r="C71" s="10" t="s">
        <v>20</v>
      </c>
      <c r="D71" s="3">
        <f>B71</f>
        <v>8446</v>
      </c>
      <c r="E71" s="11">
        <v>2974</v>
      </c>
      <c r="F71" s="24" t="s">
        <v>20</v>
      </c>
      <c r="G71" s="11">
        <f>D71</f>
        <v>8446</v>
      </c>
      <c r="H71" s="11">
        <v>8305</v>
      </c>
      <c r="I71" s="83">
        <f t="shared" si="5"/>
        <v>98.33057068434762</v>
      </c>
      <c r="J71" s="24" t="s">
        <v>20</v>
      </c>
      <c r="K71" s="24" t="str">
        <f t="shared" si="6"/>
        <v>-</v>
      </c>
      <c r="L71" s="3"/>
    </row>
    <row r="72" spans="1:12" ht="12.75">
      <c r="A72" s="22" t="s">
        <v>59</v>
      </c>
      <c r="B72" s="8">
        <v>21831</v>
      </c>
      <c r="C72" s="10" t="s">
        <v>20</v>
      </c>
      <c r="D72" s="3">
        <f>B72</f>
        <v>21831</v>
      </c>
      <c r="E72" s="11">
        <v>7277</v>
      </c>
      <c r="F72" s="24" t="s">
        <v>20</v>
      </c>
      <c r="G72" s="11">
        <f>D72</f>
        <v>21831</v>
      </c>
      <c r="H72" s="11">
        <v>21831</v>
      </c>
      <c r="I72" s="83">
        <f t="shared" si="5"/>
        <v>100</v>
      </c>
      <c r="J72" s="24" t="s">
        <v>20</v>
      </c>
      <c r="K72" s="24" t="str">
        <f t="shared" si="6"/>
        <v>-</v>
      </c>
      <c r="L72" s="3"/>
    </row>
    <row r="73" spans="1:12" ht="12.75">
      <c r="A73" s="22" t="s">
        <v>60</v>
      </c>
      <c r="B73" s="8">
        <v>9800</v>
      </c>
      <c r="C73" s="10" t="s">
        <v>20</v>
      </c>
      <c r="D73" s="3">
        <f>B73</f>
        <v>9800</v>
      </c>
      <c r="E73" s="11">
        <v>3267</v>
      </c>
      <c r="F73" s="24" t="s">
        <v>20</v>
      </c>
      <c r="G73" s="11">
        <f>D73</f>
        <v>9800</v>
      </c>
      <c r="H73" s="11">
        <v>9740</v>
      </c>
      <c r="I73" s="83">
        <f t="shared" si="5"/>
        <v>99.38775510204081</v>
      </c>
      <c r="J73" s="24" t="s">
        <v>20</v>
      </c>
      <c r="K73" s="24" t="str">
        <f t="shared" si="6"/>
        <v>-</v>
      </c>
      <c r="L73" s="3"/>
    </row>
    <row r="74" spans="1:12" ht="12.75">
      <c r="A74" s="22" t="s">
        <v>62</v>
      </c>
      <c r="B74" s="8">
        <v>20643</v>
      </c>
      <c r="C74" s="10" t="s">
        <v>20</v>
      </c>
      <c r="D74" s="3">
        <f>B74</f>
        <v>20643</v>
      </c>
      <c r="E74" s="11">
        <v>7586</v>
      </c>
      <c r="F74" s="24" t="s">
        <v>20</v>
      </c>
      <c r="G74" s="11">
        <f>D74</f>
        <v>20643</v>
      </c>
      <c r="H74" s="11">
        <v>20626</v>
      </c>
      <c r="I74" s="83">
        <f t="shared" si="5"/>
        <v>99.91764762873613</v>
      </c>
      <c r="J74" s="24" t="s">
        <v>20</v>
      </c>
      <c r="K74" s="24" t="str">
        <f t="shared" si="6"/>
        <v>-</v>
      </c>
      <c r="L74" s="3"/>
    </row>
    <row r="75" spans="1:12" s="20" customFormat="1" ht="12.75">
      <c r="A75" s="43" t="s">
        <v>63</v>
      </c>
      <c r="B75" s="44">
        <f>SUM(B58:B74)</f>
        <v>160342</v>
      </c>
      <c r="C75" s="44">
        <f>SUM(C58:C74)</f>
        <v>0</v>
      </c>
      <c r="D75" s="13">
        <f>SUM(D58:D74)</f>
        <v>160342</v>
      </c>
      <c r="E75" s="13">
        <f>SUM(E58:E74)</f>
        <v>54312</v>
      </c>
      <c r="F75" s="13">
        <v>0</v>
      </c>
      <c r="G75" s="13">
        <f>D75</f>
        <v>160342</v>
      </c>
      <c r="H75" s="13">
        <f>SUM(H58:H74)</f>
        <v>147113</v>
      </c>
      <c r="I75" s="84">
        <f>H75/G75*100</f>
        <v>91.7495104214741</v>
      </c>
      <c r="J75" s="13">
        <v>0</v>
      </c>
      <c r="K75" s="13">
        <v>0</v>
      </c>
      <c r="L75" s="13"/>
    </row>
    <row r="76" spans="1:12" s="51" customFormat="1" ht="12.75">
      <c r="A76" s="46" t="s">
        <v>64</v>
      </c>
      <c r="B76" s="47">
        <f aca="true" t="shared" si="7" ref="B76:H76">B75+B55</f>
        <v>240818</v>
      </c>
      <c r="C76" s="47">
        <f t="shared" si="7"/>
        <v>22041</v>
      </c>
      <c r="D76" s="48">
        <f t="shared" si="7"/>
        <v>236477</v>
      </c>
      <c r="E76" s="49">
        <f t="shared" si="7"/>
        <v>85234</v>
      </c>
      <c r="F76" s="49" t="e">
        <f t="shared" si="7"/>
        <v>#REF!</v>
      </c>
      <c r="G76" s="49">
        <f t="shared" si="7"/>
        <v>239129</v>
      </c>
      <c r="H76" s="49">
        <f t="shared" si="7"/>
        <v>207333</v>
      </c>
      <c r="I76" s="84">
        <f>H76/G76*100</f>
        <v>86.70341112955768</v>
      </c>
      <c r="J76" s="49">
        <f>J75+J55+J20</f>
        <v>20262</v>
      </c>
      <c r="K76" s="84">
        <f>J76/G76*100</f>
        <v>8.473250839505036</v>
      </c>
      <c r="L76" s="48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1:12" s="55" customFormat="1" ht="12.75">
      <c r="A93" s="52"/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I164" s="52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s="55" customFormat="1" ht="12.75">
      <c r="B172" s="53"/>
      <c r="C172" s="54"/>
      <c r="D172" s="54"/>
      <c r="E172" s="54"/>
      <c r="F172" s="54"/>
      <c r="G172" s="54"/>
      <c r="H172" s="54"/>
      <c r="J172" s="54"/>
      <c r="K172" s="54"/>
      <c r="L172" s="54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  <row r="314" spans="2:12" ht="12.75">
      <c r="B314" s="56"/>
      <c r="C314" s="57"/>
      <c r="D314" s="57"/>
      <c r="E314" s="57"/>
      <c r="F314" s="57"/>
      <c r="G314" s="57"/>
      <c r="H314" s="57"/>
      <c r="J314" s="57"/>
      <c r="K314" s="57"/>
      <c r="L314" s="57"/>
    </row>
  </sheetData>
  <mergeCells count="18">
    <mergeCell ref="L41:L43"/>
    <mergeCell ref="J1:J3"/>
    <mergeCell ref="K1:K3"/>
    <mergeCell ref="L1:L3"/>
    <mergeCell ref="G41:G43"/>
    <mergeCell ref="H41:I42"/>
    <mergeCell ref="B1:B3"/>
    <mergeCell ref="D1:D3"/>
    <mergeCell ref="A1:A3"/>
    <mergeCell ref="J41:J43"/>
    <mergeCell ref="K41:K43"/>
    <mergeCell ref="G1:G3"/>
    <mergeCell ref="F1:F3"/>
    <mergeCell ref="H1:I2"/>
    <mergeCell ref="A41:A43"/>
    <mergeCell ref="B41:B43"/>
    <mergeCell ref="D41:D43"/>
    <mergeCell ref="F41:F4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2003-08-29T08:25:41Z</cp:lastPrinted>
  <dcterms:created xsi:type="dcterms:W3CDTF">2003-04-30T07:11:30Z</dcterms:created>
  <dcterms:modified xsi:type="dcterms:W3CDTF">2003-09-04T13:48:05Z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