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activeTab="0"/>
  </bookViews>
  <sheets>
    <sheet name="int.kiad." sheetId="1" r:id="rId1"/>
    <sheet name="int.bev." sheetId="2" r:id="rId2"/>
    <sheet name="létszám" sheetId="3" r:id="rId3"/>
  </sheets>
  <definedNames/>
  <calcPr fullCalcOnLoad="1"/>
</workbook>
</file>

<file path=xl/sharedStrings.xml><?xml version="1.0" encoding="utf-8"?>
<sst xmlns="http://schemas.openxmlformats.org/spreadsheetml/2006/main" count="3417" uniqueCount="241">
  <si>
    <t>Ellátottak juttatása</t>
  </si>
  <si>
    <t>csoportok összesen</t>
  </si>
  <si>
    <t>(1+2+3+4.2.+5)</t>
  </si>
  <si>
    <t>(4.1.+6+7)</t>
  </si>
  <si>
    <t>előirányzat</t>
  </si>
  <si>
    <t>Szociális Foglalkoztató</t>
  </si>
  <si>
    <t>Csíky G.Színház</t>
  </si>
  <si>
    <t>Működési célú kiadások</t>
  </si>
  <si>
    <t>Működési célú kiadás</t>
  </si>
  <si>
    <t>Felhalmozási célú kiadások</t>
  </si>
  <si>
    <t>Felhalmozási célú kiadás</t>
  </si>
  <si>
    <t>intézményi összesen</t>
  </si>
  <si>
    <t>ebből:Szoc.Fogl.bedolgozók létszáma</t>
  </si>
  <si>
    <t>Igazgatás</t>
  </si>
  <si>
    <t>Gondnokság</t>
  </si>
  <si>
    <t>Gyámhivatal</t>
  </si>
  <si>
    <t>Polgári Védelem</t>
  </si>
  <si>
    <t>TOURINFORM Iroda</t>
  </si>
  <si>
    <t>Polgármesteri Hivatal összesen</t>
  </si>
  <si>
    <t>Bevételből:</t>
  </si>
  <si>
    <t xml:space="preserve">1.1.alcsoport </t>
  </si>
  <si>
    <t>1.2.alcsoport</t>
  </si>
  <si>
    <t>3.1.alcsoport</t>
  </si>
  <si>
    <t>4.1.alcsoport</t>
  </si>
  <si>
    <t>5.l.alcsoport</t>
  </si>
  <si>
    <t>Bevételek összesen</t>
  </si>
  <si>
    <t>I.Működési c.bevételek</t>
  </si>
  <si>
    <t>II.Felhalmozási célu bevételek</t>
  </si>
  <si>
    <t>Működési bevételek</t>
  </si>
  <si>
    <t>Felh.k.áfa visszatérülés</t>
  </si>
  <si>
    <t>Értékesített tárgyi e.áfa</t>
  </si>
  <si>
    <t>Felhalmozási c.támogatás</t>
  </si>
  <si>
    <t>Előző évi maradvány, eredmény</t>
  </si>
  <si>
    <t>(1.+2.+3.+4.+5.)</t>
  </si>
  <si>
    <t>Működési c.támogatás</t>
  </si>
  <si>
    <t>STÍLTEX Szocális Foglalkoztató</t>
  </si>
  <si>
    <t>Kiadások</t>
  </si>
  <si>
    <t>1.</t>
  </si>
  <si>
    <t>2.</t>
  </si>
  <si>
    <t>3.</t>
  </si>
  <si>
    <t>4.</t>
  </si>
  <si>
    <t>5.</t>
  </si>
  <si>
    <t>6.</t>
  </si>
  <si>
    <t>Felújítás</t>
  </si>
  <si>
    <t>7.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</si>
  <si>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</si>
  <si>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</si>
  <si>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</si>
  <si>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</si>
  <si>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</si>
  <si>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</si>
  <si>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</si>
  <si>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Egészségügyi Központ</t>
  </si>
  <si>
    <t>Bölcsődei Központ</t>
  </si>
  <si>
    <t>Családsegítő Központ</t>
  </si>
  <si>
    <t>Szociális Gondozási Központ</t>
  </si>
  <si>
    <t>Liget Idősek Otthona</t>
  </si>
  <si>
    <t>8.</t>
  </si>
  <si>
    <t>Óvodai Gondnokság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</si>
  <si>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</si>
  <si>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</si>
  <si>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</si>
  <si>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</si>
  <si>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</si>
  <si>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</si>
  <si>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</si>
  <si>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</si>
  <si>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</si>
  <si>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</si>
  <si>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</si>
  <si>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</si>
  <si>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</si>
  <si>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</si>
  <si>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Kaposfüredi Általános Iskola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</si>
  <si>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</si>
  <si>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</si>
  <si>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</si>
  <si>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</si>
  <si>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</si>
  <si>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</si>
  <si>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</si>
  <si>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</si>
  <si>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</si>
  <si>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</si>
  <si>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</si>
  <si>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</si>
  <si>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</si>
  <si>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</si>
  <si>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</si>
  <si>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</si>
  <si>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</si>
  <si>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</si>
  <si>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</si>
  <si>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</si>
  <si>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</si>
  <si>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</si>
  <si>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</si>
  <si>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</si>
  <si>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</si>
  <si>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</si>
  <si>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</si>
  <si>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</si>
  <si>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</si>
  <si>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</si>
  <si>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</si>
  <si>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Műszaki Középiskola</t>
  </si>
  <si>
    <t>33.</t>
  </si>
  <si>
    <t>Közgazdasági SZKI</t>
  </si>
  <si>
    <t>34.</t>
  </si>
  <si>
    <t>Gyergyai A.Kollégium</t>
  </si>
  <si>
    <t>35.</t>
  </si>
  <si>
    <t>Baross G.Kollégium</t>
  </si>
  <si>
    <t>36.</t>
  </si>
  <si>
    <t>Liszt F.Zeneiskola</t>
  </si>
  <si>
    <t>37.</t>
  </si>
  <si>
    <t xml:space="preserve">Csíky G.Színház </t>
  </si>
  <si>
    <t>38.</t>
  </si>
  <si>
    <t>Együd Á.VMK</t>
  </si>
  <si>
    <t>39.</t>
  </si>
  <si>
    <t>40.</t>
  </si>
  <si>
    <t>Sportcsarnok</t>
  </si>
  <si>
    <t>41.</t>
  </si>
  <si>
    <t>Hivatásos Tűzoltóság</t>
  </si>
  <si>
    <t>42.</t>
  </si>
  <si>
    <t>Kistérségi Önk.Területf.Társ.</t>
  </si>
  <si>
    <t>Összesen</t>
  </si>
  <si>
    <t>Halmozódás</t>
  </si>
  <si>
    <t>Mindösszesen</t>
  </si>
  <si>
    <t>I.</t>
  </si>
  <si>
    <t>Működési célú bevételek</t>
  </si>
  <si>
    <t>Működési célú halmozódás</t>
  </si>
  <si>
    <t>I</t>
  </si>
  <si>
    <t>II.</t>
  </si>
  <si>
    <t>Felhalmozási célú bevételek</t>
  </si>
  <si>
    <t>Felhalmozási célú halmozódás</t>
  </si>
  <si>
    <t>Személyi juttatás</t>
  </si>
  <si>
    <t>Munkaadót terhelő járulékok</t>
  </si>
  <si>
    <t>Dologi jellegű kiadás</t>
  </si>
  <si>
    <t>Felhalmozási kiadás</t>
  </si>
  <si>
    <t>Kiemelt előirányzat</t>
  </si>
  <si>
    <t>Kiadásból</t>
  </si>
  <si>
    <t>1.csoport</t>
  </si>
  <si>
    <t>2.csoport</t>
  </si>
  <si>
    <t>3.csoport</t>
  </si>
  <si>
    <t>3.l.alcsoport</t>
  </si>
  <si>
    <t>3.2.Alcsoport</t>
  </si>
  <si>
    <t>4.csoport</t>
  </si>
  <si>
    <t>4.l.alcsoport</t>
  </si>
  <si>
    <t>4.2.alcsoport</t>
  </si>
  <si>
    <t>5.csoport</t>
  </si>
  <si>
    <t>6.csoport</t>
  </si>
  <si>
    <t>7.csoport</t>
  </si>
  <si>
    <t>(1+2+3+4+5+6+7)</t>
  </si>
  <si>
    <t>I.Működési célu kiadás</t>
  </si>
  <si>
    <t>II.Felhalmozási célu kiadás</t>
  </si>
  <si>
    <t>Pénzmaradvány tartaléka</t>
  </si>
  <si>
    <t>Dologi kiadás</t>
  </si>
  <si>
    <t>Eredeti</t>
  </si>
  <si>
    <t>Módosított</t>
  </si>
  <si>
    <t>Átvett pénzeszközök és kölcsön</t>
  </si>
  <si>
    <t>Tárgyi e.imm.jav.értékesítése</t>
  </si>
  <si>
    <t>4,1,1.</t>
  </si>
  <si>
    <t>3.2.alcsoport</t>
  </si>
  <si>
    <t>4,1,2.</t>
  </si>
  <si>
    <t>Felhalmozási c.kölcsön</t>
  </si>
  <si>
    <t>4.2,1.</t>
  </si>
  <si>
    <t>4.2,3.</t>
  </si>
  <si>
    <t>Működési c. kölcsön</t>
  </si>
  <si>
    <t>5.2.alcsoport</t>
  </si>
  <si>
    <t>Működési c. pénzmaradvány</t>
  </si>
  <si>
    <t>Felhalm.c.pénzmaradvány</t>
  </si>
  <si>
    <t>Felhalmozási c.átvett és kölcsön</t>
  </si>
  <si>
    <t>(1-1.1-1.2)+ (3.2+4.2+5.2)</t>
  </si>
  <si>
    <t>Átadás és kölcsön</t>
  </si>
  <si>
    <t>Felhalmozási c.átadás és kölcsön</t>
  </si>
  <si>
    <t>Működési c.átadás és  kölcsön</t>
  </si>
  <si>
    <t>4,1,3.</t>
  </si>
  <si>
    <t>Felh.célra átvett OEP-től</t>
  </si>
  <si>
    <t xml:space="preserve">Felhalm.c.egyéb átvett </t>
  </si>
  <si>
    <t>Műk.c.átvett OEP-től</t>
  </si>
  <si>
    <t>4.2,2.</t>
  </si>
  <si>
    <t>Működési c.egyéb átvett</t>
  </si>
  <si>
    <t>Létszám</t>
  </si>
  <si>
    <t>fő</t>
  </si>
  <si>
    <t>Al-</t>
  </si>
  <si>
    <t>Alcím megnevezése</t>
  </si>
  <si>
    <t>cím</t>
  </si>
  <si>
    <t>Részben önállóan gazdálkodó</t>
  </si>
  <si>
    <t>intézmények kiadásai</t>
  </si>
  <si>
    <t>Városi Fürdő</t>
  </si>
  <si>
    <t xml:space="preserve">Városgondnokság egyéb </t>
  </si>
  <si>
    <t>Városgondnokság összesen</t>
  </si>
  <si>
    <t>Béke u.5l. sz.Óvoda</t>
  </si>
  <si>
    <t>Damjanich u.38.sz.Óvoda</t>
  </si>
  <si>
    <t>Madár u.14.sz.Óvoda</t>
  </si>
  <si>
    <t>Petőfi u.20 sz.Óvoda</t>
  </si>
  <si>
    <t>Rét u.1.sz.Óvoda</t>
  </si>
  <si>
    <t>Szántó I.u.15/a sz.Óvoda</t>
  </si>
  <si>
    <t>Honvéd u.24/b sz.Óvoda</t>
  </si>
  <si>
    <t>Arany J.u.10.sz.Óvoda</t>
  </si>
  <si>
    <t>Bajcsy Zs.u.2o.sz.Óvoda</t>
  </si>
  <si>
    <t>Búzavirág u.19.sz.Óvoda</t>
  </si>
  <si>
    <t>Irányi D.u.7.sz.Óvoda</t>
  </si>
  <si>
    <t>Kaposfüredi u.Óvoda</t>
  </si>
  <si>
    <t>Festetics Karolina Óvoda</t>
  </si>
  <si>
    <t>Pécsi u.1.sz.Óvoda</t>
  </si>
  <si>
    <t>Tallián u.127.sz.Óvoda</t>
  </si>
  <si>
    <t>Temesvár u.2.sz.Óvoda</t>
  </si>
  <si>
    <t>Sörház u.10.sz.Óvoda</t>
  </si>
  <si>
    <t>Szentjakabi Óvoda</t>
  </si>
  <si>
    <t>Nemzetőr sor 1.sz.Óvoda</t>
  </si>
  <si>
    <t>Óvodák összesen</t>
  </si>
  <si>
    <t>Nevelési Tanácsadó</t>
  </si>
  <si>
    <t>Önkormányzati gazdálkodás (központi )</t>
  </si>
  <si>
    <t>Óvodai Gondn.összesen</t>
  </si>
  <si>
    <t>Sportiskola</t>
  </si>
  <si>
    <t>Sportcsarnok összesen</t>
  </si>
  <si>
    <t>intézmények bevételei</t>
  </si>
  <si>
    <t>Tar Csatár Óvoda</t>
  </si>
  <si>
    <t>Tartalék</t>
  </si>
  <si>
    <t>Pénzmaradvány</t>
  </si>
  <si>
    <t>Sportcsarnok egyéb feladatok</t>
  </si>
  <si>
    <t xml:space="preserve">Sportcsarnok </t>
  </si>
  <si>
    <t>Intézmény támogatás</t>
  </si>
  <si>
    <t>Létszám összesen</t>
  </si>
  <si>
    <t>Előző</t>
  </si>
  <si>
    <t>Teljesítés</t>
  </si>
  <si>
    <t>06.30-ig</t>
  </si>
  <si>
    <t>Telj.</t>
  </si>
  <si>
    <t>%-a</t>
  </si>
  <si>
    <t>ei.</t>
  </si>
  <si>
    <t>Mód.</t>
  </si>
  <si>
    <t xml:space="preserve">évi </t>
  </si>
  <si>
    <t>Előző é.megt.</t>
  </si>
  <si>
    <t>STÍLTEX Szocális Foglalk.</t>
  </si>
  <si>
    <t>Műk. c.átvett pénz,előző é.megt. és kölcsön</t>
  </si>
  <si>
    <t>4.2,4.</t>
  </si>
  <si>
    <t>Átvett pénzeszközök,megtérülés és kölcsön</t>
  </si>
  <si>
    <t>(1.1+1.2+2.+3.1+4.1+5.1)</t>
  </si>
  <si>
    <t>teljesítés</t>
  </si>
  <si>
    <t>befizetés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</si>
</sst>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</numFmts>
  <fonts count="18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HBangkok"/>
      <family val="0"/>
    </font>
    <font>
      <sz val="10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sz val="9"/>
      <color indexed="8"/>
      <name val="Times New Roman"/>
      <family val="1"/>
    </font>
    <font>
      <sz val="9"/>
      <color indexed="8"/>
      <name val="Times New Roman CE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1" fillId="3" borderId="5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Continuous"/>
    </xf>
    <xf numFmtId="0" fontId="2" fillId="0" borderId="4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5" fillId="4" borderId="2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5" borderId="5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5" borderId="0" xfId="0" applyFont="1" applyFill="1" applyAlignment="1">
      <alignment horizontal="centerContinuous"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0" fontId="1" fillId="5" borderId="4" xfId="0" applyFont="1" applyFill="1" applyBorder="1" applyAlignment="1">
      <alignment horizontal="right"/>
    </xf>
    <xf numFmtId="0" fontId="5" fillId="4" borderId="2" xfId="0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4" borderId="2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/>
    </xf>
    <xf numFmtId="17" fontId="1" fillId="0" borderId="2" xfId="0" applyNumberFormat="1" applyFont="1" applyBorder="1" applyAlignment="1">
      <alignment/>
    </xf>
    <xf numFmtId="0" fontId="3" fillId="3" borderId="6" xfId="0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Continuous"/>
    </xf>
    <xf numFmtId="14" fontId="1" fillId="2" borderId="2" xfId="0" applyNumberFormat="1" applyFont="1" applyFill="1" applyBorder="1" applyAlignment="1">
      <alignment horizontal="centerContinuous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14" fillId="0" borderId="3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3" borderId="2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Continuous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164" fontId="1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9" fillId="0" borderId="3" xfId="0" applyFont="1" applyBorder="1" applyAlignment="1">
      <alignment horizontal="left"/>
    </xf>
    <xf numFmtId="0" fontId="9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10" fillId="2" borderId="3" xfId="0" applyFont="1" applyFill="1" applyBorder="1" applyAlignment="1">
      <alignment/>
    </xf>
    <xf numFmtId="0" fontId="9" fillId="0" borderId="2" xfId="0" applyFont="1" applyBorder="1" applyAlignment="1">
      <alignment horizontal="left"/>
    </xf>
    <xf numFmtId="0" fontId="10" fillId="2" borderId="2" xfId="0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1" fontId="10" fillId="0" borderId="3" xfId="0" applyNumberFormat="1" applyFont="1" applyBorder="1" applyAlignment="1">
      <alignment horizontal="left"/>
    </xf>
    <xf numFmtId="1" fontId="10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" fontId="1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/>
    </xf>
    <xf numFmtId="164" fontId="10" fillId="0" borderId="0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" fontId="10" fillId="2" borderId="4" xfId="0" applyNumberFormat="1" applyFont="1" applyFill="1" applyBorder="1" applyAlignment="1">
      <alignment/>
    </xf>
    <xf numFmtId="164" fontId="10" fillId="0" borderId="2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0" fontId="9" fillId="6" borderId="1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Continuous"/>
    </xf>
    <xf numFmtId="0" fontId="9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6" borderId="3" xfId="0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0" fontId="9" fillId="6" borderId="0" xfId="0" applyFont="1" applyFill="1" applyAlignment="1">
      <alignment/>
    </xf>
    <xf numFmtId="1" fontId="9" fillId="6" borderId="3" xfId="0" applyNumberFormat="1" applyFont="1" applyFill="1" applyBorder="1" applyAlignment="1">
      <alignment horizontal="center"/>
    </xf>
    <xf numFmtId="1" fontId="9" fillId="6" borderId="3" xfId="0" applyNumberFormat="1" applyFont="1" applyFill="1" applyBorder="1" applyAlignment="1">
      <alignment/>
    </xf>
    <xf numFmtId="1" fontId="9" fillId="6" borderId="2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/>
    </xf>
    <xf numFmtId="1" fontId="9" fillId="6" borderId="1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9" fillId="6" borderId="4" xfId="0" applyFont="1" applyFill="1" applyBorder="1" applyAlignment="1" applyProtection="1">
      <alignment/>
      <protection locked="0"/>
    </xf>
    <xf numFmtId="0" fontId="10" fillId="6" borderId="4" xfId="0" applyFont="1" applyFill="1" applyBorder="1" applyAlignment="1" applyProtection="1">
      <alignment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/>
      <protection locked="0"/>
    </xf>
    <xf numFmtId="0" fontId="10" fillId="6" borderId="2" xfId="0" applyFont="1" applyFill="1" applyBorder="1" applyAlignment="1" applyProtection="1">
      <alignment/>
      <protection locked="0"/>
    </xf>
    <xf numFmtId="0" fontId="0" fillId="6" borderId="0" xfId="0" applyFont="1" applyFill="1" applyAlignment="1">
      <alignment/>
    </xf>
    <xf numFmtId="0" fontId="12" fillId="6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Continuous"/>
    </xf>
    <xf numFmtId="0" fontId="12" fillId="6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/>
    </xf>
    <xf numFmtId="0" fontId="0" fillId="6" borderId="1" xfId="0" applyFill="1" applyBorder="1" applyAlignment="1">
      <alignment/>
    </xf>
    <xf numFmtId="0" fontId="2" fillId="6" borderId="3" xfId="0" applyFont="1" applyFill="1" applyBorder="1" applyAlignment="1">
      <alignment/>
    </xf>
    <xf numFmtId="0" fontId="9" fillId="5" borderId="6" xfId="0" applyFont="1" applyFill="1" applyBorder="1" applyAlignment="1">
      <alignment horizontal="centerContinuous"/>
    </xf>
    <xf numFmtId="0" fontId="9" fillId="5" borderId="5" xfId="0" applyFont="1" applyFill="1" applyBorder="1" applyAlignment="1">
      <alignment horizontal="centerContinuous"/>
    </xf>
    <xf numFmtId="0" fontId="9" fillId="2" borderId="6" xfId="0" applyFont="1" applyFill="1" applyBorder="1" applyAlignment="1">
      <alignment horizontal="centerContinuous"/>
    </xf>
    <xf numFmtId="0" fontId="9" fillId="2" borderId="7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Continuous"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Alignment="1">
      <alignment/>
    </xf>
    <xf numFmtId="0" fontId="2" fillId="6" borderId="1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" fontId="10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14" fillId="0" borderId="2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Continuous"/>
    </xf>
    <xf numFmtId="0" fontId="6" fillId="5" borderId="5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centerContinuous"/>
    </xf>
    <xf numFmtId="0" fontId="6" fillId="5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8" xfId="0" applyFont="1" applyBorder="1" applyAlignment="1">
      <alignment/>
    </xf>
    <xf numFmtId="1" fontId="2" fillId="0" borderId="3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4" fillId="6" borderId="3" xfId="0" applyNumberFormat="1" applyFont="1" applyFill="1" applyBorder="1" applyAlignment="1">
      <alignment/>
    </xf>
    <xf numFmtId="164" fontId="4" fillId="6" borderId="2" xfId="0" applyNumberFormat="1" applyFont="1" applyFill="1" applyBorder="1" applyAlignment="1">
      <alignment/>
    </xf>
    <xf numFmtId="164" fontId="4" fillId="6" borderId="1" xfId="0" applyNumberFormat="1" applyFont="1" applyFill="1" applyBorder="1" applyAlignment="1">
      <alignment/>
    </xf>
    <xf numFmtId="164" fontId="4" fillId="6" borderId="4" xfId="0" applyNumberFormat="1" applyFont="1" applyFill="1" applyBorder="1" applyAlignment="1">
      <alignment/>
    </xf>
    <xf numFmtId="164" fontId="14" fillId="6" borderId="3" xfId="0" applyNumberFormat="1" applyFont="1" applyFill="1" applyBorder="1" applyAlignment="1">
      <alignment/>
    </xf>
    <xf numFmtId="0" fontId="11" fillId="6" borderId="3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164" fontId="11" fillId="6" borderId="2" xfId="0" applyNumberFormat="1" applyFont="1" applyFill="1" applyBorder="1" applyAlignment="1">
      <alignment/>
    </xf>
    <xf numFmtId="164" fontId="14" fillId="6" borderId="1" xfId="0" applyNumberFormat="1" applyFont="1" applyFill="1" applyBorder="1" applyAlignment="1">
      <alignment/>
    </xf>
    <xf numFmtId="164" fontId="14" fillId="6" borderId="4" xfId="0" applyNumberFormat="1" applyFont="1" applyFill="1" applyBorder="1" applyAlignment="1">
      <alignment/>
    </xf>
    <xf numFmtId="164" fontId="14" fillId="6" borderId="2" xfId="0" applyNumberFormat="1" applyFont="1" applyFill="1" applyBorder="1" applyAlignment="1">
      <alignment/>
    </xf>
    <xf numFmtId="0" fontId="11" fillId="6" borderId="4" xfId="0" applyFont="1" applyFill="1" applyBorder="1" applyAlignment="1">
      <alignment/>
    </xf>
    <xf numFmtId="0" fontId="6" fillId="3" borderId="5" xfId="0" applyFont="1" applyFill="1" applyBorder="1" applyAlignment="1">
      <alignment horizontal="left"/>
    </xf>
    <xf numFmtId="164" fontId="4" fillId="0" borderId="1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10" fillId="0" borderId="1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0" fontId="3" fillId="2" borderId="2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10" fillId="6" borderId="4" xfId="0" applyNumberFormat="1" applyFont="1" applyFill="1" applyBorder="1" applyAlignment="1">
      <alignment/>
    </xf>
    <xf numFmtId="164" fontId="10" fillId="6" borderId="2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1" fontId="5" fillId="0" borderId="3" xfId="0" applyNumberFormat="1" applyFont="1" applyBorder="1" applyAlignment="1">
      <alignment/>
    </xf>
    <xf numFmtId="0" fontId="16" fillId="0" borderId="0" xfId="0" applyFont="1" applyBorder="1" applyAlignment="1">
      <alignment/>
    </xf>
    <xf numFmtId="164" fontId="14" fillId="0" borderId="3" xfId="0" applyNumberFormat="1" applyFont="1" applyBorder="1" applyAlignment="1">
      <alignment/>
    </xf>
    <xf numFmtId="164" fontId="17" fillId="0" borderId="3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64" fontId="11" fillId="0" borderId="4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64" fontId="12" fillId="0" borderId="4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6" borderId="3" xfId="0" applyNumberFormat="1" applyFont="1" applyFill="1" applyBorder="1" applyAlignment="1">
      <alignment/>
    </xf>
    <xf numFmtId="164" fontId="3" fillId="6" borderId="2" xfId="0" applyNumberFormat="1" applyFont="1" applyFill="1" applyBorder="1" applyAlignment="1">
      <alignment/>
    </xf>
    <xf numFmtId="164" fontId="10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164" fontId="9" fillId="6" borderId="4" xfId="0" applyNumberFormat="1" applyFont="1" applyFill="1" applyBorder="1" applyAlignment="1">
      <alignment/>
    </xf>
    <xf numFmtId="164" fontId="9" fillId="6" borderId="2" xfId="0" applyNumberFormat="1" applyFont="1" applyFill="1" applyBorder="1" applyAlignment="1">
      <alignment/>
    </xf>
    <xf numFmtId="0" fontId="2" fillId="7" borderId="3" xfId="0" applyFont="1" applyFill="1" applyBorder="1" applyAlignment="1">
      <alignment/>
    </xf>
    <xf numFmtId="164" fontId="13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164" fontId="13" fillId="0" borderId="4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14" fillId="0" borderId="4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4" fontId="17" fillId="0" borderId="1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17" fillId="6" borderId="3" xfId="0" applyNumberFormat="1" applyFont="1" applyFill="1" applyBorder="1" applyAlignment="1">
      <alignment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5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25390625" style="0" customWidth="1"/>
    <col min="2" max="2" width="26.875" style="0" customWidth="1"/>
    <col min="3" max="4" width="9.25390625" style="0" customWidth="1"/>
    <col min="5" max="5" width="8.375" style="0" customWidth="1"/>
    <col min="6" max="6" width="5.25390625" style="0" customWidth="1"/>
    <col min="7" max="8" width="9.00390625" style="0" customWidth="1"/>
    <col min="10" max="10" width="5.125" style="0" customWidth="1"/>
    <col min="11" max="11" width="3.625" style="0" customWidth="1"/>
    <col min="12" max="12" width="26.625" style="0" customWidth="1"/>
    <col min="15" max="15" width="8.375" style="0" customWidth="1"/>
    <col min="16" max="16" width="5.75390625" style="0" customWidth="1"/>
    <col min="17" max="17" width="7.25390625" style="0" customWidth="1"/>
    <col min="18" max="19" width="6.375" style="0" customWidth="1"/>
    <col min="20" max="20" width="5.00390625" style="0" customWidth="1"/>
    <col min="21" max="21" width="7.00390625" style="0" customWidth="1"/>
    <col min="22" max="22" width="3.875" style="0" customWidth="1"/>
    <col min="23" max="23" width="26.375" style="0" customWidth="1"/>
    <col min="27" max="27" width="5.625" style="0" customWidth="1"/>
    <col min="31" max="31" width="5.875" style="0" customWidth="1"/>
    <col min="32" max="32" width="3.75390625" style="0" customWidth="1"/>
    <col min="33" max="33" width="26.375" style="0" customWidth="1"/>
    <col min="34" max="34" width="9.875" style="0" customWidth="1"/>
    <col min="35" max="35" width="9.375" style="0" customWidth="1"/>
    <col min="36" max="36" width="8.875" style="0" customWidth="1"/>
    <col min="37" max="37" width="5.625" style="0" customWidth="1"/>
    <col min="39" max="39" width="9.25390625" style="0" customWidth="1"/>
    <col min="40" max="40" width="8.125" style="0" customWidth="1"/>
    <col min="41" max="41" width="5.375" style="0" customWidth="1"/>
    <col min="42" max="42" width="3.375" style="0" customWidth="1"/>
    <col min="43" max="43" width="26.625" style="0" customWidth="1"/>
    <col min="44" max="44" width="8.75390625" style="0" customWidth="1"/>
    <col min="47" max="47" width="6.00390625" style="0" customWidth="1"/>
    <col min="51" max="51" width="5.75390625" style="0" customWidth="1"/>
    <col min="52" max="52" width="5.125" style="0" customWidth="1"/>
    <col min="53" max="53" width="26.375" style="0" customWidth="1"/>
    <col min="57" max="57" width="5.75390625" style="0" customWidth="1"/>
    <col min="58" max="59" width="9.25390625" style="0" bestFit="1" customWidth="1"/>
    <col min="60" max="60" width="7.875" style="0" customWidth="1"/>
    <col min="61" max="61" width="5.125" style="0" customWidth="1"/>
    <col min="62" max="62" width="4.125" style="0" customWidth="1"/>
    <col min="63" max="63" width="26.375" style="0" customWidth="1"/>
    <col min="65" max="65" width="9.25390625" style="0" customWidth="1"/>
    <col min="67" max="67" width="5.875" style="0" customWidth="1"/>
    <col min="69" max="69" width="8.75390625" style="0" customWidth="1"/>
    <col min="71" max="72" width="5.375" style="0" customWidth="1"/>
    <col min="73" max="73" width="5.125" style="0" customWidth="1"/>
    <col min="74" max="74" width="23.375" style="0" customWidth="1"/>
    <col min="77" max="77" width="8.125" style="0" customWidth="1"/>
    <col min="78" max="78" width="5.625" style="0" customWidth="1"/>
    <col min="79" max="79" width="8.625" style="0" customWidth="1"/>
    <col min="81" max="81" width="7.375" style="0" customWidth="1"/>
    <col min="82" max="82" width="5.625" style="0" customWidth="1"/>
    <col min="83" max="83" width="4.125" style="0" customWidth="1"/>
    <col min="84" max="84" width="4.00390625" style="0" customWidth="1"/>
    <col min="85" max="85" width="22.625" style="0" customWidth="1"/>
    <col min="88" max="88" width="8.00390625" style="0" customWidth="1"/>
    <col min="89" max="89" width="6.00390625" style="0" customWidth="1"/>
    <col min="93" max="93" width="6.00390625" style="0" customWidth="1"/>
    <col min="94" max="95" width="4.625" style="0" customWidth="1"/>
    <col min="96" max="96" width="22.625" style="0" customWidth="1"/>
    <col min="98" max="98" width="9.00390625" style="0" customWidth="1"/>
    <col min="99" max="99" width="8.75390625" style="0" customWidth="1"/>
    <col min="100" max="100" width="5.625" style="0" customWidth="1"/>
    <col min="102" max="102" width="9.625" style="0" customWidth="1"/>
    <col min="103" max="103" width="8.25390625" style="0" customWidth="1"/>
    <col min="104" max="104" width="5.625" style="0" customWidth="1"/>
    <col min="105" max="105" width="4.25390625" style="0" customWidth="1"/>
    <col min="106" max="106" width="5.00390625" style="0" customWidth="1"/>
    <col min="107" max="107" width="22.625" style="0" customWidth="1"/>
    <col min="111" max="111" width="5.375" style="0" customWidth="1"/>
    <col min="114" max="114" width="8.125" style="0" customWidth="1"/>
    <col min="115" max="115" width="5.625" style="0" customWidth="1"/>
  </cols>
  <sheetData>
    <row r="1" spans="1:115" ht="12.75">
      <c r="A1" s="65" t="s">
        <v>46</v>
      </c>
      <c r="B1" s="65" t="s">
        <v>46</v>
      </c>
      <c r="C1" s="66" t="s">
        <v>139</v>
      </c>
      <c r="D1" s="67"/>
      <c r="E1" s="67"/>
      <c r="F1" s="68"/>
      <c r="G1" s="66" t="s">
        <v>139</v>
      </c>
      <c r="H1" s="67"/>
      <c r="I1" s="67"/>
      <c r="J1" s="68"/>
      <c r="K1" s="21" t="s">
        <v>46</v>
      </c>
      <c r="L1" s="21" t="s">
        <v>46</v>
      </c>
      <c r="M1" s="16" t="s">
        <v>139</v>
      </c>
      <c r="N1" s="17"/>
      <c r="O1" s="17"/>
      <c r="P1" s="18"/>
      <c r="Q1" s="69" t="s">
        <v>46</v>
      </c>
      <c r="R1" s="70"/>
      <c r="S1" s="70"/>
      <c r="T1" s="23"/>
      <c r="U1" s="224"/>
      <c r="V1" s="71" t="s">
        <v>46</v>
      </c>
      <c r="W1" s="65" t="s">
        <v>46</v>
      </c>
      <c r="X1" s="66" t="s">
        <v>46</v>
      </c>
      <c r="Y1" s="67"/>
      <c r="Z1" s="67"/>
      <c r="AA1" s="68"/>
      <c r="AB1" s="66" t="s">
        <v>139</v>
      </c>
      <c r="AC1" s="67"/>
      <c r="AD1" s="67"/>
      <c r="AE1" s="68"/>
      <c r="AF1" s="65" t="s">
        <v>46</v>
      </c>
      <c r="AG1" s="65" t="s">
        <v>46</v>
      </c>
      <c r="AH1" s="66" t="s">
        <v>46</v>
      </c>
      <c r="AI1" s="67"/>
      <c r="AJ1" s="67"/>
      <c r="AK1" s="68"/>
      <c r="AL1" s="66" t="s">
        <v>46</v>
      </c>
      <c r="AM1" s="67"/>
      <c r="AN1" s="67"/>
      <c r="AO1" s="68"/>
      <c r="AP1" s="21" t="s">
        <v>46</v>
      </c>
      <c r="AQ1" s="21" t="s">
        <v>46</v>
      </c>
      <c r="AR1" s="16" t="s">
        <v>139</v>
      </c>
      <c r="AS1" s="17"/>
      <c r="AT1" s="17"/>
      <c r="AU1" s="18"/>
      <c r="AV1" s="16" t="s">
        <v>139</v>
      </c>
      <c r="AW1" s="17"/>
      <c r="AX1" s="17"/>
      <c r="AY1" s="18"/>
      <c r="AZ1" s="65" t="s">
        <v>46</v>
      </c>
      <c r="BA1" s="65" t="s">
        <v>46</v>
      </c>
      <c r="BB1" s="66" t="s">
        <v>139</v>
      </c>
      <c r="BC1" s="67"/>
      <c r="BD1" s="67"/>
      <c r="BE1" s="68"/>
      <c r="BF1" s="66" t="s">
        <v>36</v>
      </c>
      <c r="BG1" s="67"/>
      <c r="BH1" s="67"/>
      <c r="BI1" s="68"/>
      <c r="BJ1" s="21" t="s">
        <v>46</v>
      </c>
      <c r="BK1" s="21" t="s">
        <v>46</v>
      </c>
      <c r="BL1" s="16" t="s">
        <v>140</v>
      </c>
      <c r="BM1" s="17"/>
      <c r="BN1" s="17"/>
      <c r="BO1" s="17"/>
      <c r="BP1" s="17"/>
      <c r="BQ1" s="17"/>
      <c r="BR1" s="17"/>
      <c r="BS1" s="18"/>
      <c r="BT1" s="156" t="s">
        <v>46</v>
      </c>
      <c r="BU1" s="187" t="s">
        <v>46</v>
      </c>
      <c r="BV1" s="187" t="s">
        <v>46</v>
      </c>
      <c r="BW1" s="66" t="s">
        <v>139</v>
      </c>
      <c r="BX1" s="67"/>
      <c r="BY1" s="67"/>
      <c r="BZ1" s="68"/>
      <c r="CA1" s="66" t="s">
        <v>139</v>
      </c>
      <c r="CB1" s="67"/>
      <c r="CC1" s="67"/>
      <c r="CD1" s="68"/>
      <c r="CE1" s="156" t="s">
        <v>46</v>
      </c>
      <c r="CF1" s="187" t="s">
        <v>46</v>
      </c>
      <c r="CG1" s="187" t="s">
        <v>46</v>
      </c>
      <c r="CH1" s="16" t="s">
        <v>139</v>
      </c>
      <c r="CI1" s="17"/>
      <c r="CJ1" s="17"/>
      <c r="CK1" s="18"/>
      <c r="CL1" s="66" t="s">
        <v>139</v>
      </c>
      <c r="CM1" s="67"/>
      <c r="CN1" s="67"/>
      <c r="CO1" s="68"/>
      <c r="CP1" s="156" t="s">
        <v>46</v>
      </c>
      <c r="CQ1" s="187" t="s">
        <v>46</v>
      </c>
      <c r="CR1" s="187" t="s">
        <v>46</v>
      </c>
      <c r="CS1" s="16" t="s">
        <v>139</v>
      </c>
      <c r="CT1" s="17"/>
      <c r="CU1" s="17"/>
      <c r="CV1" s="18"/>
      <c r="CW1" s="16" t="s">
        <v>139</v>
      </c>
      <c r="CX1" s="17"/>
      <c r="CY1" s="17"/>
      <c r="CZ1" s="18"/>
      <c r="DA1" s="156" t="s">
        <v>46</v>
      </c>
      <c r="DB1" s="187" t="s">
        <v>46</v>
      </c>
      <c r="DC1" s="187" t="s">
        <v>46</v>
      </c>
      <c r="DD1" s="66" t="s">
        <v>139</v>
      </c>
      <c r="DE1" s="67"/>
      <c r="DF1" s="67"/>
      <c r="DG1" s="68"/>
      <c r="DH1" s="66" t="s">
        <v>36</v>
      </c>
      <c r="DI1" s="67"/>
      <c r="DJ1" s="67"/>
      <c r="DK1" s="68"/>
    </row>
    <row r="2" spans="1:115" ht="12.75">
      <c r="A2" s="72" t="s">
        <v>48</v>
      </c>
      <c r="B2" s="72" t="s">
        <v>49</v>
      </c>
      <c r="C2" s="18" t="s">
        <v>141</v>
      </c>
      <c r="D2" s="18"/>
      <c r="E2" s="18"/>
      <c r="F2" s="18"/>
      <c r="G2" s="18" t="s">
        <v>142</v>
      </c>
      <c r="H2" s="18"/>
      <c r="I2" s="18"/>
      <c r="J2" s="18"/>
      <c r="K2" s="39" t="s">
        <v>48</v>
      </c>
      <c r="L2" s="39" t="s">
        <v>49</v>
      </c>
      <c r="M2" s="68" t="s">
        <v>143</v>
      </c>
      <c r="N2" s="68"/>
      <c r="O2" s="68"/>
      <c r="P2" s="68"/>
      <c r="Q2" s="227" t="s">
        <v>144</v>
      </c>
      <c r="R2" s="228"/>
      <c r="S2" s="228"/>
      <c r="T2" s="228"/>
      <c r="U2" s="232" t="s">
        <v>225</v>
      </c>
      <c r="V2" s="73" t="s">
        <v>48</v>
      </c>
      <c r="W2" s="72" t="s">
        <v>49</v>
      </c>
      <c r="X2" s="18" t="s">
        <v>145</v>
      </c>
      <c r="Y2" s="18"/>
      <c r="Z2" s="18"/>
      <c r="AA2" s="18"/>
      <c r="AB2" s="18" t="s">
        <v>146</v>
      </c>
      <c r="AC2" s="18"/>
      <c r="AD2" s="18"/>
      <c r="AE2" s="18"/>
      <c r="AF2" s="72" t="s">
        <v>48</v>
      </c>
      <c r="AG2" s="72" t="s">
        <v>49</v>
      </c>
      <c r="AH2" s="18" t="s">
        <v>147</v>
      </c>
      <c r="AI2" s="18"/>
      <c r="AJ2" s="18"/>
      <c r="AK2" s="18"/>
      <c r="AL2" s="18" t="s">
        <v>148</v>
      </c>
      <c r="AM2" s="18"/>
      <c r="AN2" s="18"/>
      <c r="AO2" s="18"/>
      <c r="AP2" s="39" t="s">
        <v>48</v>
      </c>
      <c r="AQ2" s="39" t="s">
        <v>49</v>
      </c>
      <c r="AR2" s="68" t="s">
        <v>149</v>
      </c>
      <c r="AS2" s="68"/>
      <c r="AT2" s="68"/>
      <c r="AU2" s="68"/>
      <c r="AV2" s="68" t="s">
        <v>150</v>
      </c>
      <c r="AW2" s="68"/>
      <c r="AX2" s="68"/>
      <c r="AY2" s="68"/>
      <c r="AZ2" s="72" t="s">
        <v>48</v>
      </c>
      <c r="BA2" s="72" t="s">
        <v>49</v>
      </c>
      <c r="BB2" s="18" t="s">
        <v>151</v>
      </c>
      <c r="BC2" s="18"/>
      <c r="BD2" s="18"/>
      <c r="BE2" s="18"/>
      <c r="BF2" s="18" t="s">
        <v>152</v>
      </c>
      <c r="BG2" s="18"/>
      <c r="BH2" s="18"/>
      <c r="BI2" s="18"/>
      <c r="BJ2" s="39" t="s">
        <v>48</v>
      </c>
      <c r="BK2" s="39" t="s">
        <v>49</v>
      </c>
      <c r="BL2" s="68" t="s">
        <v>153</v>
      </c>
      <c r="BM2" s="68"/>
      <c r="BN2" s="68"/>
      <c r="BO2" s="68"/>
      <c r="BP2" s="68" t="s">
        <v>154</v>
      </c>
      <c r="BQ2" s="68"/>
      <c r="BR2" s="68"/>
      <c r="BS2" s="68"/>
      <c r="BT2" s="157" t="s">
        <v>48</v>
      </c>
      <c r="BU2" s="188" t="s">
        <v>184</v>
      </c>
      <c r="BV2" s="188" t="s">
        <v>185</v>
      </c>
      <c r="BW2" s="18" t="s">
        <v>141</v>
      </c>
      <c r="BX2" s="18"/>
      <c r="BY2" s="18"/>
      <c r="BZ2" s="18"/>
      <c r="CA2" s="18" t="s">
        <v>142</v>
      </c>
      <c r="CB2" s="18"/>
      <c r="CC2" s="18"/>
      <c r="CD2" s="18"/>
      <c r="CE2" s="157" t="s">
        <v>48</v>
      </c>
      <c r="CF2" s="188" t="s">
        <v>184</v>
      </c>
      <c r="CG2" s="188" t="s">
        <v>185</v>
      </c>
      <c r="CH2" s="68" t="s">
        <v>143</v>
      </c>
      <c r="CI2" s="68"/>
      <c r="CJ2" s="68"/>
      <c r="CK2" s="68"/>
      <c r="CL2" s="18" t="s">
        <v>146</v>
      </c>
      <c r="CM2" s="18"/>
      <c r="CN2" s="18"/>
      <c r="CO2" s="18"/>
      <c r="CP2" s="157" t="s">
        <v>48</v>
      </c>
      <c r="CQ2" s="188" t="s">
        <v>184</v>
      </c>
      <c r="CR2" s="188" t="s">
        <v>185</v>
      </c>
      <c r="CS2" s="68" t="s">
        <v>149</v>
      </c>
      <c r="CT2" s="68"/>
      <c r="CU2" s="68"/>
      <c r="CV2" s="68"/>
      <c r="CW2" s="68" t="s">
        <v>150</v>
      </c>
      <c r="CX2" s="68"/>
      <c r="CY2" s="68"/>
      <c r="CZ2" s="68"/>
      <c r="DA2" s="157" t="s">
        <v>48</v>
      </c>
      <c r="DB2" s="188" t="s">
        <v>184</v>
      </c>
      <c r="DC2" s="188" t="s">
        <v>185</v>
      </c>
      <c r="DD2" s="18" t="s">
        <v>151</v>
      </c>
      <c r="DE2" s="18"/>
      <c r="DF2" s="18"/>
      <c r="DG2" s="18"/>
      <c r="DH2" s="18" t="s">
        <v>152</v>
      </c>
      <c r="DI2" s="18"/>
      <c r="DJ2" s="18"/>
      <c r="DK2" s="18"/>
    </row>
    <row r="3" spans="1:115" ht="12.75">
      <c r="A3" s="72" t="s">
        <v>45</v>
      </c>
      <c r="B3" s="74" t="s">
        <v>50</v>
      </c>
      <c r="C3" s="66" t="s">
        <v>135</v>
      </c>
      <c r="D3" s="67"/>
      <c r="E3" s="67"/>
      <c r="F3" s="68"/>
      <c r="G3" s="66" t="s">
        <v>136</v>
      </c>
      <c r="H3" s="67"/>
      <c r="I3" s="67"/>
      <c r="J3" s="68"/>
      <c r="K3" s="39" t="s">
        <v>45</v>
      </c>
      <c r="L3" s="42" t="s">
        <v>50</v>
      </c>
      <c r="M3" s="16" t="s">
        <v>137</v>
      </c>
      <c r="N3" s="17"/>
      <c r="O3" s="17"/>
      <c r="P3" s="18"/>
      <c r="Q3" s="229" t="s">
        <v>155</v>
      </c>
      <c r="R3" s="230"/>
      <c r="S3" s="230"/>
      <c r="T3" s="231"/>
      <c r="U3" s="233" t="s">
        <v>232</v>
      </c>
      <c r="V3" s="73" t="s">
        <v>45</v>
      </c>
      <c r="W3" s="74" t="s">
        <v>50</v>
      </c>
      <c r="X3" s="77" t="s">
        <v>156</v>
      </c>
      <c r="Y3" s="77"/>
      <c r="Z3" s="77"/>
      <c r="AA3" s="77"/>
      <c r="AB3" s="66" t="s">
        <v>173</v>
      </c>
      <c r="AC3" s="67"/>
      <c r="AD3" s="67"/>
      <c r="AE3" s="68"/>
      <c r="AF3" s="72" t="s">
        <v>45</v>
      </c>
      <c r="AG3" s="74" t="s">
        <v>50</v>
      </c>
      <c r="AH3" s="66" t="s">
        <v>174</v>
      </c>
      <c r="AI3" s="67"/>
      <c r="AJ3" s="67"/>
      <c r="AK3" s="68"/>
      <c r="AL3" s="66" t="s">
        <v>175</v>
      </c>
      <c r="AM3" s="67"/>
      <c r="AN3" s="67"/>
      <c r="AO3" s="68"/>
      <c r="AP3" s="39" t="s">
        <v>45</v>
      </c>
      <c r="AQ3" s="42" t="s">
        <v>50</v>
      </c>
      <c r="AR3" s="16" t="s">
        <v>0</v>
      </c>
      <c r="AS3" s="17"/>
      <c r="AT3" s="17"/>
      <c r="AU3" s="18"/>
      <c r="AV3" s="16" t="s">
        <v>43</v>
      </c>
      <c r="AW3" s="17"/>
      <c r="AX3" s="17"/>
      <c r="AY3" s="18"/>
      <c r="AZ3" s="72" t="s">
        <v>45</v>
      </c>
      <c r="BA3" s="74" t="s">
        <v>50</v>
      </c>
      <c r="BB3" s="66" t="s">
        <v>138</v>
      </c>
      <c r="BC3" s="67"/>
      <c r="BD3" s="67"/>
      <c r="BE3" s="68"/>
      <c r="BF3" s="66" t="s">
        <v>1</v>
      </c>
      <c r="BG3" s="67"/>
      <c r="BH3" s="67"/>
      <c r="BI3" s="68"/>
      <c r="BJ3" s="39" t="s">
        <v>45</v>
      </c>
      <c r="BK3" s="42" t="s">
        <v>50</v>
      </c>
      <c r="BL3" s="16" t="s">
        <v>2</v>
      </c>
      <c r="BM3" s="17"/>
      <c r="BN3" s="17"/>
      <c r="BO3" s="18"/>
      <c r="BP3" s="16" t="s">
        <v>3</v>
      </c>
      <c r="BQ3" s="17"/>
      <c r="BR3" s="17"/>
      <c r="BS3" s="18"/>
      <c r="BT3" s="157" t="s">
        <v>45</v>
      </c>
      <c r="BU3" s="188" t="s">
        <v>186</v>
      </c>
      <c r="BV3" s="189" t="s">
        <v>187</v>
      </c>
      <c r="BW3" s="66" t="s">
        <v>135</v>
      </c>
      <c r="BX3" s="67"/>
      <c r="BY3" s="67"/>
      <c r="BZ3" s="68"/>
      <c r="CA3" s="66" t="s">
        <v>136</v>
      </c>
      <c r="CB3" s="67"/>
      <c r="CC3" s="67"/>
      <c r="CD3" s="68"/>
      <c r="CE3" s="157" t="s">
        <v>45</v>
      </c>
      <c r="CF3" s="188" t="s">
        <v>186</v>
      </c>
      <c r="CG3" s="189" t="s">
        <v>187</v>
      </c>
      <c r="CH3" s="16" t="s">
        <v>137</v>
      </c>
      <c r="CI3" s="17"/>
      <c r="CJ3" s="17"/>
      <c r="CK3" s="18"/>
      <c r="CL3" s="66" t="s">
        <v>173</v>
      </c>
      <c r="CM3" s="67"/>
      <c r="CN3" s="67"/>
      <c r="CO3" s="68"/>
      <c r="CP3" s="157" t="s">
        <v>45</v>
      </c>
      <c r="CQ3" s="188" t="s">
        <v>186</v>
      </c>
      <c r="CR3" s="189" t="s">
        <v>187</v>
      </c>
      <c r="CS3" s="16" t="s">
        <v>0</v>
      </c>
      <c r="CT3" s="17"/>
      <c r="CU3" s="17"/>
      <c r="CV3" s="18"/>
      <c r="CW3" s="16" t="s">
        <v>43</v>
      </c>
      <c r="CX3" s="17"/>
      <c r="CY3" s="17"/>
      <c r="CZ3" s="18"/>
      <c r="DA3" s="157" t="s">
        <v>45</v>
      </c>
      <c r="DB3" s="188" t="s">
        <v>186</v>
      </c>
      <c r="DC3" s="189" t="s">
        <v>187</v>
      </c>
      <c r="DD3" s="66" t="s">
        <v>138</v>
      </c>
      <c r="DE3" s="67"/>
      <c r="DF3" s="67"/>
      <c r="DG3" s="68"/>
      <c r="DH3" s="66" t="s">
        <v>1</v>
      </c>
      <c r="DI3" s="67"/>
      <c r="DJ3" s="67"/>
      <c r="DK3" s="68"/>
    </row>
    <row r="4" spans="1:115" ht="12.75">
      <c r="A4" s="72" t="s">
        <v>46</v>
      </c>
      <c r="B4" s="78"/>
      <c r="C4" s="21" t="s">
        <v>157</v>
      </c>
      <c r="D4" s="21" t="s">
        <v>158</v>
      </c>
      <c r="E4" s="21" t="s">
        <v>226</v>
      </c>
      <c r="F4" s="21" t="s">
        <v>228</v>
      </c>
      <c r="G4" s="21" t="s">
        <v>157</v>
      </c>
      <c r="H4" s="21" t="s">
        <v>158</v>
      </c>
      <c r="I4" s="21" t="s">
        <v>226</v>
      </c>
      <c r="J4" s="21" t="s">
        <v>228</v>
      </c>
      <c r="K4" s="39" t="s">
        <v>46</v>
      </c>
      <c r="L4" s="40"/>
      <c r="M4" s="21" t="s">
        <v>157</v>
      </c>
      <c r="N4" s="21" t="s">
        <v>158</v>
      </c>
      <c r="O4" s="21" t="s">
        <v>226</v>
      </c>
      <c r="P4" s="21" t="s">
        <v>228</v>
      </c>
      <c r="Q4" s="225" t="s">
        <v>157</v>
      </c>
      <c r="R4" s="225" t="s">
        <v>231</v>
      </c>
      <c r="S4" s="225" t="s">
        <v>226</v>
      </c>
      <c r="T4" s="225" t="s">
        <v>228</v>
      </c>
      <c r="U4" s="233" t="s">
        <v>240</v>
      </c>
      <c r="V4" s="73" t="s">
        <v>46</v>
      </c>
      <c r="W4" s="78"/>
      <c r="X4" s="21" t="s">
        <v>157</v>
      </c>
      <c r="Y4" s="21" t="s">
        <v>158</v>
      </c>
      <c r="Z4" s="21" t="s">
        <v>226</v>
      </c>
      <c r="AA4" s="21" t="s">
        <v>228</v>
      </c>
      <c r="AB4" s="21" t="s">
        <v>157</v>
      </c>
      <c r="AC4" s="21" t="s">
        <v>158</v>
      </c>
      <c r="AD4" s="21" t="s">
        <v>226</v>
      </c>
      <c r="AE4" s="21" t="s">
        <v>228</v>
      </c>
      <c r="AF4" s="72" t="s">
        <v>46</v>
      </c>
      <c r="AG4" s="78"/>
      <c r="AH4" s="21" t="s">
        <v>157</v>
      </c>
      <c r="AI4" s="21" t="s">
        <v>158</v>
      </c>
      <c r="AJ4" s="21" t="s">
        <v>226</v>
      </c>
      <c r="AK4" s="21" t="s">
        <v>228</v>
      </c>
      <c r="AL4" s="21" t="s">
        <v>157</v>
      </c>
      <c r="AM4" s="21" t="s">
        <v>158</v>
      </c>
      <c r="AN4" s="21" t="s">
        <v>226</v>
      </c>
      <c r="AO4" s="21" t="s">
        <v>228</v>
      </c>
      <c r="AP4" s="39" t="s">
        <v>46</v>
      </c>
      <c r="AQ4" s="40"/>
      <c r="AR4" s="21" t="s">
        <v>157</v>
      </c>
      <c r="AS4" s="21" t="s">
        <v>158</v>
      </c>
      <c r="AT4" s="21" t="s">
        <v>226</v>
      </c>
      <c r="AU4" s="21" t="s">
        <v>228</v>
      </c>
      <c r="AV4" s="21" t="s">
        <v>157</v>
      </c>
      <c r="AW4" s="21" t="s">
        <v>158</v>
      </c>
      <c r="AX4" s="21" t="s">
        <v>226</v>
      </c>
      <c r="AY4" s="21" t="s">
        <v>228</v>
      </c>
      <c r="AZ4" s="72" t="s">
        <v>46</v>
      </c>
      <c r="BA4" s="78"/>
      <c r="BB4" s="21" t="s">
        <v>157</v>
      </c>
      <c r="BC4" s="21" t="s">
        <v>158</v>
      </c>
      <c r="BD4" s="21" t="s">
        <v>226</v>
      </c>
      <c r="BE4" s="21" t="s">
        <v>228</v>
      </c>
      <c r="BF4" s="21" t="s">
        <v>157</v>
      </c>
      <c r="BG4" s="21" t="s">
        <v>158</v>
      </c>
      <c r="BH4" s="21" t="s">
        <v>226</v>
      </c>
      <c r="BI4" s="21" t="s">
        <v>228</v>
      </c>
      <c r="BJ4" s="39" t="s">
        <v>46</v>
      </c>
      <c r="BK4" s="40"/>
      <c r="BL4" s="21" t="s">
        <v>157</v>
      </c>
      <c r="BM4" s="21" t="s">
        <v>158</v>
      </c>
      <c r="BN4" s="21" t="s">
        <v>226</v>
      </c>
      <c r="BO4" s="21" t="s">
        <v>228</v>
      </c>
      <c r="BP4" s="21" t="s">
        <v>157</v>
      </c>
      <c r="BQ4" s="21" t="s">
        <v>158</v>
      </c>
      <c r="BR4" s="21" t="s">
        <v>226</v>
      </c>
      <c r="BS4" s="21" t="s">
        <v>228</v>
      </c>
      <c r="BT4" s="157" t="s">
        <v>46</v>
      </c>
      <c r="BU4" s="188" t="s">
        <v>45</v>
      </c>
      <c r="BV4" s="189" t="s">
        <v>188</v>
      </c>
      <c r="BW4" s="21" t="s">
        <v>157</v>
      </c>
      <c r="BX4" s="21" t="s">
        <v>158</v>
      </c>
      <c r="BY4" s="21" t="s">
        <v>226</v>
      </c>
      <c r="BZ4" s="21" t="s">
        <v>228</v>
      </c>
      <c r="CA4" s="21" t="s">
        <v>157</v>
      </c>
      <c r="CB4" s="21" t="s">
        <v>158</v>
      </c>
      <c r="CC4" s="21" t="s">
        <v>226</v>
      </c>
      <c r="CD4" s="21" t="s">
        <v>228</v>
      </c>
      <c r="CE4" s="157" t="s">
        <v>46</v>
      </c>
      <c r="CF4" s="188" t="s">
        <v>45</v>
      </c>
      <c r="CG4" s="189" t="s">
        <v>188</v>
      </c>
      <c r="CH4" s="21" t="s">
        <v>157</v>
      </c>
      <c r="CI4" s="21" t="s">
        <v>158</v>
      </c>
      <c r="CJ4" s="21" t="s">
        <v>226</v>
      </c>
      <c r="CK4" s="21" t="s">
        <v>228</v>
      </c>
      <c r="CL4" s="21" t="s">
        <v>157</v>
      </c>
      <c r="CM4" s="21" t="s">
        <v>158</v>
      </c>
      <c r="CN4" s="21" t="s">
        <v>226</v>
      </c>
      <c r="CO4" s="21" t="s">
        <v>228</v>
      </c>
      <c r="CP4" s="157" t="s">
        <v>46</v>
      </c>
      <c r="CQ4" s="188" t="s">
        <v>45</v>
      </c>
      <c r="CR4" s="189" t="s">
        <v>188</v>
      </c>
      <c r="CS4" s="21" t="s">
        <v>157</v>
      </c>
      <c r="CT4" s="21" t="s">
        <v>158</v>
      </c>
      <c r="CU4" s="21" t="s">
        <v>226</v>
      </c>
      <c r="CV4" s="21" t="s">
        <v>228</v>
      </c>
      <c r="CW4" s="21" t="s">
        <v>157</v>
      </c>
      <c r="CX4" s="21" t="s">
        <v>158</v>
      </c>
      <c r="CY4" s="21" t="s">
        <v>226</v>
      </c>
      <c r="CZ4" s="21" t="s">
        <v>228</v>
      </c>
      <c r="DA4" s="157" t="s">
        <v>46</v>
      </c>
      <c r="DB4" s="188" t="s">
        <v>45</v>
      </c>
      <c r="DC4" s="189" t="s">
        <v>188</v>
      </c>
      <c r="DD4" s="21" t="s">
        <v>157</v>
      </c>
      <c r="DE4" s="21" t="s">
        <v>158</v>
      </c>
      <c r="DF4" s="21" t="s">
        <v>226</v>
      </c>
      <c r="DG4" s="21" t="s">
        <v>228</v>
      </c>
      <c r="DH4" s="21" t="s">
        <v>157</v>
      </c>
      <c r="DI4" s="21" t="s">
        <v>158</v>
      </c>
      <c r="DJ4" s="21" t="s">
        <v>226</v>
      </c>
      <c r="DK4" s="21" t="s">
        <v>228</v>
      </c>
    </row>
    <row r="5" spans="1:115" ht="12.75">
      <c r="A5" s="79"/>
      <c r="B5" s="80"/>
      <c r="C5" s="22" t="s">
        <v>4</v>
      </c>
      <c r="D5" s="22" t="s">
        <v>4</v>
      </c>
      <c r="E5" s="22" t="s">
        <v>227</v>
      </c>
      <c r="F5" s="22" t="s">
        <v>229</v>
      </c>
      <c r="G5" s="22" t="s">
        <v>4</v>
      </c>
      <c r="H5" s="22" t="s">
        <v>4</v>
      </c>
      <c r="I5" s="22" t="s">
        <v>227</v>
      </c>
      <c r="J5" s="22" t="s">
        <v>229</v>
      </c>
      <c r="K5" s="22"/>
      <c r="L5" s="10"/>
      <c r="M5" s="22" t="s">
        <v>4</v>
      </c>
      <c r="N5" s="22" t="s">
        <v>4</v>
      </c>
      <c r="O5" s="22" t="s">
        <v>227</v>
      </c>
      <c r="P5" s="22" t="s">
        <v>229</v>
      </c>
      <c r="Q5" s="226" t="s">
        <v>230</v>
      </c>
      <c r="R5" s="226" t="s">
        <v>230</v>
      </c>
      <c r="S5" s="226" t="s">
        <v>227</v>
      </c>
      <c r="T5" s="226" t="s">
        <v>229</v>
      </c>
      <c r="U5" s="226" t="s">
        <v>239</v>
      </c>
      <c r="V5" s="81"/>
      <c r="W5" s="80"/>
      <c r="X5" s="22" t="s">
        <v>4</v>
      </c>
      <c r="Y5" s="22" t="s">
        <v>4</v>
      </c>
      <c r="Z5" s="22" t="s">
        <v>227</v>
      </c>
      <c r="AA5" s="22" t="s">
        <v>229</v>
      </c>
      <c r="AB5" s="22" t="s">
        <v>4</v>
      </c>
      <c r="AC5" s="22" t="s">
        <v>4</v>
      </c>
      <c r="AD5" s="22" t="s">
        <v>227</v>
      </c>
      <c r="AE5" s="22" t="s">
        <v>229</v>
      </c>
      <c r="AF5" s="79"/>
      <c r="AG5" s="80"/>
      <c r="AH5" s="22" t="s">
        <v>4</v>
      </c>
      <c r="AI5" s="22" t="s">
        <v>4</v>
      </c>
      <c r="AJ5" s="22" t="s">
        <v>227</v>
      </c>
      <c r="AK5" s="22" t="s">
        <v>229</v>
      </c>
      <c r="AL5" s="22" t="s">
        <v>4</v>
      </c>
      <c r="AM5" s="22" t="s">
        <v>4</v>
      </c>
      <c r="AN5" s="22" t="s">
        <v>227</v>
      </c>
      <c r="AO5" s="22" t="s">
        <v>229</v>
      </c>
      <c r="AP5" s="22"/>
      <c r="AQ5" s="10"/>
      <c r="AR5" s="22" t="s">
        <v>4</v>
      </c>
      <c r="AS5" s="22" t="s">
        <v>4</v>
      </c>
      <c r="AT5" s="22" t="s">
        <v>227</v>
      </c>
      <c r="AU5" s="22" t="s">
        <v>229</v>
      </c>
      <c r="AV5" s="22" t="s">
        <v>4</v>
      </c>
      <c r="AW5" s="22" t="s">
        <v>4</v>
      </c>
      <c r="AX5" s="22" t="s">
        <v>227</v>
      </c>
      <c r="AY5" s="22" t="s">
        <v>229</v>
      </c>
      <c r="AZ5" s="79"/>
      <c r="BA5" s="80"/>
      <c r="BB5" s="22" t="s">
        <v>4</v>
      </c>
      <c r="BC5" s="22" t="s">
        <v>4</v>
      </c>
      <c r="BD5" s="22" t="s">
        <v>227</v>
      </c>
      <c r="BE5" s="22" t="s">
        <v>229</v>
      </c>
      <c r="BF5" s="22" t="s">
        <v>4</v>
      </c>
      <c r="BG5" s="22" t="s">
        <v>4</v>
      </c>
      <c r="BH5" s="22" t="s">
        <v>227</v>
      </c>
      <c r="BI5" s="22" t="s">
        <v>229</v>
      </c>
      <c r="BJ5" s="22"/>
      <c r="BK5" s="10"/>
      <c r="BL5" s="22" t="s">
        <v>4</v>
      </c>
      <c r="BM5" s="22" t="s">
        <v>4</v>
      </c>
      <c r="BN5" s="22" t="s">
        <v>227</v>
      </c>
      <c r="BO5" s="22" t="s">
        <v>229</v>
      </c>
      <c r="BP5" s="22" t="s">
        <v>4</v>
      </c>
      <c r="BQ5" s="22" t="s">
        <v>4</v>
      </c>
      <c r="BR5" s="22" t="s">
        <v>227</v>
      </c>
      <c r="BS5" s="22" t="s">
        <v>229</v>
      </c>
      <c r="BT5" s="159"/>
      <c r="BU5" s="190"/>
      <c r="BV5" s="191"/>
      <c r="BW5" s="22" t="s">
        <v>4</v>
      </c>
      <c r="BX5" s="22" t="s">
        <v>4</v>
      </c>
      <c r="BY5" s="22" t="s">
        <v>227</v>
      </c>
      <c r="BZ5" s="22" t="s">
        <v>229</v>
      </c>
      <c r="CA5" s="22" t="s">
        <v>4</v>
      </c>
      <c r="CB5" s="22" t="s">
        <v>4</v>
      </c>
      <c r="CC5" s="22" t="s">
        <v>227</v>
      </c>
      <c r="CD5" s="22" t="s">
        <v>229</v>
      </c>
      <c r="CE5" s="159"/>
      <c r="CF5" s="190"/>
      <c r="CG5" s="191"/>
      <c r="CH5" s="22" t="s">
        <v>4</v>
      </c>
      <c r="CI5" s="22" t="s">
        <v>4</v>
      </c>
      <c r="CJ5" s="22" t="s">
        <v>227</v>
      </c>
      <c r="CK5" s="22" t="s">
        <v>229</v>
      </c>
      <c r="CL5" s="22" t="s">
        <v>4</v>
      </c>
      <c r="CM5" s="22" t="s">
        <v>4</v>
      </c>
      <c r="CN5" s="22" t="s">
        <v>227</v>
      </c>
      <c r="CO5" s="22" t="s">
        <v>229</v>
      </c>
      <c r="CP5" s="159"/>
      <c r="CQ5" s="190"/>
      <c r="CR5" s="191"/>
      <c r="CS5" s="22" t="s">
        <v>4</v>
      </c>
      <c r="CT5" s="22" t="s">
        <v>4</v>
      </c>
      <c r="CU5" s="22" t="s">
        <v>227</v>
      </c>
      <c r="CV5" s="22" t="s">
        <v>229</v>
      </c>
      <c r="CW5" s="22" t="s">
        <v>4</v>
      </c>
      <c r="CX5" s="22" t="s">
        <v>4</v>
      </c>
      <c r="CY5" s="22" t="s">
        <v>227</v>
      </c>
      <c r="CZ5" s="22" t="s">
        <v>229</v>
      </c>
      <c r="DA5" s="159"/>
      <c r="DB5" s="190"/>
      <c r="DC5" s="191"/>
      <c r="DD5" s="22" t="s">
        <v>4</v>
      </c>
      <c r="DE5" s="22" t="s">
        <v>4</v>
      </c>
      <c r="DF5" s="22" t="s">
        <v>227</v>
      </c>
      <c r="DG5" s="22" t="s">
        <v>229</v>
      </c>
      <c r="DH5" s="22" t="s">
        <v>4</v>
      </c>
      <c r="DI5" s="22" t="s">
        <v>4</v>
      </c>
      <c r="DJ5" s="22" t="s">
        <v>227</v>
      </c>
      <c r="DK5" s="22" t="s">
        <v>229</v>
      </c>
    </row>
    <row r="6" spans="1:115" ht="12.75">
      <c r="A6" s="4" t="s">
        <v>37</v>
      </c>
      <c r="B6" s="30" t="s">
        <v>51</v>
      </c>
      <c r="C6" s="135">
        <v>116310</v>
      </c>
      <c r="D6" s="1">
        <v>116973</v>
      </c>
      <c r="E6" s="4">
        <v>88562</v>
      </c>
      <c r="F6" s="211">
        <f>E6/D6*100</f>
        <v>75.7114889760885</v>
      </c>
      <c r="G6" s="135">
        <v>39857</v>
      </c>
      <c r="H6" s="1">
        <v>40069</v>
      </c>
      <c r="I6" s="4">
        <v>32071</v>
      </c>
      <c r="J6" s="211">
        <f>I6/H6*100</f>
        <v>80.03943197983479</v>
      </c>
      <c r="K6" s="30" t="s">
        <v>37</v>
      </c>
      <c r="L6" s="30" t="s">
        <v>51</v>
      </c>
      <c r="M6" s="135">
        <v>547749</v>
      </c>
      <c r="N6" s="1">
        <v>562260</v>
      </c>
      <c r="O6" s="285">
        <v>321225</v>
      </c>
      <c r="P6" s="211">
        <f>O6/N6*100</f>
        <v>57.13104257816668</v>
      </c>
      <c r="Q6" s="234">
        <v>4481</v>
      </c>
      <c r="R6" s="214">
        <v>0</v>
      </c>
      <c r="S6" s="214">
        <v>0</v>
      </c>
      <c r="T6" s="216">
        <v>0</v>
      </c>
      <c r="U6" s="235">
        <v>647</v>
      </c>
      <c r="V6" s="30" t="s">
        <v>37</v>
      </c>
      <c r="W6" s="30" t="s">
        <v>51</v>
      </c>
      <c r="X6" s="20">
        <f aca="true" t="shared" si="0" ref="X6:X46">(M6-Q6)</f>
        <v>543268</v>
      </c>
      <c r="Y6" s="20">
        <f aca="true" t="shared" si="1" ref="Y6:Y46">(N6-R6)</f>
        <v>562260</v>
      </c>
      <c r="Z6" s="239">
        <f>O6-U6</f>
        <v>320578</v>
      </c>
      <c r="AA6" s="211">
        <f>Z6/Y6*100</f>
        <v>57.01597125884822</v>
      </c>
      <c r="AB6" s="50">
        <f aca="true" t="shared" si="2" ref="AB6:AD7">AH6+AL6</f>
        <v>0</v>
      </c>
      <c r="AC6" s="50">
        <f t="shared" si="2"/>
        <v>0</v>
      </c>
      <c r="AD6" s="50">
        <f t="shared" si="2"/>
        <v>0</v>
      </c>
      <c r="AE6" s="287">
        <v>0</v>
      </c>
      <c r="AF6" s="30" t="s">
        <v>37</v>
      </c>
      <c r="AG6" s="30" t="s">
        <v>51</v>
      </c>
      <c r="AH6" s="135">
        <v>0</v>
      </c>
      <c r="AI6" s="135">
        <v>0</v>
      </c>
      <c r="AJ6" s="135">
        <v>0</v>
      </c>
      <c r="AK6" s="221">
        <v>0</v>
      </c>
      <c r="AL6" s="135">
        <v>0</v>
      </c>
      <c r="AM6" s="135">
        <v>0</v>
      </c>
      <c r="AN6" s="135">
        <v>0</v>
      </c>
      <c r="AO6" s="221">
        <v>0</v>
      </c>
      <c r="AP6" s="30" t="s">
        <v>37</v>
      </c>
      <c r="AQ6" s="30" t="s">
        <v>51</v>
      </c>
      <c r="AR6" s="135">
        <v>0</v>
      </c>
      <c r="AS6" s="135">
        <v>0</v>
      </c>
      <c r="AT6" s="135">
        <v>0</v>
      </c>
      <c r="AU6" s="221">
        <v>0</v>
      </c>
      <c r="AV6" s="135">
        <v>6900</v>
      </c>
      <c r="AW6" s="1">
        <v>18333</v>
      </c>
      <c r="AX6" s="135">
        <v>200</v>
      </c>
      <c r="AY6" s="211">
        <f>AX6/AW6*100</f>
        <v>1.0909289259804724</v>
      </c>
      <c r="AZ6" s="30" t="s">
        <v>37</v>
      </c>
      <c r="BA6" s="30" t="s">
        <v>51</v>
      </c>
      <c r="BB6" s="135">
        <v>3960</v>
      </c>
      <c r="BC6" s="1">
        <v>4998</v>
      </c>
      <c r="BD6" s="135">
        <v>5302</v>
      </c>
      <c r="BE6" s="211">
        <f>BD6/BC6*100</f>
        <v>106.08243297318927</v>
      </c>
      <c r="BF6" s="20">
        <f aca="true" t="shared" si="3" ref="BF6:BF46">(C6+G6+M6+AB6+AR6+AV6+BB6)</f>
        <v>714776</v>
      </c>
      <c r="BG6" s="20">
        <f aca="true" t="shared" si="4" ref="BG6:BG46">(D6+H6+N6+AC6+AS6+AW6+BC6)</f>
        <v>742633</v>
      </c>
      <c r="BH6" s="20">
        <f aca="true" t="shared" si="5" ref="BH6:BH46">(E6+I6+O6+AD6+AT6+AX6+BD6)</f>
        <v>447360</v>
      </c>
      <c r="BI6" s="211">
        <f>BH6/BG6*100</f>
        <v>60.23971463697412</v>
      </c>
      <c r="BJ6" s="30" t="s">
        <v>37</v>
      </c>
      <c r="BK6" s="30" t="s">
        <v>51</v>
      </c>
      <c r="BL6" s="20">
        <f aca="true" t="shared" si="6" ref="BL6:BL48">(BF6-BP6)</f>
        <v>703916</v>
      </c>
      <c r="BM6" s="20">
        <f aca="true" t="shared" si="7" ref="BM6:BM46">(BG6-BQ6)</f>
        <v>719302</v>
      </c>
      <c r="BN6" s="20">
        <f aca="true" t="shared" si="8" ref="BN6:BN46">(BH6-BR6)</f>
        <v>441858</v>
      </c>
      <c r="BO6" s="211">
        <f>BN6/BM6*100</f>
        <v>61.42871839644545</v>
      </c>
      <c r="BP6" s="20">
        <f aca="true" t="shared" si="9" ref="BP6:BP46">(AH6+AV6+BB6)</f>
        <v>10860</v>
      </c>
      <c r="BQ6" s="20">
        <f aca="true" t="shared" si="10" ref="BQ6:BQ46">(AI6+AW6+BC6)</f>
        <v>23331</v>
      </c>
      <c r="BR6" s="20">
        <f aca="true" t="shared" si="11" ref="BR6:BR46">(AJ6+AX6+BD6)</f>
        <v>5502</v>
      </c>
      <c r="BS6" s="211">
        <f>BR6/BQ6*100</f>
        <v>23.582358235823584</v>
      </c>
      <c r="BT6" s="161"/>
      <c r="BU6" s="162"/>
      <c r="BV6" s="162"/>
      <c r="BW6" s="192"/>
      <c r="BX6" s="192"/>
      <c r="BY6" s="192"/>
      <c r="BZ6" s="192"/>
      <c r="CA6" s="192"/>
      <c r="CB6" s="192"/>
      <c r="CC6" s="192"/>
      <c r="CD6" s="192"/>
      <c r="CE6" s="161"/>
      <c r="CF6" s="162"/>
      <c r="CG6" s="162"/>
      <c r="CH6" s="192"/>
      <c r="CI6" s="192"/>
      <c r="CJ6" s="192"/>
      <c r="CK6" s="192"/>
      <c r="CL6" s="192"/>
      <c r="CM6" s="192"/>
      <c r="CN6" s="192"/>
      <c r="CO6" s="192"/>
      <c r="CP6" s="161"/>
      <c r="CQ6" s="162"/>
      <c r="CR6" s="162"/>
      <c r="CS6" s="192"/>
      <c r="CT6" s="192"/>
      <c r="CU6" s="192"/>
      <c r="CV6" s="192"/>
      <c r="CW6" s="192"/>
      <c r="CX6" s="192"/>
      <c r="CY6" s="192"/>
      <c r="CZ6" s="192"/>
      <c r="DA6" s="161"/>
      <c r="DB6" s="162"/>
      <c r="DC6" s="162"/>
      <c r="DD6" s="192"/>
      <c r="DE6" s="192"/>
      <c r="DF6" s="192"/>
      <c r="DG6" s="192"/>
      <c r="DH6" s="192"/>
      <c r="DI6" s="192"/>
      <c r="DJ6" s="192"/>
      <c r="DK6" s="192"/>
    </row>
    <row r="7" spans="1:115" ht="12.75">
      <c r="A7" s="4" t="s">
        <v>38</v>
      </c>
      <c r="B7" s="30" t="s">
        <v>52</v>
      </c>
      <c r="C7" s="52">
        <v>137822</v>
      </c>
      <c r="D7" s="4">
        <v>139270</v>
      </c>
      <c r="E7" s="4">
        <v>77726</v>
      </c>
      <c r="F7" s="211">
        <f>E7/D7*100</f>
        <v>55.80957851655059</v>
      </c>
      <c r="G7" s="52">
        <v>46864</v>
      </c>
      <c r="H7" s="4">
        <v>47327</v>
      </c>
      <c r="I7" s="4">
        <v>25695</v>
      </c>
      <c r="J7" s="211">
        <f>I7/H7*100</f>
        <v>54.292475753798044</v>
      </c>
      <c r="K7" s="30" t="s">
        <v>38</v>
      </c>
      <c r="L7" s="30" t="s">
        <v>52</v>
      </c>
      <c r="M7" s="52">
        <v>95856</v>
      </c>
      <c r="N7" s="4">
        <v>93489</v>
      </c>
      <c r="O7" s="285">
        <v>32275</v>
      </c>
      <c r="P7" s="211">
        <f>O7/N7*100</f>
        <v>34.522778080843736</v>
      </c>
      <c r="Q7" s="56">
        <v>12085</v>
      </c>
      <c r="R7" s="236">
        <v>0</v>
      </c>
      <c r="S7" s="236">
        <v>0</v>
      </c>
      <c r="T7" s="223">
        <v>0</v>
      </c>
      <c r="U7" s="235">
        <v>456</v>
      </c>
      <c r="V7" s="30" t="s">
        <v>38</v>
      </c>
      <c r="W7" s="30" t="s">
        <v>52</v>
      </c>
      <c r="X7" s="20">
        <f t="shared" si="0"/>
        <v>83771</v>
      </c>
      <c r="Y7" s="20">
        <f t="shared" si="1"/>
        <v>93489</v>
      </c>
      <c r="Z7" s="239">
        <f>O7-U7</f>
        <v>31819</v>
      </c>
      <c r="AA7" s="211">
        <f>Z7/Y7*100</f>
        <v>34.0350201627999</v>
      </c>
      <c r="AB7" s="54">
        <f t="shared" si="2"/>
        <v>0</v>
      </c>
      <c r="AC7" s="54">
        <f t="shared" si="2"/>
        <v>0</v>
      </c>
      <c r="AD7" s="54">
        <f t="shared" si="2"/>
        <v>188</v>
      </c>
      <c r="AE7" s="287">
        <v>0</v>
      </c>
      <c r="AF7" s="30" t="s">
        <v>38</v>
      </c>
      <c r="AG7" s="30" t="s">
        <v>52</v>
      </c>
      <c r="AH7" s="52">
        <v>0</v>
      </c>
      <c r="AI7" s="52">
        <v>0</v>
      </c>
      <c r="AJ7" s="52">
        <v>0</v>
      </c>
      <c r="AK7" s="222">
        <v>0</v>
      </c>
      <c r="AL7" s="52">
        <v>0</v>
      </c>
      <c r="AM7" s="52">
        <v>0</v>
      </c>
      <c r="AN7" s="52">
        <v>188</v>
      </c>
      <c r="AO7" s="222">
        <v>0</v>
      </c>
      <c r="AP7" s="30" t="s">
        <v>38</v>
      </c>
      <c r="AQ7" s="30" t="s">
        <v>52</v>
      </c>
      <c r="AR7" s="52">
        <v>0</v>
      </c>
      <c r="AS7" s="52">
        <v>0</v>
      </c>
      <c r="AT7" s="52">
        <v>0</v>
      </c>
      <c r="AU7" s="222">
        <v>0</v>
      </c>
      <c r="AV7" s="52">
        <v>0</v>
      </c>
      <c r="AW7" s="4">
        <v>0</v>
      </c>
      <c r="AX7" s="52">
        <v>146</v>
      </c>
      <c r="AY7" s="287">
        <v>0</v>
      </c>
      <c r="AZ7" s="30" t="s">
        <v>38</v>
      </c>
      <c r="BA7" s="30" t="s">
        <v>52</v>
      </c>
      <c r="BB7" s="52">
        <v>1105</v>
      </c>
      <c r="BC7" s="4">
        <v>1105</v>
      </c>
      <c r="BD7" s="52">
        <v>2227</v>
      </c>
      <c r="BE7" s="211">
        <f>BD7/BC7*100</f>
        <v>201.53846153846155</v>
      </c>
      <c r="BF7" s="20">
        <f t="shared" si="3"/>
        <v>281647</v>
      </c>
      <c r="BG7" s="20">
        <f t="shared" si="4"/>
        <v>281191</v>
      </c>
      <c r="BH7" s="20">
        <f t="shared" si="5"/>
        <v>138257</v>
      </c>
      <c r="BI7" s="211">
        <f>BH7/BG7*100</f>
        <v>49.16835887350591</v>
      </c>
      <c r="BJ7" s="30" t="s">
        <v>38</v>
      </c>
      <c r="BK7" s="30" t="s">
        <v>52</v>
      </c>
      <c r="BL7" s="20">
        <f t="shared" si="6"/>
        <v>280542</v>
      </c>
      <c r="BM7" s="20">
        <f t="shared" si="7"/>
        <v>280086</v>
      </c>
      <c r="BN7" s="20">
        <f t="shared" si="8"/>
        <v>135884</v>
      </c>
      <c r="BO7" s="211">
        <f>BN7/BM7*100</f>
        <v>48.51509893389888</v>
      </c>
      <c r="BP7" s="20">
        <f t="shared" si="9"/>
        <v>1105</v>
      </c>
      <c r="BQ7" s="20">
        <f t="shared" si="10"/>
        <v>1105</v>
      </c>
      <c r="BR7" s="20">
        <f t="shared" si="11"/>
        <v>2373</v>
      </c>
      <c r="BS7" s="211">
        <f>BR7/BQ7*100</f>
        <v>214.75113122171945</v>
      </c>
      <c r="BT7" s="157">
        <v>1</v>
      </c>
      <c r="BU7" s="157" t="s">
        <v>37</v>
      </c>
      <c r="BV7" s="163" t="s">
        <v>189</v>
      </c>
      <c r="BW7" s="163">
        <v>67446</v>
      </c>
      <c r="BX7" s="164">
        <v>68109</v>
      </c>
      <c r="BY7" s="247">
        <v>38763</v>
      </c>
      <c r="BZ7" s="242">
        <f>BY7/BX7*100</f>
        <v>56.91318327974276</v>
      </c>
      <c r="CA7" s="163">
        <v>23682</v>
      </c>
      <c r="CB7" s="247">
        <v>23894</v>
      </c>
      <c r="CC7" s="247">
        <v>13608</v>
      </c>
      <c r="CD7" s="242">
        <f>CC7/CB7*100</f>
        <v>56.951535950447806</v>
      </c>
      <c r="CE7" s="157">
        <v>1</v>
      </c>
      <c r="CF7" s="157" t="s">
        <v>37</v>
      </c>
      <c r="CG7" s="163" t="s">
        <v>189</v>
      </c>
      <c r="CH7" s="163">
        <v>93732</v>
      </c>
      <c r="CI7" s="163">
        <v>91253</v>
      </c>
      <c r="CJ7" s="163">
        <v>53246</v>
      </c>
      <c r="CK7" s="242">
        <f>CJ7/CI7*100</f>
        <v>58.34986247027495</v>
      </c>
      <c r="CL7" s="163">
        <v>0</v>
      </c>
      <c r="CM7" s="163">
        <v>0</v>
      </c>
      <c r="CN7" s="163">
        <v>0</v>
      </c>
      <c r="CO7" s="298">
        <v>0</v>
      </c>
      <c r="CP7" s="157">
        <v>1</v>
      </c>
      <c r="CQ7" s="157" t="s">
        <v>37</v>
      </c>
      <c r="CR7" s="163" t="s">
        <v>189</v>
      </c>
      <c r="CS7" s="163">
        <v>0</v>
      </c>
      <c r="CT7" s="247">
        <v>0</v>
      </c>
      <c r="CU7" s="247">
        <v>0</v>
      </c>
      <c r="CV7" s="246">
        <v>0</v>
      </c>
      <c r="CW7" s="163">
        <v>0</v>
      </c>
      <c r="CX7" s="247">
        <v>0</v>
      </c>
      <c r="CY7" s="247">
        <v>0</v>
      </c>
      <c r="CZ7" s="298">
        <v>0</v>
      </c>
      <c r="DA7" s="157">
        <v>1</v>
      </c>
      <c r="DB7" s="157" t="s">
        <v>37</v>
      </c>
      <c r="DC7" s="163" t="s">
        <v>189</v>
      </c>
      <c r="DD7" s="163">
        <v>3000</v>
      </c>
      <c r="DE7" s="247">
        <v>3538</v>
      </c>
      <c r="DF7" s="247">
        <v>5212</v>
      </c>
      <c r="DG7" s="242">
        <f>DF7/DE7*100</f>
        <v>147.31486715658565</v>
      </c>
      <c r="DH7" s="193">
        <f>BW7+CA7+CH7+CL7+CS7+CW7+DD7</f>
        <v>187860</v>
      </c>
      <c r="DI7" s="193">
        <f>BX7+CB7+CI7+CM7+CT7+CX7+DE7</f>
        <v>186794</v>
      </c>
      <c r="DJ7" s="193">
        <f>BY7+CC7+CJ7+CN7+CU7+CY7+DF7</f>
        <v>110829</v>
      </c>
      <c r="DK7" s="242">
        <f>DJ7/DI7*100</f>
        <v>59.33220553122691</v>
      </c>
    </row>
    <row r="8" spans="1:115" ht="12.75">
      <c r="A8" s="4" t="s">
        <v>39</v>
      </c>
      <c r="B8" s="30" t="s">
        <v>53</v>
      </c>
      <c r="C8" s="52">
        <v>115584</v>
      </c>
      <c r="D8" s="4">
        <v>116340</v>
      </c>
      <c r="E8" s="4">
        <v>61884</v>
      </c>
      <c r="F8" s="211">
        <f aca="true" t="shared" si="12" ref="F8:F53">E8/D8*100</f>
        <v>53.19236719958742</v>
      </c>
      <c r="G8" s="52">
        <v>40248</v>
      </c>
      <c r="H8" s="4">
        <v>40483</v>
      </c>
      <c r="I8" s="4">
        <v>20666</v>
      </c>
      <c r="J8" s="211">
        <f aca="true" t="shared" si="13" ref="J8:J47">I8/H8*100</f>
        <v>51.04858829632192</v>
      </c>
      <c r="K8" s="30" t="s">
        <v>39</v>
      </c>
      <c r="L8" s="30" t="s">
        <v>53</v>
      </c>
      <c r="M8" s="52">
        <v>39872</v>
      </c>
      <c r="N8" s="4">
        <v>41785</v>
      </c>
      <c r="O8" s="285">
        <v>23418</v>
      </c>
      <c r="P8" s="211">
        <f aca="true" t="shared" si="14" ref="P8:P47">O8/N8*100</f>
        <v>56.04403494076821</v>
      </c>
      <c r="Q8" s="56">
        <v>137</v>
      </c>
      <c r="R8" s="236">
        <v>0</v>
      </c>
      <c r="S8" s="236">
        <v>0</v>
      </c>
      <c r="T8" s="223">
        <v>0</v>
      </c>
      <c r="U8" s="235">
        <v>0</v>
      </c>
      <c r="V8" s="30" t="s">
        <v>39</v>
      </c>
      <c r="W8" s="30" t="s">
        <v>53</v>
      </c>
      <c r="X8" s="20">
        <f t="shared" si="0"/>
        <v>39735</v>
      </c>
      <c r="Y8" s="20">
        <f t="shared" si="1"/>
        <v>41785</v>
      </c>
      <c r="Z8" s="239">
        <f aca="true" t="shared" si="15" ref="Z8:Z46">O8-U8</f>
        <v>23418</v>
      </c>
      <c r="AA8" s="211">
        <f aca="true" t="shared" si="16" ref="AA8:AA47">Z8/Y8*100</f>
        <v>56.04403494076821</v>
      </c>
      <c r="AB8" s="54">
        <f aca="true" t="shared" si="17" ref="AB8:AB46">AH8+AL8</f>
        <v>0</v>
      </c>
      <c r="AC8" s="54">
        <f aca="true" t="shared" si="18" ref="AC8:AC46">AI8+AM8</f>
        <v>0</v>
      </c>
      <c r="AD8" s="54">
        <f aca="true" t="shared" si="19" ref="AD8:AD46">AJ8+AN8</f>
        <v>0</v>
      </c>
      <c r="AE8" s="287">
        <v>0</v>
      </c>
      <c r="AF8" s="30" t="s">
        <v>39</v>
      </c>
      <c r="AG8" s="30" t="s">
        <v>53</v>
      </c>
      <c r="AH8" s="52">
        <v>0</v>
      </c>
      <c r="AI8" s="52">
        <v>0</v>
      </c>
      <c r="AJ8" s="52">
        <v>0</v>
      </c>
      <c r="AK8" s="222">
        <v>0</v>
      </c>
      <c r="AL8" s="52">
        <v>0</v>
      </c>
      <c r="AM8" s="52">
        <v>0</v>
      </c>
      <c r="AN8" s="52">
        <v>0</v>
      </c>
      <c r="AO8" s="222">
        <v>0</v>
      </c>
      <c r="AP8" s="30" t="s">
        <v>39</v>
      </c>
      <c r="AQ8" s="30" t="s">
        <v>53</v>
      </c>
      <c r="AR8" s="52">
        <v>0</v>
      </c>
      <c r="AS8" s="52">
        <v>0</v>
      </c>
      <c r="AT8" s="52">
        <v>0</v>
      </c>
      <c r="AU8" s="222">
        <v>0</v>
      </c>
      <c r="AV8" s="52">
        <v>0</v>
      </c>
      <c r="AW8" s="4">
        <v>300</v>
      </c>
      <c r="AX8" s="52">
        <v>0</v>
      </c>
      <c r="AY8" s="211">
        <f>AX8/AW8*100</f>
        <v>0</v>
      </c>
      <c r="AZ8" s="30" t="s">
        <v>39</v>
      </c>
      <c r="BA8" s="30" t="s">
        <v>53</v>
      </c>
      <c r="BB8" s="52">
        <v>1150</v>
      </c>
      <c r="BC8" s="4">
        <v>903</v>
      </c>
      <c r="BD8" s="52">
        <v>617</v>
      </c>
      <c r="BE8" s="211">
        <f aca="true" t="shared" si="20" ref="BE8:BE47">BD8/BC8*100</f>
        <v>68.32779623477298</v>
      </c>
      <c r="BF8" s="20">
        <f t="shared" si="3"/>
        <v>196854</v>
      </c>
      <c r="BG8" s="20">
        <f t="shared" si="4"/>
        <v>199811</v>
      </c>
      <c r="BH8" s="20">
        <f t="shared" si="5"/>
        <v>106585</v>
      </c>
      <c r="BI8" s="211">
        <f aca="true" t="shared" si="21" ref="BI8:BI47">BH8/BG8*100</f>
        <v>53.34290904905136</v>
      </c>
      <c r="BJ8" s="30" t="s">
        <v>39</v>
      </c>
      <c r="BK8" s="30" t="s">
        <v>53</v>
      </c>
      <c r="BL8" s="20">
        <f t="shared" si="6"/>
        <v>195704</v>
      </c>
      <c r="BM8" s="20">
        <f t="shared" si="7"/>
        <v>198608</v>
      </c>
      <c r="BN8" s="20">
        <f t="shared" si="8"/>
        <v>105968</v>
      </c>
      <c r="BO8" s="211">
        <f aca="true" t="shared" si="22" ref="BO8:BO47">BN8/BM8*100</f>
        <v>53.35535325868042</v>
      </c>
      <c r="BP8" s="20">
        <f t="shared" si="9"/>
        <v>1150</v>
      </c>
      <c r="BQ8" s="20">
        <f t="shared" si="10"/>
        <v>1203</v>
      </c>
      <c r="BR8" s="20">
        <f t="shared" si="11"/>
        <v>617</v>
      </c>
      <c r="BS8" s="211">
        <f aca="true" t="shared" si="23" ref="BS8:BS47">BR8/BQ8*100</f>
        <v>51.2884455527847</v>
      </c>
      <c r="BT8" s="157">
        <v>1</v>
      </c>
      <c r="BU8" s="157" t="s">
        <v>38</v>
      </c>
      <c r="BV8" s="163" t="s">
        <v>190</v>
      </c>
      <c r="BW8" s="165">
        <f aca="true" t="shared" si="24" ref="BW8:CC8">(BW9-BW7)</f>
        <v>48864</v>
      </c>
      <c r="BX8" s="165">
        <f t="shared" si="24"/>
        <v>48864</v>
      </c>
      <c r="BY8" s="165">
        <f t="shared" si="24"/>
        <v>49799</v>
      </c>
      <c r="BZ8" s="242">
        <f>BY8/BX8*100</f>
        <v>101.91347413228553</v>
      </c>
      <c r="CA8" s="165">
        <f t="shared" si="24"/>
        <v>16175</v>
      </c>
      <c r="CB8" s="165">
        <f t="shared" si="24"/>
        <v>16175</v>
      </c>
      <c r="CC8" s="165">
        <f t="shared" si="24"/>
        <v>18463</v>
      </c>
      <c r="CD8" s="242">
        <f>CC8/CB8*100</f>
        <v>114.14528593508501</v>
      </c>
      <c r="CE8" s="157">
        <v>1</v>
      </c>
      <c r="CF8" s="157" t="s">
        <v>38</v>
      </c>
      <c r="CG8" s="163" t="s">
        <v>190</v>
      </c>
      <c r="CH8" s="165">
        <f aca="true" t="shared" si="25" ref="CH8:CN8">(CH9-CH7)</f>
        <v>454017</v>
      </c>
      <c r="CI8" s="165">
        <f t="shared" si="25"/>
        <v>471007</v>
      </c>
      <c r="CJ8" s="165">
        <f t="shared" si="25"/>
        <v>267979</v>
      </c>
      <c r="CK8" s="242">
        <f>CJ8/CI8*100</f>
        <v>56.894908143615694</v>
      </c>
      <c r="CL8" s="165">
        <f t="shared" si="25"/>
        <v>0</v>
      </c>
      <c r="CM8" s="165">
        <f t="shared" si="25"/>
        <v>0</v>
      </c>
      <c r="CN8" s="165">
        <f t="shared" si="25"/>
        <v>0</v>
      </c>
      <c r="CO8" s="298">
        <v>0</v>
      </c>
      <c r="CP8" s="157">
        <v>1</v>
      </c>
      <c r="CQ8" s="157" t="s">
        <v>38</v>
      </c>
      <c r="CR8" s="163" t="s">
        <v>190</v>
      </c>
      <c r="CS8" s="165">
        <f aca="true" t="shared" si="26" ref="CS8:CY8">(CS9-CS7)</f>
        <v>0</v>
      </c>
      <c r="CT8" s="165">
        <f t="shared" si="26"/>
        <v>0</v>
      </c>
      <c r="CU8" s="165">
        <f t="shared" si="26"/>
        <v>0</v>
      </c>
      <c r="CV8" s="246">
        <v>0</v>
      </c>
      <c r="CW8" s="165">
        <f t="shared" si="26"/>
        <v>6900</v>
      </c>
      <c r="CX8" s="165">
        <f t="shared" si="26"/>
        <v>18333</v>
      </c>
      <c r="CY8" s="165">
        <f t="shared" si="26"/>
        <v>200</v>
      </c>
      <c r="CZ8" s="242">
        <f>CY8/CX8*100</f>
        <v>1.0909289259804724</v>
      </c>
      <c r="DA8" s="157">
        <v>1</v>
      </c>
      <c r="DB8" s="157" t="s">
        <v>38</v>
      </c>
      <c r="DC8" s="163" t="s">
        <v>190</v>
      </c>
      <c r="DD8" s="165">
        <f aca="true" t="shared" si="27" ref="DD8:DJ8">(DD9-DD7)</f>
        <v>960</v>
      </c>
      <c r="DE8" s="165">
        <f t="shared" si="27"/>
        <v>1460</v>
      </c>
      <c r="DF8" s="165">
        <f t="shared" si="27"/>
        <v>90</v>
      </c>
      <c r="DG8" s="242">
        <f>DF8/DE8*100</f>
        <v>6.164383561643835</v>
      </c>
      <c r="DH8" s="165">
        <f t="shared" si="27"/>
        <v>526916</v>
      </c>
      <c r="DI8" s="165">
        <f t="shared" si="27"/>
        <v>555839</v>
      </c>
      <c r="DJ8" s="165">
        <f t="shared" si="27"/>
        <v>336531</v>
      </c>
      <c r="DK8" s="242">
        <f>DJ8/DI8*100</f>
        <v>60.544690099111435</v>
      </c>
    </row>
    <row r="9" spans="1:115" ht="12.75">
      <c r="A9" s="4" t="s">
        <v>40</v>
      </c>
      <c r="B9" s="30" t="s">
        <v>54</v>
      </c>
      <c r="C9" s="52">
        <v>73678</v>
      </c>
      <c r="D9" s="4">
        <v>75361</v>
      </c>
      <c r="E9" s="4">
        <v>39588</v>
      </c>
      <c r="F9" s="211">
        <f t="shared" si="12"/>
        <v>52.53115006435689</v>
      </c>
      <c r="G9" s="52">
        <v>24364</v>
      </c>
      <c r="H9" s="4">
        <v>24667</v>
      </c>
      <c r="I9" s="4">
        <v>12425</v>
      </c>
      <c r="J9" s="211">
        <f t="shared" si="13"/>
        <v>50.370940933230635</v>
      </c>
      <c r="K9" s="30" t="s">
        <v>40</v>
      </c>
      <c r="L9" s="30" t="s">
        <v>54</v>
      </c>
      <c r="M9" s="52">
        <v>25540</v>
      </c>
      <c r="N9" s="4">
        <v>28618</v>
      </c>
      <c r="O9" s="285">
        <v>14748</v>
      </c>
      <c r="P9" s="211">
        <f t="shared" si="14"/>
        <v>51.533999580683485</v>
      </c>
      <c r="Q9" s="56">
        <v>2549</v>
      </c>
      <c r="R9" s="236">
        <v>0</v>
      </c>
      <c r="S9" s="236">
        <v>0</v>
      </c>
      <c r="T9" s="223">
        <v>0</v>
      </c>
      <c r="U9" s="235">
        <v>0</v>
      </c>
      <c r="V9" s="30" t="s">
        <v>40</v>
      </c>
      <c r="W9" s="30" t="s">
        <v>54</v>
      </c>
      <c r="X9" s="20">
        <f t="shared" si="0"/>
        <v>22991</v>
      </c>
      <c r="Y9" s="20">
        <f t="shared" si="1"/>
        <v>28618</v>
      </c>
      <c r="Z9" s="239">
        <f t="shared" si="15"/>
        <v>14748</v>
      </c>
      <c r="AA9" s="211">
        <f t="shared" si="16"/>
        <v>51.533999580683485</v>
      </c>
      <c r="AB9" s="54">
        <f t="shared" si="17"/>
        <v>0</v>
      </c>
      <c r="AC9" s="54">
        <f t="shared" si="18"/>
        <v>0</v>
      </c>
      <c r="AD9" s="54">
        <f t="shared" si="19"/>
        <v>391</v>
      </c>
      <c r="AE9" s="287">
        <v>0</v>
      </c>
      <c r="AF9" s="30" t="s">
        <v>40</v>
      </c>
      <c r="AG9" s="30" t="s">
        <v>54</v>
      </c>
      <c r="AH9" s="52">
        <v>0</v>
      </c>
      <c r="AI9" s="52">
        <v>0</v>
      </c>
      <c r="AJ9" s="52">
        <v>0</v>
      </c>
      <c r="AK9" s="222">
        <v>0</v>
      </c>
      <c r="AL9" s="52">
        <v>0</v>
      </c>
      <c r="AM9" s="52">
        <v>0</v>
      </c>
      <c r="AN9" s="52">
        <v>391</v>
      </c>
      <c r="AO9" s="222">
        <v>0</v>
      </c>
      <c r="AP9" s="30" t="s">
        <v>40</v>
      </c>
      <c r="AQ9" s="30" t="s">
        <v>54</v>
      </c>
      <c r="AR9" s="52">
        <v>0</v>
      </c>
      <c r="AS9" s="52">
        <v>0</v>
      </c>
      <c r="AT9" s="52">
        <v>0</v>
      </c>
      <c r="AU9" s="222">
        <v>0</v>
      </c>
      <c r="AV9" s="52">
        <v>0</v>
      </c>
      <c r="AW9" s="4">
        <v>510</v>
      </c>
      <c r="AX9" s="52">
        <v>0</v>
      </c>
      <c r="AY9" s="211">
        <f>AX9/AW9*100</f>
        <v>0</v>
      </c>
      <c r="AZ9" s="30" t="s">
        <v>40</v>
      </c>
      <c r="BA9" s="30" t="s">
        <v>54</v>
      </c>
      <c r="BB9" s="52">
        <v>100</v>
      </c>
      <c r="BC9" s="4">
        <v>100</v>
      </c>
      <c r="BD9" s="52">
        <v>138</v>
      </c>
      <c r="BE9" s="211">
        <f t="shared" si="20"/>
        <v>138</v>
      </c>
      <c r="BF9" s="20">
        <f t="shared" si="3"/>
        <v>123682</v>
      </c>
      <c r="BG9" s="20">
        <f t="shared" si="4"/>
        <v>129256</v>
      </c>
      <c r="BH9" s="20">
        <f t="shared" si="5"/>
        <v>67290</v>
      </c>
      <c r="BI9" s="211">
        <f t="shared" si="21"/>
        <v>52.05947886365043</v>
      </c>
      <c r="BJ9" s="30" t="s">
        <v>40</v>
      </c>
      <c r="BK9" s="30" t="s">
        <v>54</v>
      </c>
      <c r="BL9" s="20">
        <f t="shared" si="6"/>
        <v>123582</v>
      </c>
      <c r="BM9" s="20">
        <f t="shared" si="7"/>
        <v>128646</v>
      </c>
      <c r="BN9" s="20">
        <f t="shared" si="8"/>
        <v>67152</v>
      </c>
      <c r="BO9" s="211">
        <f t="shared" si="22"/>
        <v>52.19905787976307</v>
      </c>
      <c r="BP9" s="20">
        <f t="shared" si="9"/>
        <v>100</v>
      </c>
      <c r="BQ9" s="20">
        <f t="shared" si="10"/>
        <v>610</v>
      </c>
      <c r="BR9" s="20">
        <f t="shared" si="11"/>
        <v>138</v>
      </c>
      <c r="BS9" s="211">
        <f t="shared" si="23"/>
        <v>22.62295081967213</v>
      </c>
      <c r="BT9" s="166">
        <v>1</v>
      </c>
      <c r="BU9" s="167"/>
      <c r="BV9" s="167" t="s">
        <v>191</v>
      </c>
      <c r="BW9" s="168">
        <f>C6</f>
        <v>116310</v>
      </c>
      <c r="BX9" s="168">
        <f>D6</f>
        <v>116973</v>
      </c>
      <c r="BY9" s="168">
        <f>E6</f>
        <v>88562</v>
      </c>
      <c r="BZ9" s="243">
        <f>BY9/BX9*100</f>
        <v>75.7114889760885</v>
      </c>
      <c r="CA9" s="168">
        <f>G6</f>
        <v>39857</v>
      </c>
      <c r="CB9" s="168">
        <f>H6</f>
        <v>40069</v>
      </c>
      <c r="CC9" s="168">
        <f>I6</f>
        <v>32071</v>
      </c>
      <c r="CD9" s="243">
        <f>CC9/CB9*100</f>
        <v>80.03943197983479</v>
      </c>
      <c r="CE9" s="166">
        <v>1</v>
      </c>
      <c r="CF9" s="167"/>
      <c r="CG9" s="167" t="s">
        <v>191</v>
      </c>
      <c r="CH9" s="168">
        <f>M6</f>
        <v>547749</v>
      </c>
      <c r="CI9" s="168">
        <f>N6</f>
        <v>562260</v>
      </c>
      <c r="CJ9" s="168">
        <f>O6</f>
        <v>321225</v>
      </c>
      <c r="CK9" s="243">
        <f>CJ9/CI9*100</f>
        <v>57.13104257816668</v>
      </c>
      <c r="CL9" s="168">
        <f>AB6</f>
        <v>0</v>
      </c>
      <c r="CM9" s="168">
        <f>AC6</f>
        <v>0</v>
      </c>
      <c r="CN9" s="168">
        <f>AD6</f>
        <v>0</v>
      </c>
      <c r="CO9" s="299">
        <v>0</v>
      </c>
      <c r="CP9" s="166">
        <v>1</v>
      </c>
      <c r="CQ9" s="167"/>
      <c r="CR9" s="167" t="s">
        <v>191</v>
      </c>
      <c r="CS9" s="168">
        <f>AR6</f>
        <v>0</v>
      </c>
      <c r="CT9" s="168">
        <f>AS6</f>
        <v>0</v>
      </c>
      <c r="CU9" s="168">
        <f>AT6</f>
        <v>0</v>
      </c>
      <c r="CV9" s="252">
        <v>0</v>
      </c>
      <c r="CW9" s="168">
        <f>AV6</f>
        <v>6900</v>
      </c>
      <c r="CX9" s="168">
        <f>AW6</f>
        <v>18333</v>
      </c>
      <c r="CY9" s="168">
        <f>AX6</f>
        <v>200</v>
      </c>
      <c r="CZ9" s="243">
        <f>CY9/CX9*100</f>
        <v>1.0909289259804724</v>
      </c>
      <c r="DA9" s="166">
        <v>1</v>
      </c>
      <c r="DB9" s="167"/>
      <c r="DC9" s="167" t="s">
        <v>191</v>
      </c>
      <c r="DD9" s="168">
        <f>BB6</f>
        <v>3960</v>
      </c>
      <c r="DE9" s="168">
        <f>BC6</f>
        <v>4998</v>
      </c>
      <c r="DF9" s="168">
        <f>BD6</f>
        <v>5302</v>
      </c>
      <c r="DG9" s="243">
        <f>DF9/DE9*100</f>
        <v>106.08243297318927</v>
      </c>
      <c r="DH9" s="168">
        <f>BF6</f>
        <v>714776</v>
      </c>
      <c r="DI9" s="168">
        <f>BG6</f>
        <v>742633</v>
      </c>
      <c r="DJ9" s="168">
        <f>BH6</f>
        <v>447360</v>
      </c>
      <c r="DK9" s="243">
        <f>DJ9/DI9*100</f>
        <v>60.23971463697412</v>
      </c>
    </row>
    <row r="10" spans="1:115" ht="12.75">
      <c r="A10" s="4" t="s">
        <v>41</v>
      </c>
      <c r="B10" s="30" t="s">
        <v>55</v>
      </c>
      <c r="C10" s="52">
        <v>74574</v>
      </c>
      <c r="D10" s="4">
        <v>80502</v>
      </c>
      <c r="E10" s="4">
        <v>44026</v>
      </c>
      <c r="F10" s="211">
        <f t="shared" si="12"/>
        <v>54.68932448883258</v>
      </c>
      <c r="G10" s="52">
        <v>26296</v>
      </c>
      <c r="H10" s="4">
        <v>28088</v>
      </c>
      <c r="I10" s="4">
        <v>15222</v>
      </c>
      <c r="J10" s="211">
        <f t="shared" si="13"/>
        <v>54.19396183423526</v>
      </c>
      <c r="K10" s="30" t="s">
        <v>41</v>
      </c>
      <c r="L10" s="30" t="s">
        <v>55</v>
      </c>
      <c r="M10" s="52">
        <v>71070</v>
      </c>
      <c r="N10" s="4">
        <v>73481</v>
      </c>
      <c r="O10" s="285">
        <v>35246</v>
      </c>
      <c r="P10" s="211">
        <f t="shared" si="14"/>
        <v>47.96614090717328</v>
      </c>
      <c r="Q10" s="56">
        <v>1167</v>
      </c>
      <c r="R10" s="236">
        <v>0</v>
      </c>
      <c r="S10" s="236">
        <v>0</v>
      </c>
      <c r="T10" s="223">
        <v>0</v>
      </c>
      <c r="U10" s="235">
        <v>0</v>
      </c>
      <c r="V10" s="30" t="s">
        <v>41</v>
      </c>
      <c r="W10" s="30" t="s">
        <v>55</v>
      </c>
      <c r="X10" s="20">
        <f t="shared" si="0"/>
        <v>69903</v>
      </c>
      <c r="Y10" s="20">
        <f t="shared" si="1"/>
        <v>73481</v>
      </c>
      <c r="Z10" s="239">
        <f t="shared" si="15"/>
        <v>35246</v>
      </c>
      <c r="AA10" s="211">
        <f t="shared" si="16"/>
        <v>47.96614090717328</v>
      </c>
      <c r="AB10" s="54">
        <f t="shared" si="17"/>
        <v>0</v>
      </c>
      <c r="AC10" s="54">
        <f t="shared" si="18"/>
        <v>0</v>
      </c>
      <c r="AD10" s="54">
        <f t="shared" si="19"/>
        <v>53</v>
      </c>
      <c r="AE10" s="287">
        <v>0</v>
      </c>
      <c r="AF10" s="30" t="s">
        <v>41</v>
      </c>
      <c r="AG10" s="30" t="s">
        <v>55</v>
      </c>
      <c r="AH10" s="52">
        <v>0</v>
      </c>
      <c r="AI10" s="52">
        <v>0</v>
      </c>
      <c r="AJ10" s="52">
        <v>0</v>
      </c>
      <c r="AK10" s="222">
        <v>0</v>
      </c>
      <c r="AL10" s="52">
        <v>0</v>
      </c>
      <c r="AM10" s="52">
        <v>0</v>
      </c>
      <c r="AN10" s="52">
        <v>53</v>
      </c>
      <c r="AO10" s="222">
        <v>0</v>
      </c>
      <c r="AP10" s="30" t="s">
        <v>41</v>
      </c>
      <c r="AQ10" s="30" t="s">
        <v>55</v>
      </c>
      <c r="AR10" s="52">
        <v>0</v>
      </c>
      <c r="AS10" s="52">
        <v>0</v>
      </c>
      <c r="AT10" s="52">
        <v>0</v>
      </c>
      <c r="AU10" s="222">
        <v>0</v>
      </c>
      <c r="AV10" s="52">
        <v>0</v>
      </c>
      <c r="AW10" s="4">
        <v>209</v>
      </c>
      <c r="AX10" s="52">
        <v>0</v>
      </c>
      <c r="AY10" s="211">
        <f>AX10/AW10*100</f>
        <v>0</v>
      </c>
      <c r="AZ10" s="30" t="s">
        <v>41</v>
      </c>
      <c r="BA10" s="30" t="s">
        <v>55</v>
      </c>
      <c r="BB10" s="52">
        <v>1500</v>
      </c>
      <c r="BC10" s="4">
        <v>1979</v>
      </c>
      <c r="BD10" s="52">
        <v>588</v>
      </c>
      <c r="BE10" s="211">
        <f t="shared" si="20"/>
        <v>29.711975745325926</v>
      </c>
      <c r="BF10" s="20">
        <f t="shared" si="3"/>
        <v>173440</v>
      </c>
      <c r="BG10" s="20">
        <f t="shared" si="4"/>
        <v>184259</v>
      </c>
      <c r="BH10" s="20">
        <f t="shared" si="5"/>
        <v>95135</v>
      </c>
      <c r="BI10" s="211">
        <f t="shared" si="21"/>
        <v>51.631127923195066</v>
      </c>
      <c r="BJ10" s="30" t="s">
        <v>41</v>
      </c>
      <c r="BK10" s="30" t="s">
        <v>55</v>
      </c>
      <c r="BL10" s="20">
        <f t="shared" si="6"/>
        <v>171940</v>
      </c>
      <c r="BM10" s="20">
        <f t="shared" si="7"/>
        <v>182071</v>
      </c>
      <c r="BN10" s="20">
        <f t="shared" si="8"/>
        <v>94547</v>
      </c>
      <c r="BO10" s="211">
        <f t="shared" si="22"/>
        <v>51.92864322160037</v>
      </c>
      <c r="BP10" s="20">
        <f t="shared" si="9"/>
        <v>1500</v>
      </c>
      <c r="BQ10" s="20">
        <f t="shared" si="10"/>
        <v>2188</v>
      </c>
      <c r="BR10" s="20">
        <f t="shared" si="11"/>
        <v>588</v>
      </c>
      <c r="BS10" s="211">
        <f t="shared" si="23"/>
        <v>26.87385740402194</v>
      </c>
      <c r="BT10" s="169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</row>
    <row r="11" spans="1:115" ht="12.75">
      <c r="A11" s="4" t="s">
        <v>42</v>
      </c>
      <c r="B11" s="30" t="s">
        <v>56</v>
      </c>
      <c r="C11" s="52">
        <v>45024</v>
      </c>
      <c r="D11" s="4">
        <v>45356</v>
      </c>
      <c r="E11" s="4">
        <v>24491</v>
      </c>
      <c r="F11" s="211">
        <f t="shared" si="12"/>
        <v>53.99726607284593</v>
      </c>
      <c r="G11" s="52">
        <v>14896</v>
      </c>
      <c r="H11" s="4">
        <v>14902</v>
      </c>
      <c r="I11" s="4">
        <v>9035</v>
      </c>
      <c r="J11" s="211">
        <f t="shared" si="13"/>
        <v>60.629445711984964</v>
      </c>
      <c r="K11" s="30" t="s">
        <v>42</v>
      </c>
      <c r="L11" s="30" t="s">
        <v>56</v>
      </c>
      <c r="M11" s="52">
        <v>33859</v>
      </c>
      <c r="N11" s="4">
        <v>34779</v>
      </c>
      <c r="O11" s="285">
        <v>16789</v>
      </c>
      <c r="P11" s="211">
        <f t="shared" si="14"/>
        <v>48.27338336352396</v>
      </c>
      <c r="Q11" s="56">
        <v>498</v>
      </c>
      <c r="R11" s="236">
        <v>0</v>
      </c>
      <c r="S11" s="236">
        <v>0</v>
      </c>
      <c r="T11" s="223">
        <v>0</v>
      </c>
      <c r="U11" s="235">
        <v>0</v>
      </c>
      <c r="V11" s="30" t="s">
        <v>42</v>
      </c>
      <c r="W11" s="30" t="s">
        <v>56</v>
      </c>
      <c r="X11" s="20">
        <f t="shared" si="0"/>
        <v>33361</v>
      </c>
      <c r="Y11" s="20">
        <f t="shared" si="1"/>
        <v>34779</v>
      </c>
      <c r="Z11" s="239">
        <f t="shared" si="15"/>
        <v>16789</v>
      </c>
      <c r="AA11" s="211">
        <f t="shared" si="16"/>
        <v>48.27338336352396</v>
      </c>
      <c r="AB11" s="54">
        <f t="shared" si="17"/>
        <v>0</v>
      </c>
      <c r="AC11" s="54">
        <f t="shared" si="18"/>
        <v>0</v>
      </c>
      <c r="AD11" s="54">
        <f t="shared" si="19"/>
        <v>0</v>
      </c>
      <c r="AE11" s="287">
        <v>0</v>
      </c>
      <c r="AF11" s="30" t="s">
        <v>42</v>
      </c>
      <c r="AG11" s="30" t="s">
        <v>56</v>
      </c>
      <c r="AH11" s="52">
        <v>0</v>
      </c>
      <c r="AI11" s="52">
        <v>0</v>
      </c>
      <c r="AJ11" s="52">
        <v>0</v>
      </c>
      <c r="AK11" s="222">
        <v>0</v>
      </c>
      <c r="AL11" s="52">
        <v>0</v>
      </c>
      <c r="AM11" s="52">
        <v>0</v>
      </c>
      <c r="AN11" s="52">
        <v>0</v>
      </c>
      <c r="AO11" s="222">
        <v>0</v>
      </c>
      <c r="AP11" s="30" t="s">
        <v>42</v>
      </c>
      <c r="AQ11" s="30" t="s">
        <v>56</v>
      </c>
      <c r="AR11" s="52">
        <v>22</v>
      </c>
      <c r="AS11" s="52">
        <v>22</v>
      </c>
      <c r="AT11" s="52">
        <v>0</v>
      </c>
      <c r="AU11" s="211">
        <f aca="true" t="shared" si="28" ref="AU11:AU47">AT11/AS11*100</f>
        <v>0</v>
      </c>
      <c r="AV11" s="52">
        <v>0</v>
      </c>
      <c r="AW11" s="4">
        <v>0</v>
      </c>
      <c r="AX11" s="52">
        <v>0</v>
      </c>
      <c r="AY11" s="287">
        <v>0</v>
      </c>
      <c r="AZ11" s="30" t="s">
        <v>42</v>
      </c>
      <c r="BA11" s="30" t="s">
        <v>56</v>
      </c>
      <c r="BB11" s="52">
        <v>0</v>
      </c>
      <c r="BC11" s="4">
        <v>0</v>
      </c>
      <c r="BD11" s="52">
        <v>737</v>
      </c>
      <c r="BE11" s="287">
        <v>0</v>
      </c>
      <c r="BF11" s="20">
        <f t="shared" si="3"/>
        <v>93801</v>
      </c>
      <c r="BG11" s="20">
        <f t="shared" si="4"/>
        <v>95059</v>
      </c>
      <c r="BH11" s="20">
        <f t="shared" si="5"/>
        <v>51052</v>
      </c>
      <c r="BI11" s="211">
        <f t="shared" si="21"/>
        <v>53.70559336832914</v>
      </c>
      <c r="BJ11" s="30" t="s">
        <v>42</v>
      </c>
      <c r="BK11" s="30" t="s">
        <v>56</v>
      </c>
      <c r="BL11" s="20">
        <f t="shared" si="6"/>
        <v>93801</v>
      </c>
      <c r="BM11" s="20">
        <f t="shared" si="7"/>
        <v>95059</v>
      </c>
      <c r="BN11" s="20">
        <f t="shared" si="8"/>
        <v>50315</v>
      </c>
      <c r="BO11" s="211">
        <f t="shared" si="22"/>
        <v>52.930285401697894</v>
      </c>
      <c r="BP11" s="20">
        <f t="shared" si="9"/>
        <v>0</v>
      </c>
      <c r="BQ11" s="20">
        <f t="shared" si="10"/>
        <v>0</v>
      </c>
      <c r="BR11" s="20">
        <f t="shared" si="11"/>
        <v>737</v>
      </c>
      <c r="BS11" s="287">
        <v>0</v>
      </c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</row>
    <row r="12" spans="1:115" ht="12.75">
      <c r="A12" s="30" t="s">
        <v>44</v>
      </c>
      <c r="B12" s="30" t="s">
        <v>35</v>
      </c>
      <c r="C12" s="52">
        <v>26461</v>
      </c>
      <c r="D12" s="4">
        <v>26461</v>
      </c>
      <c r="E12" s="4">
        <v>14465</v>
      </c>
      <c r="F12" s="211">
        <f t="shared" si="12"/>
        <v>54.665356562488185</v>
      </c>
      <c r="G12" s="52">
        <v>9951</v>
      </c>
      <c r="H12" s="4">
        <v>9951</v>
      </c>
      <c r="I12" s="4">
        <v>5154</v>
      </c>
      <c r="J12" s="211">
        <f t="shared" si="13"/>
        <v>51.79378956888755</v>
      </c>
      <c r="K12" s="30" t="s">
        <v>44</v>
      </c>
      <c r="L12" s="30" t="s">
        <v>35</v>
      </c>
      <c r="M12" s="52">
        <v>36835</v>
      </c>
      <c r="N12" s="4">
        <v>36448</v>
      </c>
      <c r="O12" s="285">
        <v>23687</v>
      </c>
      <c r="P12" s="211">
        <f t="shared" si="14"/>
        <v>64.98847673397718</v>
      </c>
      <c r="Q12" s="56">
        <v>2000</v>
      </c>
      <c r="R12" s="236">
        <v>0</v>
      </c>
      <c r="S12" s="236">
        <v>0</v>
      </c>
      <c r="T12" s="223">
        <v>0</v>
      </c>
      <c r="U12" s="235">
        <v>0</v>
      </c>
      <c r="V12" s="30" t="s">
        <v>44</v>
      </c>
      <c r="W12" s="30" t="s">
        <v>35</v>
      </c>
      <c r="X12" s="20">
        <f t="shared" si="0"/>
        <v>34835</v>
      </c>
      <c r="Y12" s="20">
        <f t="shared" si="1"/>
        <v>36448</v>
      </c>
      <c r="Z12" s="239">
        <f t="shared" si="15"/>
        <v>23687</v>
      </c>
      <c r="AA12" s="211">
        <f t="shared" si="16"/>
        <v>64.98847673397718</v>
      </c>
      <c r="AB12" s="54">
        <f t="shared" si="17"/>
        <v>0</v>
      </c>
      <c r="AC12" s="54">
        <f t="shared" si="18"/>
        <v>0</v>
      </c>
      <c r="AD12" s="54">
        <f t="shared" si="19"/>
        <v>0</v>
      </c>
      <c r="AE12" s="287">
        <v>0</v>
      </c>
      <c r="AF12" s="30" t="s">
        <v>44</v>
      </c>
      <c r="AG12" s="30" t="s">
        <v>35</v>
      </c>
      <c r="AH12" s="52">
        <v>0</v>
      </c>
      <c r="AI12" s="52">
        <v>0</v>
      </c>
      <c r="AJ12" s="52">
        <v>0</v>
      </c>
      <c r="AK12" s="222">
        <v>0</v>
      </c>
      <c r="AL12" s="52">
        <v>0</v>
      </c>
      <c r="AM12" s="52">
        <v>0</v>
      </c>
      <c r="AN12" s="52">
        <v>0</v>
      </c>
      <c r="AO12" s="222">
        <v>0</v>
      </c>
      <c r="AP12" s="30" t="s">
        <v>44</v>
      </c>
      <c r="AQ12" s="30" t="s">
        <v>35</v>
      </c>
      <c r="AR12" s="52">
        <v>0</v>
      </c>
      <c r="AS12" s="52">
        <v>0</v>
      </c>
      <c r="AT12" s="52">
        <v>0</v>
      </c>
      <c r="AU12" s="287">
        <v>0</v>
      </c>
      <c r="AV12" s="52">
        <v>0</v>
      </c>
      <c r="AW12" s="4">
        <v>0</v>
      </c>
      <c r="AX12" s="52">
        <v>0</v>
      </c>
      <c r="AY12" s="287">
        <v>0</v>
      </c>
      <c r="AZ12" s="30" t="s">
        <v>44</v>
      </c>
      <c r="BA12" s="30" t="s">
        <v>35</v>
      </c>
      <c r="BB12" s="52">
        <v>0</v>
      </c>
      <c r="BC12" s="4">
        <v>0</v>
      </c>
      <c r="BD12" s="52">
        <v>0</v>
      </c>
      <c r="BE12" s="287">
        <v>0</v>
      </c>
      <c r="BF12" s="20">
        <f t="shared" si="3"/>
        <v>73247</v>
      </c>
      <c r="BG12" s="20">
        <f t="shared" si="4"/>
        <v>72860</v>
      </c>
      <c r="BH12" s="20">
        <f t="shared" si="5"/>
        <v>43306</v>
      </c>
      <c r="BI12" s="211">
        <f t="shared" si="21"/>
        <v>59.43727696953061</v>
      </c>
      <c r="BJ12" s="30" t="s">
        <v>44</v>
      </c>
      <c r="BK12" s="30" t="s">
        <v>35</v>
      </c>
      <c r="BL12" s="20">
        <f t="shared" si="6"/>
        <v>73247</v>
      </c>
      <c r="BM12" s="20">
        <f t="shared" si="7"/>
        <v>72860</v>
      </c>
      <c r="BN12" s="20">
        <f t="shared" si="8"/>
        <v>43306</v>
      </c>
      <c r="BO12" s="211">
        <f t="shared" si="22"/>
        <v>59.43727696953061</v>
      </c>
      <c r="BP12" s="20">
        <f t="shared" si="9"/>
        <v>0</v>
      </c>
      <c r="BQ12" s="20">
        <f t="shared" si="10"/>
        <v>0</v>
      </c>
      <c r="BR12" s="20">
        <f t="shared" si="11"/>
        <v>0</v>
      </c>
      <c r="BS12" s="287">
        <v>0</v>
      </c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</row>
    <row r="13" spans="1:115" ht="12.75">
      <c r="A13" s="4" t="s">
        <v>57</v>
      </c>
      <c r="B13" s="4" t="s">
        <v>58</v>
      </c>
      <c r="C13" s="52">
        <v>676536</v>
      </c>
      <c r="D13" s="4">
        <v>686862</v>
      </c>
      <c r="E13" s="4">
        <v>368347</v>
      </c>
      <c r="F13" s="211">
        <f t="shared" si="12"/>
        <v>53.62751178548238</v>
      </c>
      <c r="G13" s="52">
        <v>232442</v>
      </c>
      <c r="H13" s="4">
        <v>234997</v>
      </c>
      <c r="I13" s="4">
        <v>126129</v>
      </c>
      <c r="J13" s="211">
        <f t="shared" si="13"/>
        <v>53.67260007574565</v>
      </c>
      <c r="K13" s="30" t="s">
        <v>57</v>
      </c>
      <c r="L13" s="30" t="s">
        <v>58</v>
      </c>
      <c r="M13" s="52">
        <v>167363</v>
      </c>
      <c r="N13" s="4">
        <v>177397</v>
      </c>
      <c r="O13" s="285">
        <v>98246</v>
      </c>
      <c r="P13" s="211">
        <f t="shared" si="14"/>
        <v>55.38199631335367</v>
      </c>
      <c r="Q13" s="56">
        <v>103</v>
      </c>
      <c r="R13" s="236">
        <v>0</v>
      </c>
      <c r="S13" s="236">
        <v>0</v>
      </c>
      <c r="T13" s="223">
        <v>0</v>
      </c>
      <c r="U13" s="235">
        <v>0</v>
      </c>
      <c r="V13" s="30" t="s">
        <v>57</v>
      </c>
      <c r="W13" s="30" t="s">
        <v>58</v>
      </c>
      <c r="X13" s="20">
        <f t="shared" si="0"/>
        <v>167260</v>
      </c>
      <c r="Y13" s="20">
        <f t="shared" si="1"/>
        <v>177397</v>
      </c>
      <c r="Z13" s="239">
        <f t="shared" si="15"/>
        <v>98246</v>
      </c>
      <c r="AA13" s="211">
        <f t="shared" si="16"/>
        <v>55.38199631335367</v>
      </c>
      <c r="AB13" s="54">
        <f t="shared" si="17"/>
        <v>0</v>
      </c>
      <c r="AC13" s="54">
        <f t="shared" si="18"/>
        <v>0</v>
      </c>
      <c r="AD13" s="54">
        <f t="shared" si="19"/>
        <v>2</v>
      </c>
      <c r="AE13" s="287">
        <v>0</v>
      </c>
      <c r="AF13" s="30" t="s">
        <v>57</v>
      </c>
      <c r="AG13" s="30" t="s">
        <v>58</v>
      </c>
      <c r="AH13" s="52">
        <v>0</v>
      </c>
      <c r="AI13" s="52">
        <v>0</v>
      </c>
      <c r="AJ13" s="52">
        <v>0</v>
      </c>
      <c r="AK13" s="222">
        <v>0</v>
      </c>
      <c r="AL13" s="52">
        <v>0</v>
      </c>
      <c r="AM13" s="52">
        <v>0</v>
      </c>
      <c r="AN13" s="52">
        <v>2</v>
      </c>
      <c r="AO13" s="222">
        <v>0</v>
      </c>
      <c r="AP13" s="30" t="s">
        <v>57</v>
      </c>
      <c r="AQ13" s="30" t="s">
        <v>58</v>
      </c>
      <c r="AR13" s="52">
        <v>0</v>
      </c>
      <c r="AS13" s="52">
        <v>0</v>
      </c>
      <c r="AT13" s="52">
        <v>0</v>
      </c>
      <c r="AU13" s="287">
        <v>0</v>
      </c>
      <c r="AV13" s="52">
        <v>0</v>
      </c>
      <c r="AW13" s="4">
        <v>0</v>
      </c>
      <c r="AX13" s="52">
        <v>0</v>
      </c>
      <c r="AY13" s="287">
        <v>0</v>
      </c>
      <c r="AZ13" s="30" t="s">
        <v>57</v>
      </c>
      <c r="BA13" s="30" t="s">
        <v>58</v>
      </c>
      <c r="BB13" s="52">
        <v>3150</v>
      </c>
      <c r="BC13" s="4">
        <v>3261</v>
      </c>
      <c r="BD13" s="52">
        <v>3658</v>
      </c>
      <c r="BE13" s="211">
        <f t="shared" si="20"/>
        <v>112.1741796994787</v>
      </c>
      <c r="BF13" s="20">
        <f t="shared" si="3"/>
        <v>1079491</v>
      </c>
      <c r="BG13" s="20">
        <f t="shared" si="4"/>
        <v>1102517</v>
      </c>
      <c r="BH13" s="20">
        <f t="shared" si="5"/>
        <v>596382</v>
      </c>
      <c r="BI13" s="211">
        <f t="shared" si="21"/>
        <v>54.09277135862758</v>
      </c>
      <c r="BJ13" s="30" t="s">
        <v>57</v>
      </c>
      <c r="BK13" s="30" t="s">
        <v>58</v>
      </c>
      <c r="BL13" s="20">
        <f t="shared" si="6"/>
        <v>1076341</v>
      </c>
      <c r="BM13" s="20">
        <f t="shared" si="7"/>
        <v>1099256</v>
      </c>
      <c r="BN13" s="20">
        <f t="shared" si="8"/>
        <v>592724</v>
      </c>
      <c r="BO13" s="211">
        <f t="shared" si="22"/>
        <v>53.92046984505884</v>
      </c>
      <c r="BP13" s="20">
        <f t="shared" si="9"/>
        <v>3150</v>
      </c>
      <c r="BQ13" s="20">
        <f t="shared" si="10"/>
        <v>3261</v>
      </c>
      <c r="BR13" s="20">
        <f t="shared" si="11"/>
        <v>3658</v>
      </c>
      <c r="BS13" s="211">
        <f t="shared" si="23"/>
        <v>112.1741796994787</v>
      </c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</row>
    <row r="14" spans="1:115" ht="12.75">
      <c r="A14" s="4" t="s">
        <v>47</v>
      </c>
      <c r="B14" s="4" t="s">
        <v>59</v>
      </c>
      <c r="C14" s="52">
        <v>93155</v>
      </c>
      <c r="D14" s="4">
        <v>94023</v>
      </c>
      <c r="E14" s="4">
        <v>52388</v>
      </c>
      <c r="F14" s="211">
        <f t="shared" si="12"/>
        <v>55.71828169703158</v>
      </c>
      <c r="G14" s="52">
        <v>31380</v>
      </c>
      <c r="H14" s="4">
        <v>31393</v>
      </c>
      <c r="I14" s="4">
        <v>17190</v>
      </c>
      <c r="J14" s="211">
        <f t="shared" si="13"/>
        <v>54.75743000031854</v>
      </c>
      <c r="K14" s="30" t="s">
        <v>47</v>
      </c>
      <c r="L14" s="30" t="s">
        <v>59</v>
      </c>
      <c r="M14" s="52">
        <v>29028</v>
      </c>
      <c r="N14" s="4">
        <v>30554</v>
      </c>
      <c r="O14" s="285">
        <v>16093</v>
      </c>
      <c r="P14" s="211">
        <f t="shared" si="14"/>
        <v>52.67068141650848</v>
      </c>
      <c r="Q14" s="56">
        <v>323</v>
      </c>
      <c r="R14" s="236">
        <v>0</v>
      </c>
      <c r="S14" s="236">
        <v>0</v>
      </c>
      <c r="T14" s="223">
        <v>0</v>
      </c>
      <c r="U14" s="235">
        <v>0</v>
      </c>
      <c r="V14" s="30" t="s">
        <v>47</v>
      </c>
      <c r="W14" s="30" t="s">
        <v>59</v>
      </c>
      <c r="X14" s="20">
        <f t="shared" si="0"/>
        <v>28705</v>
      </c>
      <c r="Y14" s="20">
        <f t="shared" si="1"/>
        <v>30554</v>
      </c>
      <c r="Z14" s="239">
        <f t="shared" si="15"/>
        <v>16093</v>
      </c>
      <c r="AA14" s="211">
        <f t="shared" si="16"/>
        <v>52.67068141650848</v>
      </c>
      <c r="AB14" s="54">
        <f t="shared" si="17"/>
        <v>0</v>
      </c>
      <c r="AC14" s="54">
        <f t="shared" si="18"/>
        <v>165</v>
      </c>
      <c r="AD14" s="54">
        <f t="shared" si="19"/>
        <v>395</v>
      </c>
      <c r="AE14" s="211">
        <f aca="true" t="shared" si="29" ref="AE14:AE47">AD14/AC14*100</f>
        <v>239.3939393939394</v>
      </c>
      <c r="AF14" s="30" t="s">
        <v>47</v>
      </c>
      <c r="AG14" s="30" t="s">
        <v>59</v>
      </c>
      <c r="AH14" s="52">
        <v>0</v>
      </c>
      <c r="AI14" s="52">
        <v>0</v>
      </c>
      <c r="AJ14" s="52">
        <v>0</v>
      </c>
      <c r="AK14" s="222">
        <v>0</v>
      </c>
      <c r="AL14" s="52">
        <v>0</v>
      </c>
      <c r="AM14" s="52">
        <v>165</v>
      </c>
      <c r="AN14" s="52">
        <v>395</v>
      </c>
      <c r="AO14" s="211">
        <f aca="true" t="shared" si="30" ref="AO14:AO28">AN14/AM14*100</f>
        <v>239.3939393939394</v>
      </c>
      <c r="AP14" s="30" t="s">
        <v>47</v>
      </c>
      <c r="AQ14" s="30" t="s">
        <v>59</v>
      </c>
      <c r="AR14" s="52">
        <v>50</v>
      </c>
      <c r="AS14" s="52">
        <v>76</v>
      </c>
      <c r="AT14" s="52">
        <v>304</v>
      </c>
      <c r="AU14" s="211">
        <f t="shared" si="28"/>
        <v>400</v>
      </c>
      <c r="AV14" s="52">
        <v>0</v>
      </c>
      <c r="AW14" s="4">
        <v>0</v>
      </c>
      <c r="AX14" s="52">
        <v>0</v>
      </c>
      <c r="AY14" s="287">
        <v>0</v>
      </c>
      <c r="AZ14" s="30" t="s">
        <v>47</v>
      </c>
      <c r="BA14" s="30" t="s">
        <v>59</v>
      </c>
      <c r="BB14" s="52">
        <v>200</v>
      </c>
      <c r="BC14" s="4">
        <v>1162</v>
      </c>
      <c r="BD14" s="52">
        <v>124</v>
      </c>
      <c r="BE14" s="211">
        <f t="shared" si="20"/>
        <v>10.671256454388985</v>
      </c>
      <c r="BF14" s="20">
        <f t="shared" si="3"/>
        <v>153813</v>
      </c>
      <c r="BG14" s="20">
        <f t="shared" si="4"/>
        <v>157373</v>
      </c>
      <c r="BH14" s="20">
        <f t="shared" si="5"/>
        <v>86494</v>
      </c>
      <c r="BI14" s="211">
        <f t="shared" si="21"/>
        <v>54.96114327108208</v>
      </c>
      <c r="BJ14" s="30" t="s">
        <v>47</v>
      </c>
      <c r="BK14" s="30" t="s">
        <v>59</v>
      </c>
      <c r="BL14" s="20">
        <f t="shared" si="6"/>
        <v>153613</v>
      </c>
      <c r="BM14" s="20">
        <f t="shared" si="7"/>
        <v>156211</v>
      </c>
      <c r="BN14" s="20">
        <f t="shared" si="8"/>
        <v>86370</v>
      </c>
      <c r="BO14" s="211">
        <f t="shared" si="22"/>
        <v>55.29060053389326</v>
      </c>
      <c r="BP14" s="20">
        <f t="shared" si="9"/>
        <v>200</v>
      </c>
      <c r="BQ14" s="20">
        <f t="shared" si="10"/>
        <v>1162</v>
      </c>
      <c r="BR14" s="20">
        <f t="shared" si="11"/>
        <v>124</v>
      </c>
      <c r="BS14" s="211">
        <f t="shared" si="23"/>
        <v>10.671256454388985</v>
      </c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</row>
    <row r="15" spans="1:115" ht="12.75">
      <c r="A15" s="4" t="s">
        <v>60</v>
      </c>
      <c r="B15" s="4" t="s">
        <v>61</v>
      </c>
      <c r="C15" s="52">
        <v>96121</v>
      </c>
      <c r="D15" s="4">
        <v>98770</v>
      </c>
      <c r="E15" s="4">
        <v>50813</v>
      </c>
      <c r="F15" s="211">
        <f t="shared" si="12"/>
        <v>51.445783132530124</v>
      </c>
      <c r="G15" s="52">
        <v>32461</v>
      </c>
      <c r="H15" s="4">
        <v>33114</v>
      </c>
      <c r="I15" s="4">
        <v>17368</v>
      </c>
      <c r="J15" s="211">
        <f t="shared" si="13"/>
        <v>52.44911517787039</v>
      </c>
      <c r="K15" s="30" t="s">
        <v>60</v>
      </c>
      <c r="L15" s="30" t="s">
        <v>61</v>
      </c>
      <c r="M15" s="52">
        <v>28603</v>
      </c>
      <c r="N15" s="4">
        <v>31065</v>
      </c>
      <c r="O15" s="285">
        <v>19330</v>
      </c>
      <c r="P15" s="211">
        <f t="shared" si="14"/>
        <v>62.224368260099794</v>
      </c>
      <c r="Q15" s="56">
        <v>228</v>
      </c>
      <c r="R15" s="236">
        <v>0</v>
      </c>
      <c r="S15" s="236">
        <v>0</v>
      </c>
      <c r="T15" s="223">
        <v>0</v>
      </c>
      <c r="U15" s="235">
        <v>0</v>
      </c>
      <c r="V15" s="30" t="s">
        <v>60</v>
      </c>
      <c r="W15" s="30" t="s">
        <v>61</v>
      </c>
      <c r="X15" s="20">
        <f t="shared" si="0"/>
        <v>28375</v>
      </c>
      <c r="Y15" s="20">
        <f t="shared" si="1"/>
        <v>31065</v>
      </c>
      <c r="Z15" s="239">
        <f t="shared" si="15"/>
        <v>19330</v>
      </c>
      <c r="AA15" s="211">
        <f t="shared" si="16"/>
        <v>62.224368260099794</v>
      </c>
      <c r="AB15" s="54">
        <f t="shared" si="17"/>
        <v>0</v>
      </c>
      <c r="AC15" s="54">
        <f t="shared" si="18"/>
        <v>121</v>
      </c>
      <c r="AD15" s="54">
        <f t="shared" si="19"/>
        <v>367</v>
      </c>
      <c r="AE15" s="211">
        <f t="shared" si="29"/>
        <v>303.3057851239669</v>
      </c>
      <c r="AF15" s="30" t="s">
        <v>60</v>
      </c>
      <c r="AG15" s="30" t="s">
        <v>61</v>
      </c>
      <c r="AH15" s="52">
        <v>0</v>
      </c>
      <c r="AI15" s="52">
        <v>0</v>
      </c>
      <c r="AJ15" s="52">
        <v>0</v>
      </c>
      <c r="AK15" s="222">
        <v>0</v>
      </c>
      <c r="AL15" s="52">
        <v>0</v>
      </c>
      <c r="AM15" s="52">
        <v>121</v>
      </c>
      <c r="AN15" s="52">
        <v>367</v>
      </c>
      <c r="AO15" s="211">
        <f t="shared" si="30"/>
        <v>303.3057851239669</v>
      </c>
      <c r="AP15" s="30" t="s">
        <v>60</v>
      </c>
      <c r="AQ15" s="30" t="s">
        <v>61</v>
      </c>
      <c r="AR15" s="52">
        <v>0</v>
      </c>
      <c r="AS15" s="52">
        <v>0</v>
      </c>
      <c r="AT15" s="52">
        <v>30</v>
      </c>
      <c r="AU15" s="287">
        <v>0</v>
      </c>
      <c r="AV15" s="52">
        <v>0</v>
      </c>
      <c r="AW15" s="4">
        <v>0</v>
      </c>
      <c r="AX15" s="52">
        <v>0</v>
      </c>
      <c r="AY15" s="287">
        <v>0</v>
      </c>
      <c r="AZ15" s="30" t="s">
        <v>60</v>
      </c>
      <c r="BA15" s="30" t="s">
        <v>61</v>
      </c>
      <c r="BB15" s="52">
        <v>600</v>
      </c>
      <c r="BC15" s="4">
        <v>600</v>
      </c>
      <c r="BD15" s="52">
        <v>793</v>
      </c>
      <c r="BE15" s="211">
        <f t="shared" si="20"/>
        <v>132.16666666666669</v>
      </c>
      <c r="BF15" s="20">
        <f t="shared" si="3"/>
        <v>157785</v>
      </c>
      <c r="BG15" s="20">
        <f t="shared" si="4"/>
        <v>163670</v>
      </c>
      <c r="BH15" s="20">
        <f t="shared" si="5"/>
        <v>88701</v>
      </c>
      <c r="BI15" s="211">
        <f t="shared" si="21"/>
        <v>54.19502657787011</v>
      </c>
      <c r="BJ15" s="30" t="s">
        <v>60</v>
      </c>
      <c r="BK15" s="30" t="s">
        <v>61</v>
      </c>
      <c r="BL15" s="20">
        <f t="shared" si="6"/>
        <v>157185</v>
      </c>
      <c r="BM15" s="20">
        <f t="shared" si="7"/>
        <v>163070</v>
      </c>
      <c r="BN15" s="20">
        <f t="shared" si="8"/>
        <v>87908</v>
      </c>
      <c r="BO15" s="211">
        <f t="shared" si="22"/>
        <v>53.9081376096155</v>
      </c>
      <c r="BP15" s="20">
        <f t="shared" si="9"/>
        <v>600</v>
      </c>
      <c r="BQ15" s="20">
        <f t="shared" si="10"/>
        <v>600</v>
      </c>
      <c r="BR15" s="20">
        <f t="shared" si="11"/>
        <v>793</v>
      </c>
      <c r="BS15" s="211">
        <f t="shared" si="23"/>
        <v>132.16666666666669</v>
      </c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</row>
    <row r="16" spans="1:115" ht="12.75">
      <c r="A16" s="4" t="s">
        <v>62</v>
      </c>
      <c r="B16" s="4" t="s">
        <v>63</v>
      </c>
      <c r="C16" s="52">
        <v>114675</v>
      </c>
      <c r="D16" s="4">
        <v>115294</v>
      </c>
      <c r="E16" s="4">
        <v>63346</v>
      </c>
      <c r="F16" s="211">
        <f t="shared" si="12"/>
        <v>54.94301524797475</v>
      </c>
      <c r="G16" s="52">
        <v>38857</v>
      </c>
      <c r="H16" s="4">
        <v>38857</v>
      </c>
      <c r="I16" s="4">
        <v>21165</v>
      </c>
      <c r="J16" s="211">
        <f t="shared" si="13"/>
        <v>54.468950253493574</v>
      </c>
      <c r="K16" s="30" t="s">
        <v>62</v>
      </c>
      <c r="L16" s="30" t="s">
        <v>63</v>
      </c>
      <c r="M16" s="52">
        <v>26189</v>
      </c>
      <c r="N16" s="4">
        <v>28469</v>
      </c>
      <c r="O16" s="285">
        <v>16483</v>
      </c>
      <c r="P16" s="211">
        <f t="shared" si="14"/>
        <v>57.89806456145281</v>
      </c>
      <c r="Q16" s="56">
        <v>195</v>
      </c>
      <c r="R16" s="236">
        <v>0</v>
      </c>
      <c r="S16" s="236">
        <v>0</v>
      </c>
      <c r="T16" s="223">
        <v>0</v>
      </c>
      <c r="U16" s="235">
        <v>0</v>
      </c>
      <c r="V16" s="30" t="s">
        <v>62</v>
      </c>
      <c r="W16" s="30" t="s">
        <v>63</v>
      </c>
      <c r="X16" s="20">
        <f t="shared" si="0"/>
        <v>25994</v>
      </c>
      <c r="Y16" s="20">
        <f t="shared" si="1"/>
        <v>28469</v>
      </c>
      <c r="Z16" s="239">
        <f t="shared" si="15"/>
        <v>16483</v>
      </c>
      <c r="AA16" s="211">
        <f t="shared" si="16"/>
        <v>57.89806456145281</v>
      </c>
      <c r="AB16" s="54">
        <f t="shared" si="17"/>
        <v>0</v>
      </c>
      <c r="AC16" s="54">
        <f t="shared" si="18"/>
        <v>229</v>
      </c>
      <c r="AD16" s="54">
        <f t="shared" si="19"/>
        <v>463</v>
      </c>
      <c r="AE16" s="211">
        <f t="shared" si="29"/>
        <v>202.1834061135371</v>
      </c>
      <c r="AF16" s="30" t="s">
        <v>62</v>
      </c>
      <c r="AG16" s="30" t="s">
        <v>63</v>
      </c>
      <c r="AH16" s="52">
        <v>0</v>
      </c>
      <c r="AI16" s="52">
        <v>0</v>
      </c>
      <c r="AJ16" s="52">
        <v>0</v>
      </c>
      <c r="AK16" s="222">
        <v>0</v>
      </c>
      <c r="AL16" s="52">
        <v>0</v>
      </c>
      <c r="AM16" s="52">
        <v>229</v>
      </c>
      <c r="AN16" s="52">
        <v>463</v>
      </c>
      <c r="AO16" s="211">
        <f t="shared" si="30"/>
        <v>202.1834061135371</v>
      </c>
      <c r="AP16" s="30" t="s">
        <v>62</v>
      </c>
      <c r="AQ16" s="30" t="s">
        <v>63</v>
      </c>
      <c r="AR16" s="52">
        <v>0</v>
      </c>
      <c r="AS16" s="52">
        <v>25</v>
      </c>
      <c r="AT16" s="52">
        <v>26</v>
      </c>
      <c r="AU16" s="211">
        <f t="shared" si="28"/>
        <v>104</v>
      </c>
      <c r="AV16" s="52">
        <v>0</v>
      </c>
      <c r="AW16" s="4">
        <v>1445</v>
      </c>
      <c r="AX16" s="52">
        <v>901</v>
      </c>
      <c r="AY16" s="211">
        <f>AX16/AW16*100</f>
        <v>62.35294117647059</v>
      </c>
      <c r="AZ16" s="30" t="s">
        <v>62</v>
      </c>
      <c r="BA16" s="30" t="s">
        <v>63</v>
      </c>
      <c r="BB16" s="52">
        <v>0</v>
      </c>
      <c r="BC16" s="4">
        <v>0</v>
      </c>
      <c r="BD16" s="52">
        <v>300</v>
      </c>
      <c r="BE16" s="287">
        <v>0</v>
      </c>
      <c r="BF16" s="20">
        <f t="shared" si="3"/>
        <v>179721</v>
      </c>
      <c r="BG16" s="20">
        <f t="shared" si="4"/>
        <v>184319</v>
      </c>
      <c r="BH16" s="20">
        <f t="shared" si="5"/>
        <v>102684</v>
      </c>
      <c r="BI16" s="211">
        <f t="shared" si="21"/>
        <v>55.70993766242221</v>
      </c>
      <c r="BJ16" s="30" t="s">
        <v>62</v>
      </c>
      <c r="BK16" s="30" t="s">
        <v>63</v>
      </c>
      <c r="BL16" s="20">
        <f t="shared" si="6"/>
        <v>179721</v>
      </c>
      <c r="BM16" s="20">
        <f t="shared" si="7"/>
        <v>182874</v>
      </c>
      <c r="BN16" s="20">
        <f t="shared" si="8"/>
        <v>101483</v>
      </c>
      <c r="BO16" s="211">
        <f t="shared" si="22"/>
        <v>55.493399827203426</v>
      </c>
      <c r="BP16" s="20">
        <f t="shared" si="9"/>
        <v>0</v>
      </c>
      <c r="BQ16" s="20">
        <f t="shared" si="10"/>
        <v>1445</v>
      </c>
      <c r="BR16" s="20">
        <f t="shared" si="11"/>
        <v>1201</v>
      </c>
      <c r="BS16" s="211">
        <f t="shared" si="23"/>
        <v>83.11418685121107</v>
      </c>
      <c r="BT16" s="156" t="s">
        <v>46</v>
      </c>
      <c r="BU16" s="187" t="s">
        <v>46</v>
      </c>
      <c r="BV16" s="187" t="s">
        <v>46</v>
      </c>
      <c r="BW16" s="66" t="s">
        <v>139</v>
      </c>
      <c r="BX16" s="67"/>
      <c r="BY16" s="67"/>
      <c r="BZ16" s="68"/>
      <c r="CA16" s="66" t="s">
        <v>139</v>
      </c>
      <c r="CB16" s="67"/>
      <c r="CC16" s="67"/>
      <c r="CD16" s="68"/>
      <c r="CE16" s="156" t="s">
        <v>46</v>
      </c>
      <c r="CF16" s="187" t="s">
        <v>46</v>
      </c>
      <c r="CG16" s="187" t="s">
        <v>46</v>
      </c>
      <c r="CH16" s="196" t="s">
        <v>139</v>
      </c>
      <c r="CI16" s="197"/>
      <c r="CJ16" s="197"/>
      <c r="CK16" s="198"/>
      <c r="CL16" s="194" t="s">
        <v>139</v>
      </c>
      <c r="CM16" s="67"/>
      <c r="CN16" s="67"/>
      <c r="CO16" s="68"/>
      <c r="CP16" s="156" t="s">
        <v>46</v>
      </c>
      <c r="CQ16" s="187" t="s">
        <v>46</v>
      </c>
      <c r="CR16" s="187" t="s">
        <v>46</v>
      </c>
      <c r="CS16" s="196" t="s">
        <v>139</v>
      </c>
      <c r="CT16" s="197"/>
      <c r="CU16" s="197"/>
      <c r="CV16" s="18"/>
      <c r="CW16" s="16" t="s">
        <v>139</v>
      </c>
      <c r="CX16" s="17"/>
      <c r="CY16" s="17"/>
      <c r="CZ16" s="18"/>
      <c r="DA16" s="156" t="s">
        <v>46</v>
      </c>
      <c r="DB16" s="187" t="s">
        <v>46</v>
      </c>
      <c r="DC16" s="187" t="s">
        <v>46</v>
      </c>
      <c r="DD16" s="194" t="s">
        <v>139</v>
      </c>
      <c r="DE16" s="67"/>
      <c r="DF16" s="67"/>
      <c r="DG16" s="68"/>
      <c r="DH16" s="66" t="s">
        <v>36</v>
      </c>
      <c r="DI16" s="67"/>
      <c r="DJ16" s="67"/>
      <c r="DK16" s="68"/>
    </row>
    <row r="17" spans="1:115" ht="12.75">
      <c r="A17" s="4" t="s">
        <v>64</v>
      </c>
      <c r="B17" s="4" t="s">
        <v>65</v>
      </c>
      <c r="C17" s="52">
        <v>72740</v>
      </c>
      <c r="D17" s="4">
        <v>73176</v>
      </c>
      <c r="E17" s="4">
        <v>40460</v>
      </c>
      <c r="F17" s="211">
        <f t="shared" si="12"/>
        <v>55.29135235596371</v>
      </c>
      <c r="G17" s="52">
        <v>24490</v>
      </c>
      <c r="H17" s="4">
        <v>24499</v>
      </c>
      <c r="I17" s="4">
        <v>13565</v>
      </c>
      <c r="J17" s="211">
        <f t="shared" si="13"/>
        <v>55.36960692273154</v>
      </c>
      <c r="K17" s="30" t="s">
        <v>64</v>
      </c>
      <c r="L17" s="30" t="s">
        <v>65</v>
      </c>
      <c r="M17" s="52">
        <v>15454</v>
      </c>
      <c r="N17" s="4">
        <v>17714</v>
      </c>
      <c r="O17" s="285">
        <v>14244</v>
      </c>
      <c r="P17" s="211">
        <f t="shared" si="14"/>
        <v>80.41097437055437</v>
      </c>
      <c r="Q17" s="56">
        <v>0</v>
      </c>
      <c r="R17" s="236">
        <v>0</v>
      </c>
      <c r="S17" s="236">
        <v>0</v>
      </c>
      <c r="T17" s="223">
        <v>0</v>
      </c>
      <c r="U17" s="235">
        <v>77</v>
      </c>
      <c r="V17" s="30" t="s">
        <v>64</v>
      </c>
      <c r="W17" s="30" t="s">
        <v>65</v>
      </c>
      <c r="X17" s="20">
        <f t="shared" si="0"/>
        <v>15454</v>
      </c>
      <c r="Y17" s="20">
        <f t="shared" si="1"/>
        <v>17714</v>
      </c>
      <c r="Z17" s="239">
        <f t="shared" si="15"/>
        <v>14167</v>
      </c>
      <c r="AA17" s="211">
        <f t="shared" si="16"/>
        <v>79.97628994016033</v>
      </c>
      <c r="AB17" s="54">
        <f t="shared" si="17"/>
        <v>0</v>
      </c>
      <c r="AC17" s="54">
        <f t="shared" si="18"/>
        <v>79</v>
      </c>
      <c r="AD17" s="54">
        <f t="shared" si="19"/>
        <v>231</v>
      </c>
      <c r="AE17" s="211">
        <f t="shared" si="29"/>
        <v>292.40506329113924</v>
      </c>
      <c r="AF17" s="30" t="s">
        <v>64</v>
      </c>
      <c r="AG17" s="30" t="s">
        <v>65</v>
      </c>
      <c r="AH17" s="52">
        <v>0</v>
      </c>
      <c r="AI17" s="52">
        <v>0</v>
      </c>
      <c r="AJ17" s="52">
        <v>0</v>
      </c>
      <c r="AK17" s="222">
        <v>0</v>
      </c>
      <c r="AL17" s="52">
        <v>0</v>
      </c>
      <c r="AM17" s="52">
        <v>79</v>
      </c>
      <c r="AN17" s="52">
        <v>231</v>
      </c>
      <c r="AO17" s="211">
        <f t="shared" si="30"/>
        <v>292.40506329113924</v>
      </c>
      <c r="AP17" s="30" t="s">
        <v>64</v>
      </c>
      <c r="AQ17" s="30" t="s">
        <v>65</v>
      </c>
      <c r="AR17" s="52">
        <v>0</v>
      </c>
      <c r="AS17" s="52">
        <v>25</v>
      </c>
      <c r="AT17" s="52">
        <v>25</v>
      </c>
      <c r="AU17" s="211">
        <f t="shared" si="28"/>
        <v>100</v>
      </c>
      <c r="AV17" s="52">
        <v>0</v>
      </c>
      <c r="AW17" s="4">
        <v>0</v>
      </c>
      <c r="AX17" s="52">
        <v>0</v>
      </c>
      <c r="AY17" s="287">
        <v>0</v>
      </c>
      <c r="AZ17" s="30" t="s">
        <v>64</v>
      </c>
      <c r="BA17" s="30" t="s">
        <v>65</v>
      </c>
      <c r="BB17" s="52">
        <v>0</v>
      </c>
      <c r="BC17" s="4">
        <v>0</v>
      </c>
      <c r="BD17" s="52">
        <v>0</v>
      </c>
      <c r="BE17" s="287">
        <v>0</v>
      </c>
      <c r="BF17" s="20">
        <f t="shared" si="3"/>
        <v>112684</v>
      </c>
      <c r="BG17" s="20">
        <f t="shared" si="4"/>
        <v>115493</v>
      </c>
      <c r="BH17" s="20">
        <f t="shared" si="5"/>
        <v>68525</v>
      </c>
      <c r="BI17" s="211">
        <f t="shared" si="21"/>
        <v>59.33260024417064</v>
      </c>
      <c r="BJ17" s="30" t="s">
        <v>64</v>
      </c>
      <c r="BK17" s="30" t="s">
        <v>65</v>
      </c>
      <c r="BL17" s="20">
        <f t="shared" si="6"/>
        <v>112684</v>
      </c>
      <c r="BM17" s="20">
        <f t="shared" si="7"/>
        <v>115493</v>
      </c>
      <c r="BN17" s="20">
        <f t="shared" si="8"/>
        <v>68525</v>
      </c>
      <c r="BO17" s="211">
        <f t="shared" si="22"/>
        <v>59.33260024417064</v>
      </c>
      <c r="BP17" s="20">
        <f t="shared" si="9"/>
        <v>0</v>
      </c>
      <c r="BQ17" s="20">
        <f t="shared" si="10"/>
        <v>0</v>
      </c>
      <c r="BR17" s="20">
        <f t="shared" si="11"/>
        <v>0</v>
      </c>
      <c r="BS17" s="287">
        <v>0</v>
      </c>
      <c r="BT17" s="157" t="s">
        <v>48</v>
      </c>
      <c r="BU17" s="188" t="s">
        <v>184</v>
      </c>
      <c r="BV17" s="188" t="s">
        <v>185</v>
      </c>
      <c r="BW17" s="18" t="s">
        <v>141</v>
      </c>
      <c r="BX17" s="18"/>
      <c r="BY17" s="18"/>
      <c r="BZ17" s="18"/>
      <c r="CA17" s="18" t="s">
        <v>142</v>
      </c>
      <c r="CB17" s="18"/>
      <c r="CC17" s="18"/>
      <c r="CD17" s="18"/>
      <c r="CE17" s="157" t="s">
        <v>48</v>
      </c>
      <c r="CF17" s="188" t="s">
        <v>184</v>
      </c>
      <c r="CG17" s="188" t="s">
        <v>185</v>
      </c>
      <c r="CH17" s="195" t="s">
        <v>143</v>
      </c>
      <c r="CI17" s="195"/>
      <c r="CJ17" s="195"/>
      <c r="CK17" s="195"/>
      <c r="CL17" s="198" t="s">
        <v>146</v>
      </c>
      <c r="CM17" s="18"/>
      <c r="CN17" s="18"/>
      <c r="CO17" s="18"/>
      <c r="CP17" s="157" t="s">
        <v>48</v>
      </c>
      <c r="CQ17" s="188" t="s">
        <v>184</v>
      </c>
      <c r="CR17" s="188" t="s">
        <v>185</v>
      </c>
      <c r="CS17" s="195" t="s">
        <v>149</v>
      </c>
      <c r="CT17" s="195"/>
      <c r="CU17" s="195"/>
      <c r="CV17" s="68"/>
      <c r="CW17" s="68" t="s">
        <v>150</v>
      </c>
      <c r="CX17" s="68"/>
      <c r="CY17" s="68"/>
      <c r="CZ17" s="68"/>
      <c r="DA17" s="157" t="s">
        <v>48</v>
      </c>
      <c r="DB17" s="188" t="s">
        <v>184</v>
      </c>
      <c r="DC17" s="188" t="s">
        <v>185</v>
      </c>
      <c r="DD17" s="198" t="s">
        <v>151</v>
      </c>
      <c r="DE17" s="18"/>
      <c r="DF17" s="18"/>
      <c r="DG17" s="18"/>
      <c r="DH17" s="18" t="s">
        <v>152</v>
      </c>
      <c r="DI17" s="18"/>
      <c r="DJ17" s="18"/>
      <c r="DK17" s="18"/>
    </row>
    <row r="18" spans="1:115" ht="12.75">
      <c r="A18" s="4" t="s">
        <v>66</v>
      </c>
      <c r="B18" s="4" t="s">
        <v>67</v>
      </c>
      <c r="C18" s="52">
        <v>104758</v>
      </c>
      <c r="D18" s="4">
        <v>105321</v>
      </c>
      <c r="E18" s="4">
        <v>56248</v>
      </c>
      <c r="F18" s="211">
        <f t="shared" si="12"/>
        <v>53.40625326383153</v>
      </c>
      <c r="G18" s="52">
        <v>35407</v>
      </c>
      <c r="H18" s="4">
        <v>35407</v>
      </c>
      <c r="I18" s="4">
        <v>18906</v>
      </c>
      <c r="J18" s="211">
        <f t="shared" si="13"/>
        <v>53.39622108622589</v>
      </c>
      <c r="K18" s="30" t="s">
        <v>66</v>
      </c>
      <c r="L18" s="30" t="s">
        <v>67</v>
      </c>
      <c r="M18" s="52">
        <v>28112</v>
      </c>
      <c r="N18" s="4">
        <v>28520</v>
      </c>
      <c r="O18" s="285">
        <v>16759</v>
      </c>
      <c r="P18" s="211">
        <f t="shared" si="14"/>
        <v>58.76227208976157</v>
      </c>
      <c r="Q18" s="56">
        <v>559</v>
      </c>
      <c r="R18" s="236">
        <v>0</v>
      </c>
      <c r="S18" s="236">
        <v>0</v>
      </c>
      <c r="T18" s="223">
        <v>0</v>
      </c>
      <c r="U18" s="235">
        <v>129</v>
      </c>
      <c r="V18" s="30" t="s">
        <v>66</v>
      </c>
      <c r="W18" s="30" t="s">
        <v>67</v>
      </c>
      <c r="X18" s="20">
        <f t="shared" si="0"/>
        <v>27553</v>
      </c>
      <c r="Y18" s="20">
        <f t="shared" si="1"/>
        <v>28520</v>
      </c>
      <c r="Z18" s="239">
        <f t="shared" si="15"/>
        <v>16630</v>
      </c>
      <c r="AA18" s="211">
        <f t="shared" si="16"/>
        <v>58.30995792426368</v>
      </c>
      <c r="AB18" s="54">
        <f t="shared" si="17"/>
        <v>0</v>
      </c>
      <c r="AC18" s="54">
        <f t="shared" si="18"/>
        <v>120</v>
      </c>
      <c r="AD18" s="54">
        <f t="shared" si="19"/>
        <v>33</v>
      </c>
      <c r="AE18" s="211">
        <f t="shared" si="29"/>
        <v>27.500000000000004</v>
      </c>
      <c r="AF18" s="30" t="s">
        <v>66</v>
      </c>
      <c r="AG18" s="30" t="s">
        <v>67</v>
      </c>
      <c r="AH18" s="52">
        <v>0</v>
      </c>
      <c r="AI18" s="52">
        <v>0</v>
      </c>
      <c r="AJ18" s="52">
        <v>0</v>
      </c>
      <c r="AK18" s="222">
        <v>0</v>
      </c>
      <c r="AL18" s="52">
        <v>0</v>
      </c>
      <c r="AM18" s="52">
        <v>120</v>
      </c>
      <c r="AN18" s="52">
        <v>33</v>
      </c>
      <c r="AO18" s="211">
        <f t="shared" si="30"/>
        <v>27.500000000000004</v>
      </c>
      <c r="AP18" s="30" t="s">
        <v>66</v>
      </c>
      <c r="AQ18" s="30" t="s">
        <v>67</v>
      </c>
      <c r="AR18" s="52">
        <v>80</v>
      </c>
      <c r="AS18" s="52">
        <v>105</v>
      </c>
      <c r="AT18" s="52">
        <v>1400</v>
      </c>
      <c r="AU18" s="211">
        <f t="shared" si="28"/>
        <v>1333.3333333333335</v>
      </c>
      <c r="AV18" s="52">
        <v>0</v>
      </c>
      <c r="AW18" s="4">
        <v>0</v>
      </c>
      <c r="AX18" s="52">
        <v>0</v>
      </c>
      <c r="AY18" s="287">
        <v>0</v>
      </c>
      <c r="AZ18" s="30" t="s">
        <v>66</v>
      </c>
      <c r="BA18" s="30" t="s">
        <v>67</v>
      </c>
      <c r="BB18" s="52">
        <v>0</v>
      </c>
      <c r="BC18" s="4">
        <v>0</v>
      </c>
      <c r="BD18" s="52">
        <v>106</v>
      </c>
      <c r="BE18" s="287">
        <v>0</v>
      </c>
      <c r="BF18" s="20">
        <f t="shared" si="3"/>
        <v>168357</v>
      </c>
      <c r="BG18" s="20">
        <f t="shared" si="4"/>
        <v>169473</v>
      </c>
      <c r="BH18" s="20">
        <f t="shared" si="5"/>
        <v>93452</v>
      </c>
      <c r="BI18" s="211">
        <f t="shared" si="21"/>
        <v>55.142707097885804</v>
      </c>
      <c r="BJ18" s="30" t="s">
        <v>66</v>
      </c>
      <c r="BK18" s="30" t="s">
        <v>67</v>
      </c>
      <c r="BL18" s="20">
        <f t="shared" si="6"/>
        <v>168357</v>
      </c>
      <c r="BM18" s="20">
        <f t="shared" si="7"/>
        <v>169473</v>
      </c>
      <c r="BN18" s="20">
        <f t="shared" si="8"/>
        <v>93346</v>
      </c>
      <c r="BO18" s="211">
        <f t="shared" si="22"/>
        <v>55.08016026151659</v>
      </c>
      <c r="BP18" s="20">
        <f t="shared" si="9"/>
        <v>0</v>
      </c>
      <c r="BQ18" s="20">
        <f t="shared" si="10"/>
        <v>0</v>
      </c>
      <c r="BR18" s="20">
        <f t="shared" si="11"/>
        <v>106</v>
      </c>
      <c r="BS18" s="287">
        <v>0</v>
      </c>
      <c r="BT18" s="157" t="s">
        <v>45</v>
      </c>
      <c r="BU18" s="188" t="s">
        <v>186</v>
      </c>
      <c r="BV18" s="189" t="s">
        <v>187</v>
      </c>
      <c r="BW18" s="66" t="s">
        <v>135</v>
      </c>
      <c r="BX18" s="67"/>
      <c r="BY18" s="67"/>
      <c r="BZ18" s="68"/>
      <c r="CA18" s="66" t="s">
        <v>136</v>
      </c>
      <c r="CB18" s="67"/>
      <c r="CC18" s="67"/>
      <c r="CD18" s="68"/>
      <c r="CE18" s="157" t="s">
        <v>45</v>
      </c>
      <c r="CF18" s="188" t="s">
        <v>186</v>
      </c>
      <c r="CG18" s="189" t="s">
        <v>187</v>
      </c>
      <c r="CH18" s="196" t="s">
        <v>137</v>
      </c>
      <c r="CI18" s="197"/>
      <c r="CJ18" s="197"/>
      <c r="CK18" s="198"/>
      <c r="CL18" s="194" t="s">
        <v>173</v>
      </c>
      <c r="CM18" s="67"/>
      <c r="CN18" s="67"/>
      <c r="CO18" s="68"/>
      <c r="CP18" s="157" t="s">
        <v>45</v>
      </c>
      <c r="CQ18" s="188" t="s">
        <v>186</v>
      </c>
      <c r="CR18" s="189" t="s">
        <v>187</v>
      </c>
      <c r="CS18" s="196" t="s">
        <v>0</v>
      </c>
      <c r="CT18" s="197"/>
      <c r="CU18" s="197"/>
      <c r="CV18" s="18"/>
      <c r="CW18" s="16" t="s">
        <v>43</v>
      </c>
      <c r="CX18" s="17"/>
      <c r="CY18" s="17"/>
      <c r="CZ18" s="18"/>
      <c r="DA18" s="157" t="s">
        <v>45</v>
      </c>
      <c r="DB18" s="188" t="s">
        <v>186</v>
      </c>
      <c r="DC18" s="189" t="s">
        <v>187</v>
      </c>
      <c r="DD18" s="194" t="s">
        <v>138</v>
      </c>
      <c r="DE18" s="67"/>
      <c r="DF18" s="67"/>
      <c r="DG18" s="68"/>
      <c r="DH18" s="66" t="s">
        <v>1</v>
      </c>
      <c r="DI18" s="67"/>
      <c r="DJ18" s="67"/>
      <c r="DK18" s="68"/>
    </row>
    <row r="19" spans="1:115" ht="12.75">
      <c r="A19" s="4" t="s">
        <v>68</v>
      </c>
      <c r="B19" s="4" t="s">
        <v>69</v>
      </c>
      <c r="C19" s="52">
        <v>102789</v>
      </c>
      <c r="D19" s="4">
        <v>104665</v>
      </c>
      <c r="E19" s="4">
        <v>56477</v>
      </c>
      <c r="F19" s="211">
        <f t="shared" si="12"/>
        <v>53.95977642956098</v>
      </c>
      <c r="G19" s="52">
        <v>34821</v>
      </c>
      <c r="H19" s="4">
        <v>35237</v>
      </c>
      <c r="I19" s="4">
        <v>19128</v>
      </c>
      <c r="J19" s="211">
        <f t="shared" si="13"/>
        <v>54.283849362885604</v>
      </c>
      <c r="K19" s="30" t="s">
        <v>68</v>
      </c>
      <c r="L19" s="30" t="s">
        <v>69</v>
      </c>
      <c r="M19" s="52">
        <v>42230</v>
      </c>
      <c r="N19" s="4">
        <v>44658</v>
      </c>
      <c r="O19" s="285">
        <v>23506</v>
      </c>
      <c r="P19" s="211">
        <f t="shared" si="14"/>
        <v>52.63558600922566</v>
      </c>
      <c r="Q19" s="56">
        <v>84</v>
      </c>
      <c r="R19" s="236">
        <v>0</v>
      </c>
      <c r="S19" s="236">
        <v>0</v>
      </c>
      <c r="T19" s="223">
        <v>0</v>
      </c>
      <c r="U19" s="235">
        <v>0</v>
      </c>
      <c r="V19" s="30" t="s">
        <v>68</v>
      </c>
      <c r="W19" s="30" t="s">
        <v>69</v>
      </c>
      <c r="X19" s="20">
        <f t="shared" si="0"/>
        <v>42146</v>
      </c>
      <c r="Y19" s="20">
        <f t="shared" si="1"/>
        <v>44658</v>
      </c>
      <c r="Z19" s="239">
        <f t="shared" si="15"/>
        <v>23506</v>
      </c>
      <c r="AA19" s="211">
        <f t="shared" si="16"/>
        <v>52.63558600922566</v>
      </c>
      <c r="AB19" s="54">
        <f t="shared" si="17"/>
        <v>0</v>
      </c>
      <c r="AC19" s="54">
        <f t="shared" si="18"/>
        <v>190</v>
      </c>
      <c r="AD19" s="54">
        <f t="shared" si="19"/>
        <v>433</v>
      </c>
      <c r="AE19" s="211">
        <f t="shared" si="29"/>
        <v>227.8947368421053</v>
      </c>
      <c r="AF19" s="30" t="s">
        <v>68</v>
      </c>
      <c r="AG19" s="30" t="s">
        <v>69</v>
      </c>
      <c r="AH19" s="52">
        <v>0</v>
      </c>
      <c r="AI19" s="52">
        <v>0</v>
      </c>
      <c r="AJ19" s="52">
        <v>0</v>
      </c>
      <c r="AK19" s="222">
        <v>0</v>
      </c>
      <c r="AL19" s="52">
        <v>0</v>
      </c>
      <c r="AM19" s="52">
        <v>190</v>
      </c>
      <c r="AN19" s="52">
        <v>433</v>
      </c>
      <c r="AO19" s="211">
        <f t="shared" si="30"/>
        <v>227.8947368421053</v>
      </c>
      <c r="AP19" s="30" t="s">
        <v>68</v>
      </c>
      <c r="AQ19" s="30" t="s">
        <v>69</v>
      </c>
      <c r="AR19" s="52">
        <v>0</v>
      </c>
      <c r="AS19" s="52">
        <v>25</v>
      </c>
      <c r="AT19" s="52">
        <v>1401</v>
      </c>
      <c r="AU19" s="211">
        <f t="shared" si="28"/>
        <v>5604</v>
      </c>
      <c r="AV19" s="52">
        <v>0</v>
      </c>
      <c r="AW19" s="4">
        <v>0</v>
      </c>
      <c r="AX19" s="52">
        <v>0</v>
      </c>
      <c r="AY19" s="287">
        <v>0</v>
      </c>
      <c r="AZ19" s="30" t="s">
        <v>68</v>
      </c>
      <c r="BA19" s="30" t="s">
        <v>69</v>
      </c>
      <c r="BB19" s="52">
        <v>116</v>
      </c>
      <c r="BC19" s="4">
        <v>507</v>
      </c>
      <c r="BD19" s="52">
        <v>0</v>
      </c>
      <c r="BE19" s="211">
        <f t="shared" si="20"/>
        <v>0</v>
      </c>
      <c r="BF19" s="20">
        <f t="shared" si="3"/>
        <v>179956</v>
      </c>
      <c r="BG19" s="20">
        <f t="shared" si="4"/>
        <v>185282</v>
      </c>
      <c r="BH19" s="20">
        <f t="shared" si="5"/>
        <v>100945</v>
      </c>
      <c r="BI19" s="211">
        <f t="shared" si="21"/>
        <v>54.48181690612148</v>
      </c>
      <c r="BJ19" s="30" t="s">
        <v>68</v>
      </c>
      <c r="BK19" s="30" t="s">
        <v>69</v>
      </c>
      <c r="BL19" s="20">
        <f t="shared" si="6"/>
        <v>179840</v>
      </c>
      <c r="BM19" s="20">
        <f t="shared" si="7"/>
        <v>184775</v>
      </c>
      <c r="BN19" s="20">
        <f t="shared" si="8"/>
        <v>100945</v>
      </c>
      <c r="BO19" s="211">
        <f t="shared" si="22"/>
        <v>54.6313083479908</v>
      </c>
      <c r="BP19" s="20">
        <f t="shared" si="9"/>
        <v>116</v>
      </c>
      <c r="BQ19" s="20">
        <f t="shared" si="10"/>
        <v>507</v>
      </c>
      <c r="BR19" s="20">
        <f t="shared" si="11"/>
        <v>0</v>
      </c>
      <c r="BS19" s="211">
        <f t="shared" si="23"/>
        <v>0</v>
      </c>
      <c r="BT19" s="157" t="s">
        <v>46</v>
      </c>
      <c r="BU19" s="188" t="s">
        <v>45</v>
      </c>
      <c r="BV19" s="189" t="s">
        <v>188</v>
      </c>
      <c r="BW19" s="21" t="s">
        <v>157</v>
      </c>
      <c r="BX19" s="21" t="s">
        <v>158</v>
      </c>
      <c r="BY19" s="21" t="s">
        <v>226</v>
      </c>
      <c r="BZ19" s="21" t="s">
        <v>228</v>
      </c>
      <c r="CA19" s="21" t="s">
        <v>157</v>
      </c>
      <c r="CB19" s="21" t="s">
        <v>158</v>
      </c>
      <c r="CC19" s="21" t="s">
        <v>226</v>
      </c>
      <c r="CD19" s="21" t="s">
        <v>228</v>
      </c>
      <c r="CE19" s="157" t="s">
        <v>46</v>
      </c>
      <c r="CF19" s="188" t="s">
        <v>45</v>
      </c>
      <c r="CG19" s="189" t="s">
        <v>188</v>
      </c>
      <c r="CH19" s="21" t="s">
        <v>157</v>
      </c>
      <c r="CI19" s="21" t="s">
        <v>158</v>
      </c>
      <c r="CJ19" s="21" t="s">
        <v>226</v>
      </c>
      <c r="CK19" s="21" t="s">
        <v>228</v>
      </c>
      <c r="CL19" s="21" t="s">
        <v>157</v>
      </c>
      <c r="CM19" s="21" t="s">
        <v>158</v>
      </c>
      <c r="CN19" s="21" t="s">
        <v>226</v>
      </c>
      <c r="CO19" s="21" t="s">
        <v>228</v>
      </c>
      <c r="CP19" s="157" t="s">
        <v>46</v>
      </c>
      <c r="CQ19" s="188" t="s">
        <v>45</v>
      </c>
      <c r="CR19" s="189" t="s">
        <v>188</v>
      </c>
      <c r="CS19" s="21" t="s">
        <v>157</v>
      </c>
      <c r="CT19" s="21" t="s">
        <v>158</v>
      </c>
      <c r="CU19" s="21" t="s">
        <v>226</v>
      </c>
      <c r="CV19" s="21" t="s">
        <v>228</v>
      </c>
      <c r="CW19" s="21" t="s">
        <v>157</v>
      </c>
      <c r="CX19" s="21" t="s">
        <v>158</v>
      </c>
      <c r="CY19" s="21" t="s">
        <v>226</v>
      </c>
      <c r="CZ19" s="21" t="s">
        <v>228</v>
      </c>
      <c r="DA19" s="157" t="s">
        <v>46</v>
      </c>
      <c r="DB19" s="188" t="s">
        <v>45</v>
      </c>
      <c r="DC19" s="189" t="s">
        <v>188</v>
      </c>
      <c r="DD19" s="21" t="s">
        <v>157</v>
      </c>
      <c r="DE19" s="21" t="s">
        <v>158</v>
      </c>
      <c r="DF19" s="21" t="s">
        <v>226</v>
      </c>
      <c r="DG19" s="21" t="s">
        <v>228</v>
      </c>
      <c r="DH19" s="21" t="s">
        <v>157</v>
      </c>
      <c r="DI19" s="21" t="s">
        <v>158</v>
      </c>
      <c r="DJ19" s="21" t="s">
        <v>226</v>
      </c>
      <c r="DK19" s="21" t="s">
        <v>228</v>
      </c>
    </row>
    <row r="20" spans="1:115" ht="12.75">
      <c r="A20" s="4" t="s">
        <v>70</v>
      </c>
      <c r="B20" s="4" t="s">
        <v>71</v>
      </c>
      <c r="C20" s="52">
        <v>95524</v>
      </c>
      <c r="D20" s="4">
        <v>96091</v>
      </c>
      <c r="E20" s="4">
        <v>52890</v>
      </c>
      <c r="F20" s="211">
        <f t="shared" si="12"/>
        <v>55.04157517353342</v>
      </c>
      <c r="G20" s="52">
        <v>32397</v>
      </c>
      <c r="H20" s="4">
        <v>32407</v>
      </c>
      <c r="I20" s="4">
        <v>17561</v>
      </c>
      <c r="J20" s="211">
        <f t="shared" si="13"/>
        <v>54.188909803437525</v>
      </c>
      <c r="K20" s="30" t="s">
        <v>70</v>
      </c>
      <c r="L20" s="30" t="s">
        <v>71</v>
      </c>
      <c r="M20" s="52">
        <v>28362</v>
      </c>
      <c r="N20" s="4">
        <v>30752</v>
      </c>
      <c r="O20" s="285">
        <v>16817</v>
      </c>
      <c r="P20" s="211">
        <f t="shared" si="14"/>
        <v>54.68587408949011</v>
      </c>
      <c r="Q20" s="56">
        <v>210</v>
      </c>
      <c r="R20" s="236">
        <v>0</v>
      </c>
      <c r="S20" s="236">
        <v>0</v>
      </c>
      <c r="T20" s="223">
        <v>0</v>
      </c>
      <c r="U20" s="235">
        <v>0</v>
      </c>
      <c r="V20" s="30" t="s">
        <v>70</v>
      </c>
      <c r="W20" s="30" t="s">
        <v>71</v>
      </c>
      <c r="X20" s="20">
        <f t="shared" si="0"/>
        <v>28152</v>
      </c>
      <c r="Y20" s="20">
        <f t="shared" si="1"/>
        <v>30752</v>
      </c>
      <c r="Z20" s="239">
        <f t="shared" si="15"/>
        <v>16817</v>
      </c>
      <c r="AA20" s="211">
        <f t="shared" si="16"/>
        <v>54.68587408949011</v>
      </c>
      <c r="AB20" s="54">
        <f t="shared" si="17"/>
        <v>0</v>
      </c>
      <c r="AC20" s="54">
        <f t="shared" si="18"/>
        <v>178</v>
      </c>
      <c r="AD20" s="54">
        <f t="shared" si="19"/>
        <v>415</v>
      </c>
      <c r="AE20" s="211">
        <f t="shared" si="29"/>
        <v>233.14606741573033</v>
      </c>
      <c r="AF20" s="30" t="s">
        <v>70</v>
      </c>
      <c r="AG20" s="30" t="s">
        <v>71</v>
      </c>
      <c r="AH20" s="52">
        <v>0</v>
      </c>
      <c r="AI20" s="52">
        <v>0</v>
      </c>
      <c r="AJ20" s="52">
        <v>0</v>
      </c>
      <c r="AK20" s="222">
        <v>0</v>
      </c>
      <c r="AL20" s="52">
        <v>0</v>
      </c>
      <c r="AM20" s="52">
        <v>178</v>
      </c>
      <c r="AN20" s="52">
        <v>415</v>
      </c>
      <c r="AO20" s="211">
        <f t="shared" si="30"/>
        <v>233.14606741573033</v>
      </c>
      <c r="AP20" s="30" t="s">
        <v>70</v>
      </c>
      <c r="AQ20" s="30" t="s">
        <v>71</v>
      </c>
      <c r="AR20" s="52">
        <v>0</v>
      </c>
      <c r="AS20" s="52">
        <v>25</v>
      </c>
      <c r="AT20" s="52">
        <v>1498</v>
      </c>
      <c r="AU20" s="211">
        <f t="shared" si="28"/>
        <v>5992</v>
      </c>
      <c r="AV20" s="52">
        <v>0</v>
      </c>
      <c r="AW20" s="4">
        <v>0</v>
      </c>
      <c r="AX20" s="52">
        <v>0</v>
      </c>
      <c r="AY20" s="287">
        <v>0</v>
      </c>
      <c r="AZ20" s="30" t="s">
        <v>70</v>
      </c>
      <c r="BA20" s="30" t="s">
        <v>71</v>
      </c>
      <c r="BB20" s="52">
        <v>225</v>
      </c>
      <c r="BC20" s="4">
        <v>225</v>
      </c>
      <c r="BD20" s="52">
        <v>0</v>
      </c>
      <c r="BE20" s="211">
        <f t="shared" si="20"/>
        <v>0</v>
      </c>
      <c r="BF20" s="20">
        <f t="shared" si="3"/>
        <v>156508</v>
      </c>
      <c r="BG20" s="20">
        <f t="shared" si="4"/>
        <v>159678</v>
      </c>
      <c r="BH20" s="20">
        <f t="shared" si="5"/>
        <v>89181</v>
      </c>
      <c r="BI20" s="211">
        <f t="shared" si="21"/>
        <v>55.85052417991208</v>
      </c>
      <c r="BJ20" s="30" t="s">
        <v>70</v>
      </c>
      <c r="BK20" s="30" t="s">
        <v>71</v>
      </c>
      <c r="BL20" s="20">
        <f t="shared" si="6"/>
        <v>156283</v>
      </c>
      <c r="BM20" s="20">
        <f t="shared" si="7"/>
        <v>159453</v>
      </c>
      <c r="BN20" s="20">
        <f t="shared" si="8"/>
        <v>89181</v>
      </c>
      <c r="BO20" s="211">
        <f t="shared" si="22"/>
        <v>55.92933340859062</v>
      </c>
      <c r="BP20" s="20">
        <f t="shared" si="9"/>
        <v>225</v>
      </c>
      <c r="BQ20" s="20">
        <f t="shared" si="10"/>
        <v>225</v>
      </c>
      <c r="BR20" s="20">
        <f t="shared" si="11"/>
        <v>0</v>
      </c>
      <c r="BS20" s="211">
        <f t="shared" si="23"/>
        <v>0</v>
      </c>
      <c r="BT20" s="159"/>
      <c r="BU20" s="190"/>
      <c r="BV20" s="191"/>
      <c r="BW20" s="22" t="s">
        <v>4</v>
      </c>
      <c r="BX20" s="22" t="s">
        <v>4</v>
      </c>
      <c r="BY20" s="22" t="s">
        <v>227</v>
      </c>
      <c r="BZ20" s="22" t="s">
        <v>229</v>
      </c>
      <c r="CA20" s="22" t="s">
        <v>4</v>
      </c>
      <c r="CB20" s="22" t="s">
        <v>4</v>
      </c>
      <c r="CC20" s="22" t="s">
        <v>227</v>
      </c>
      <c r="CD20" s="22" t="s">
        <v>229</v>
      </c>
      <c r="CE20" s="159"/>
      <c r="CF20" s="190"/>
      <c r="CG20" s="191"/>
      <c r="CH20" s="22" t="s">
        <v>4</v>
      </c>
      <c r="CI20" s="22" t="s">
        <v>4</v>
      </c>
      <c r="CJ20" s="22" t="s">
        <v>227</v>
      </c>
      <c r="CK20" s="22" t="s">
        <v>229</v>
      </c>
      <c r="CL20" s="22" t="s">
        <v>4</v>
      </c>
      <c r="CM20" s="22" t="s">
        <v>4</v>
      </c>
      <c r="CN20" s="22" t="s">
        <v>227</v>
      </c>
      <c r="CO20" s="22" t="s">
        <v>229</v>
      </c>
      <c r="CP20" s="159"/>
      <c r="CQ20" s="190"/>
      <c r="CR20" s="191"/>
      <c r="CS20" s="22" t="s">
        <v>4</v>
      </c>
      <c r="CT20" s="22" t="s">
        <v>4</v>
      </c>
      <c r="CU20" s="22" t="s">
        <v>227</v>
      </c>
      <c r="CV20" s="22" t="s">
        <v>229</v>
      </c>
      <c r="CW20" s="22" t="s">
        <v>4</v>
      </c>
      <c r="CX20" s="22" t="s">
        <v>4</v>
      </c>
      <c r="CY20" s="22" t="s">
        <v>227</v>
      </c>
      <c r="CZ20" s="22" t="s">
        <v>229</v>
      </c>
      <c r="DA20" s="159"/>
      <c r="DB20" s="190"/>
      <c r="DC20" s="191"/>
      <c r="DD20" s="22" t="s">
        <v>4</v>
      </c>
      <c r="DE20" s="22" t="s">
        <v>4</v>
      </c>
      <c r="DF20" s="22" t="s">
        <v>227</v>
      </c>
      <c r="DG20" s="22" t="s">
        <v>229</v>
      </c>
      <c r="DH20" s="22" t="s">
        <v>4</v>
      </c>
      <c r="DI20" s="22" t="s">
        <v>4</v>
      </c>
      <c r="DJ20" s="22" t="s">
        <v>227</v>
      </c>
      <c r="DK20" s="22" t="s">
        <v>229</v>
      </c>
    </row>
    <row r="21" spans="1:115" ht="12.75">
      <c r="A21" s="43" t="s">
        <v>72</v>
      </c>
      <c r="B21" s="4" t="s">
        <v>73</v>
      </c>
      <c r="C21" s="52">
        <v>23207</v>
      </c>
      <c r="D21" s="4">
        <v>23521</v>
      </c>
      <c r="E21" s="4">
        <v>12803</v>
      </c>
      <c r="F21" s="211">
        <f t="shared" si="12"/>
        <v>54.43220951490157</v>
      </c>
      <c r="G21" s="52">
        <v>7826</v>
      </c>
      <c r="H21" s="4">
        <v>7882</v>
      </c>
      <c r="I21" s="4">
        <v>4301</v>
      </c>
      <c r="J21" s="211">
        <f t="shared" si="13"/>
        <v>54.56736868815022</v>
      </c>
      <c r="K21" s="32" t="s">
        <v>72</v>
      </c>
      <c r="L21" s="30" t="s">
        <v>73</v>
      </c>
      <c r="M21" s="52">
        <v>7061</v>
      </c>
      <c r="N21" s="4">
        <v>7641</v>
      </c>
      <c r="O21" s="285">
        <v>4495</v>
      </c>
      <c r="P21" s="211">
        <f t="shared" si="14"/>
        <v>58.82737861536448</v>
      </c>
      <c r="Q21" s="56">
        <v>192</v>
      </c>
      <c r="R21" s="236">
        <v>0</v>
      </c>
      <c r="S21" s="236">
        <v>0</v>
      </c>
      <c r="T21" s="223">
        <v>0</v>
      </c>
      <c r="U21" s="235">
        <v>0</v>
      </c>
      <c r="V21" s="32" t="s">
        <v>72</v>
      </c>
      <c r="W21" s="30" t="s">
        <v>73</v>
      </c>
      <c r="X21" s="20">
        <f t="shared" si="0"/>
        <v>6869</v>
      </c>
      <c r="Y21" s="20">
        <f t="shared" si="1"/>
        <v>7641</v>
      </c>
      <c r="Z21" s="239">
        <f t="shared" si="15"/>
        <v>4495</v>
      </c>
      <c r="AA21" s="211">
        <f t="shared" si="16"/>
        <v>58.82737861536448</v>
      </c>
      <c r="AB21" s="54">
        <f t="shared" si="17"/>
        <v>0</v>
      </c>
      <c r="AC21" s="54">
        <f t="shared" si="18"/>
        <v>62</v>
      </c>
      <c r="AD21" s="54">
        <f t="shared" si="19"/>
        <v>147</v>
      </c>
      <c r="AE21" s="211">
        <f t="shared" si="29"/>
        <v>237.0967741935484</v>
      </c>
      <c r="AF21" s="32" t="s">
        <v>72</v>
      </c>
      <c r="AG21" s="30" t="s">
        <v>73</v>
      </c>
      <c r="AH21" s="52">
        <v>0</v>
      </c>
      <c r="AI21" s="52">
        <v>0</v>
      </c>
      <c r="AJ21" s="52">
        <v>0</v>
      </c>
      <c r="AK21" s="222">
        <v>0</v>
      </c>
      <c r="AL21" s="52">
        <v>0</v>
      </c>
      <c r="AM21" s="52">
        <v>62</v>
      </c>
      <c r="AN21" s="52">
        <v>147</v>
      </c>
      <c r="AO21" s="211">
        <f t="shared" si="30"/>
        <v>237.0967741935484</v>
      </c>
      <c r="AP21" s="32" t="s">
        <v>72</v>
      </c>
      <c r="AQ21" s="30" t="s">
        <v>73</v>
      </c>
      <c r="AR21" s="52">
        <v>0</v>
      </c>
      <c r="AS21" s="52">
        <v>0</v>
      </c>
      <c r="AT21" s="52">
        <v>0</v>
      </c>
      <c r="AU21" s="287">
        <v>0</v>
      </c>
      <c r="AV21" s="52">
        <v>0</v>
      </c>
      <c r="AW21" s="4">
        <v>0</v>
      </c>
      <c r="AX21" s="52">
        <v>0</v>
      </c>
      <c r="AY21" s="287">
        <v>0</v>
      </c>
      <c r="AZ21" s="32" t="s">
        <v>72</v>
      </c>
      <c r="BA21" s="30" t="s">
        <v>73</v>
      </c>
      <c r="BB21" s="52">
        <v>0</v>
      </c>
      <c r="BC21" s="4">
        <v>0</v>
      </c>
      <c r="BD21" s="52">
        <v>0</v>
      </c>
      <c r="BE21" s="287">
        <v>0</v>
      </c>
      <c r="BF21" s="20">
        <f t="shared" si="3"/>
        <v>38094</v>
      </c>
      <c r="BG21" s="20">
        <f t="shared" si="4"/>
        <v>39106</v>
      </c>
      <c r="BH21" s="20">
        <f t="shared" si="5"/>
        <v>21746</v>
      </c>
      <c r="BI21" s="211">
        <f t="shared" si="21"/>
        <v>55.60783511481614</v>
      </c>
      <c r="BJ21" s="32" t="s">
        <v>72</v>
      </c>
      <c r="BK21" s="30" t="s">
        <v>73</v>
      </c>
      <c r="BL21" s="20">
        <f t="shared" si="6"/>
        <v>38094</v>
      </c>
      <c r="BM21" s="20">
        <f t="shared" si="7"/>
        <v>39106</v>
      </c>
      <c r="BN21" s="20">
        <f t="shared" si="8"/>
        <v>21746</v>
      </c>
      <c r="BO21" s="211">
        <f t="shared" si="22"/>
        <v>55.60783511481614</v>
      </c>
      <c r="BP21" s="20">
        <f t="shared" si="9"/>
        <v>0</v>
      </c>
      <c r="BQ21" s="20">
        <f t="shared" si="10"/>
        <v>0</v>
      </c>
      <c r="BR21" s="20">
        <f t="shared" si="11"/>
        <v>0</v>
      </c>
      <c r="BS21" s="287">
        <v>0</v>
      </c>
      <c r="BT21" s="163"/>
      <c r="BU21" s="163"/>
      <c r="BV21" s="163"/>
      <c r="BW21" s="162"/>
      <c r="BX21" s="162"/>
      <c r="BY21" s="162"/>
      <c r="BZ21" s="162"/>
      <c r="CA21" s="162"/>
      <c r="CB21" s="162"/>
      <c r="CC21" s="162"/>
      <c r="CD21" s="162"/>
      <c r="CE21" s="163"/>
      <c r="CF21" s="163"/>
      <c r="CG21" s="163"/>
      <c r="CH21" s="162"/>
      <c r="CI21" s="162"/>
      <c r="CJ21" s="162"/>
      <c r="CK21" s="162"/>
      <c r="CL21" s="162"/>
      <c r="CM21" s="192"/>
      <c r="CN21" s="192"/>
      <c r="CO21" s="192"/>
      <c r="CP21" s="163"/>
      <c r="CQ21" s="163"/>
      <c r="CR21" s="163"/>
      <c r="CS21" s="162"/>
      <c r="CT21" s="162"/>
      <c r="CU21" s="162"/>
      <c r="CV21" s="192"/>
      <c r="CW21" s="192"/>
      <c r="CX21" s="192"/>
      <c r="CY21" s="192"/>
      <c r="CZ21" s="192"/>
      <c r="DA21" s="163"/>
      <c r="DB21" s="163"/>
      <c r="DC21" s="163"/>
      <c r="DD21" s="162"/>
      <c r="DE21" s="192"/>
      <c r="DF21" s="192"/>
      <c r="DG21" s="192"/>
      <c r="DH21" s="192"/>
      <c r="DI21" s="192"/>
      <c r="DJ21" s="192"/>
      <c r="DK21" s="192"/>
    </row>
    <row r="22" spans="1:115" ht="12.75">
      <c r="A22" s="43" t="s">
        <v>74</v>
      </c>
      <c r="B22" s="4" t="s">
        <v>75</v>
      </c>
      <c r="C22" s="52">
        <v>78961</v>
      </c>
      <c r="D22" s="4">
        <v>80241</v>
      </c>
      <c r="E22" s="4">
        <v>44828</v>
      </c>
      <c r="F22" s="211">
        <f t="shared" si="12"/>
        <v>55.86670156154584</v>
      </c>
      <c r="G22" s="52">
        <v>26950</v>
      </c>
      <c r="H22" s="4">
        <v>27196</v>
      </c>
      <c r="I22" s="4">
        <v>15125</v>
      </c>
      <c r="J22" s="211">
        <f t="shared" si="13"/>
        <v>55.61479629357259</v>
      </c>
      <c r="K22" s="32" t="s">
        <v>74</v>
      </c>
      <c r="L22" s="30" t="s">
        <v>75</v>
      </c>
      <c r="M22" s="52">
        <v>25410</v>
      </c>
      <c r="N22" s="4">
        <v>26366</v>
      </c>
      <c r="O22" s="285">
        <v>14365</v>
      </c>
      <c r="P22" s="211">
        <f t="shared" si="14"/>
        <v>54.483046347568845</v>
      </c>
      <c r="Q22" s="56">
        <v>862</v>
      </c>
      <c r="R22" s="236">
        <v>0</v>
      </c>
      <c r="S22" s="236">
        <v>0</v>
      </c>
      <c r="T22" s="223">
        <v>0</v>
      </c>
      <c r="U22" s="235">
        <v>0</v>
      </c>
      <c r="V22" s="32" t="s">
        <v>74</v>
      </c>
      <c r="W22" s="30" t="s">
        <v>75</v>
      </c>
      <c r="X22" s="20">
        <f t="shared" si="0"/>
        <v>24548</v>
      </c>
      <c r="Y22" s="20">
        <f t="shared" si="1"/>
        <v>26366</v>
      </c>
      <c r="Z22" s="239">
        <f t="shared" si="15"/>
        <v>14365</v>
      </c>
      <c r="AA22" s="211">
        <f t="shared" si="16"/>
        <v>54.483046347568845</v>
      </c>
      <c r="AB22" s="54">
        <f t="shared" si="17"/>
        <v>0</v>
      </c>
      <c r="AC22" s="54">
        <f t="shared" si="18"/>
        <v>122</v>
      </c>
      <c r="AD22" s="54">
        <f t="shared" si="19"/>
        <v>310</v>
      </c>
      <c r="AE22" s="211">
        <f t="shared" si="29"/>
        <v>254.0983606557377</v>
      </c>
      <c r="AF22" s="32" t="s">
        <v>74</v>
      </c>
      <c r="AG22" s="30" t="s">
        <v>75</v>
      </c>
      <c r="AH22" s="52">
        <v>0</v>
      </c>
      <c r="AI22" s="52">
        <v>0</v>
      </c>
      <c r="AJ22" s="52">
        <v>0</v>
      </c>
      <c r="AK22" s="222">
        <v>0</v>
      </c>
      <c r="AL22" s="52">
        <v>0</v>
      </c>
      <c r="AM22" s="52">
        <v>122</v>
      </c>
      <c r="AN22" s="52">
        <v>310</v>
      </c>
      <c r="AO22" s="211">
        <f t="shared" si="30"/>
        <v>254.0983606557377</v>
      </c>
      <c r="AP22" s="32" t="s">
        <v>74</v>
      </c>
      <c r="AQ22" s="30" t="s">
        <v>75</v>
      </c>
      <c r="AR22" s="52">
        <v>258</v>
      </c>
      <c r="AS22" s="52">
        <v>283</v>
      </c>
      <c r="AT22" s="52">
        <v>336</v>
      </c>
      <c r="AU22" s="211">
        <f t="shared" si="28"/>
        <v>118.7279151943463</v>
      </c>
      <c r="AV22" s="52">
        <v>0</v>
      </c>
      <c r="AW22" s="4">
        <v>0</v>
      </c>
      <c r="AX22" s="52">
        <v>59</v>
      </c>
      <c r="AY22" s="287">
        <v>0</v>
      </c>
      <c r="AZ22" s="32" t="s">
        <v>74</v>
      </c>
      <c r="BA22" s="30" t="s">
        <v>75</v>
      </c>
      <c r="BB22" s="52">
        <v>0</v>
      </c>
      <c r="BC22" s="4">
        <v>0</v>
      </c>
      <c r="BD22" s="52">
        <v>124</v>
      </c>
      <c r="BE22" s="287">
        <v>0</v>
      </c>
      <c r="BF22" s="20">
        <f t="shared" si="3"/>
        <v>131579</v>
      </c>
      <c r="BG22" s="20">
        <f t="shared" si="4"/>
        <v>134208</v>
      </c>
      <c r="BH22" s="20">
        <f t="shared" si="5"/>
        <v>75147</v>
      </c>
      <c r="BI22" s="211">
        <f t="shared" si="21"/>
        <v>55.992936337625174</v>
      </c>
      <c r="BJ22" s="32" t="s">
        <v>74</v>
      </c>
      <c r="BK22" s="30" t="s">
        <v>75</v>
      </c>
      <c r="BL22" s="20">
        <f t="shared" si="6"/>
        <v>131579</v>
      </c>
      <c r="BM22" s="20">
        <f t="shared" si="7"/>
        <v>134208</v>
      </c>
      <c r="BN22" s="20">
        <f t="shared" si="8"/>
        <v>74964</v>
      </c>
      <c r="BO22" s="211">
        <f t="shared" si="22"/>
        <v>55.856580829756794</v>
      </c>
      <c r="BP22" s="20">
        <f t="shared" si="9"/>
        <v>0</v>
      </c>
      <c r="BQ22" s="20">
        <f t="shared" si="10"/>
        <v>0</v>
      </c>
      <c r="BR22" s="20">
        <f t="shared" si="11"/>
        <v>183</v>
      </c>
      <c r="BS22" s="287">
        <v>0</v>
      </c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99"/>
      <c r="CN22" s="199"/>
      <c r="CO22" s="199"/>
      <c r="CP22" s="163"/>
      <c r="CQ22" s="163"/>
      <c r="CR22" s="163"/>
      <c r="CS22" s="163"/>
      <c r="CT22" s="163"/>
      <c r="CU22" s="163"/>
      <c r="CV22" s="199"/>
      <c r="CW22" s="199"/>
      <c r="CX22" s="199"/>
      <c r="CY22" s="199"/>
      <c r="CZ22" s="199"/>
      <c r="DA22" s="163"/>
      <c r="DB22" s="163"/>
      <c r="DC22" s="163"/>
      <c r="DD22" s="163"/>
      <c r="DE22" s="199"/>
      <c r="DF22" s="199"/>
      <c r="DG22" s="199"/>
      <c r="DH22" s="199"/>
      <c r="DI22" s="199"/>
      <c r="DJ22" s="199"/>
      <c r="DK22" s="199"/>
    </row>
    <row r="23" spans="1:115" ht="12.75">
      <c r="A23" s="43" t="s">
        <v>76</v>
      </c>
      <c r="B23" s="4" t="s">
        <v>77</v>
      </c>
      <c r="C23" s="52">
        <v>91442</v>
      </c>
      <c r="D23" s="4">
        <v>92615</v>
      </c>
      <c r="E23" s="4">
        <v>52176</v>
      </c>
      <c r="F23" s="211">
        <f t="shared" si="12"/>
        <v>56.33644657992766</v>
      </c>
      <c r="G23" s="52">
        <v>31102</v>
      </c>
      <c r="H23" s="4">
        <v>31320</v>
      </c>
      <c r="I23" s="4">
        <v>17574</v>
      </c>
      <c r="J23" s="211">
        <f t="shared" si="13"/>
        <v>56.111111111111114</v>
      </c>
      <c r="K23" s="32" t="s">
        <v>76</v>
      </c>
      <c r="L23" s="30" t="s">
        <v>77</v>
      </c>
      <c r="M23" s="52">
        <v>26395</v>
      </c>
      <c r="N23" s="4">
        <v>27667</v>
      </c>
      <c r="O23" s="285">
        <v>13433</v>
      </c>
      <c r="P23" s="211">
        <f t="shared" si="14"/>
        <v>48.552427079191816</v>
      </c>
      <c r="Q23" s="56">
        <v>443</v>
      </c>
      <c r="R23" s="236">
        <v>0</v>
      </c>
      <c r="S23" s="236">
        <v>0</v>
      </c>
      <c r="T23" s="223">
        <v>0</v>
      </c>
      <c r="U23" s="235">
        <v>0</v>
      </c>
      <c r="V23" s="32" t="s">
        <v>76</v>
      </c>
      <c r="W23" s="30" t="s">
        <v>77</v>
      </c>
      <c r="X23" s="20">
        <f t="shared" si="0"/>
        <v>25952</v>
      </c>
      <c r="Y23" s="20">
        <f t="shared" si="1"/>
        <v>27667</v>
      </c>
      <c r="Z23" s="239">
        <f t="shared" si="15"/>
        <v>13433</v>
      </c>
      <c r="AA23" s="211">
        <f t="shared" si="16"/>
        <v>48.552427079191816</v>
      </c>
      <c r="AB23" s="54">
        <f t="shared" si="17"/>
        <v>0</v>
      </c>
      <c r="AC23" s="54">
        <f t="shared" si="18"/>
        <v>168</v>
      </c>
      <c r="AD23" s="54">
        <f t="shared" si="19"/>
        <v>295</v>
      </c>
      <c r="AE23" s="211">
        <f t="shared" si="29"/>
        <v>175.5952380952381</v>
      </c>
      <c r="AF23" s="32" t="s">
        <v>76</v>
      </c>
      <c r="AG23" s="30" t="s">
        <v>77</v>
      </c>
      <c r="AH23" s="52">
        <v>0</v>
      </c>
      <c r="AI23" s="52">
        <v>0</v>
      </c>
      <c r="AJ23" s="52">
        <v>0</v>
      </c>
      <c r="AK23" s="222">
        <v>0</v>
      </c>
      <c r="AL23" s="52">
        <v>0</v>
      </c>
      <c r="AM23" s="52">
        <v>168</v>
      </c>
      <c r="AN23" s="52">
        <v>295</v>
      </c>
      <c r="AO23" s="211">
        <f t="shared" si="30"/>
        <v>175.5952380952381</v>
      </c>
      <c r="AP23" s="32" t="s">
        <v>76</v>
      </c>
      <c r="AQ23" s="30" t="s">
        <v>77</v>
      </c>
      <c r="AR23" s="52">
        <v>0</v>
      </c>
      <c r="AS23" s="52">
        <v>58</v>
      </c>
      <c r="AT23" s="52">
        <v>65</v>
      </c>
      <c r="AU23" s="211">
        <f t="shared" si="28"/>
        <v>112.06896551724137</v>
      </c>
      <c r="AV23" s="52">
        <v>0</v>
      </c>
      <c r="AW23" s="4">
        <v>0</v>
      </c>
      <c r="AX23" s="52">
        <v>56</v>
      </c>
      <c r="AY23" s="287">
        <v>0</v>
      </c>
      <c r="AZ23" s="32" t="s">
        <v>76</v>
      </c>
      <c r="BA23" s="30" t="s">
        <v>77</v>
      </c>
      <c r="BB23" s="52">
        <v>145</v>
      </c>
      <c r="BC23" s="4">
        <v>145</v>
      </c>
      <c r="BD23" s="52">
        <v>340</v>
      </c>
      <c r="BE23" s="211">
        <f t="shared" si="20"/>
        <v>234.48275862068962</v>
      </c>
      <c r="BF23" s="20">
        <f t="shared" si="3"/>
        <v>149084</v>
      </c>
      <c r="BG23" s="20">
        <f t="shared" si="4"/>
        <v>151973</v>
      </c>
      <c r="BH23" s="20">
        <f t="shared" si="5"/>
        <v>83939</v>
      </c>
      <c r="BI23" s="211">
        <f t="shared" si="21"/>
        <v>55.2328374119087</v>
      </c>
      <c r="BJ23" s="32" t="s">
        <v>76</v>
      </c>
      <c r="BK23" s="30" t="s">
        <v>77</v>
      </c>
      <c r="BL23" s="20">
        <f t="shared" si="6"/>
        <v>148939</v>
      </c>
      <c r="BM23" s="20">
        <f t="shared" si="7"/>
        <v>151828</v>
      </c>
      <c r="BN23" s="20">
        <f t="shared" si="8"/>
        <v>83543</v>
      </c>
      <c r="BO23" s="211">
        <f t="shared" si="22"/>
        <v>55.0247648655057</v>
      </c>
      <c r="BP23" s="20">
        <f t="shared" si="9"/>
        <v>145</v>
      </c>
      <c r="BQ23" s="20">
        <f t="shared" si="10"/>
        <v>145</v>
      </c>
      <c r="BR23" s="20">
        <f t="shared" si="11"/>
        <v>396</v>
      </c>
      <c r="BS23" s="211">
        <f t="shared" si="23"/>
        <v>273.1034482758621</v>
      </c>
      <c r="BT23" s="157">
        <v>8</v>
      </c>
      <c r="BU23" s="157" t="s">
        <v>37</v>
      </c>
      <c r="BV23" s="163" t="s">
        <v>192</v>
      </c>
      <c r="BW23" s="163">
        <v>48254</v>
      </c>
      <c r="BX23" s="163">
        <v>49205</v>
      </c>
      <c r="BY23" s="163">
        <v>26630</v>
      </c>
      <c r="BZ23" s="242">
        <f>BY23/BX23*100</f>
        <v>54.12051620770247</v>
      </c>
      <c r="CA23" s="163">
        <v>16518</v>
      </c>
      <c r="CB23" s="163">
        <v>16748</v>
      </c>
      <c r="CC23" s="163">
        <v>8969</v>
      </c>
      <c r="CD23" s="242">
        <f>CC23/CB23*100</f>
        <v>53.55266300453786</v>
      </c>
      <c r="CE23" s="157">
        <v>8</v>
      </c>
      <c r="CF23" s="157" t="s">
        <v>37</v>
      </c>
      <c r="CG23" s="163" t="s">
        <v>192</v>
      </c>
      <c r="CH23" s="163">
        <v>11976</v>
      </c>
      <c r="CI23" s="163">
        <v>12084</v>
      </c>
      <c r="CJ23" s="163">
        <v>5755</v>
      </c>
      <c r="CK23" s="242">
        <f>CJ23/CI23*100</f>
        <v>47.62495862297252</v>
      </c>
      <c r="CL23" s="163">
        <v>0</v>
      </c>
      <c r="CM23" s="163">
        <v>0</v>
      </c>
      <c r="CN23" s="163">
        <v>0</v>
      </c>
      <c r="CO23" s="246">
        <v>0</v>
      </c>
      <c r="CP23" s="157">
        <v>8</v>
      </c>
      <c r="CQ23" s="157" t="s">
        <v>37</v>
      </c>
      <c r="CR23" s="163" t="s">
        <v>192</v>
      </c>
      <c r="CS23" s="163">
        <v>0</v>
      </c>
      <c r="CT23" s="163">
        <v>0</v>
      </c>
      <c r="CU23" s="163">
        <v>0</v>
      </c>
      <c r="CV23" s="246">
        <v>0</v>
      </c>
      <c r="CW23" s="163">
        <v>0</v>
      </c>
      <c r="CX23" s="163">
        <v>0</v>
      </c>
      <c r="CY23" s="163">
        <v>0</v>
      </c>
      <c r="CZ23" s="246">
        <v>0</v>
      </c>
      <c r="DA23" s="157">
        <v>8</v>
      </c>
      <c r="DB23" s="157" t="s">
        <v>37</v>
      </c>
      <c r="DC23" s="163" t="s">
        <v>192</v>
      </c>
      <c r="DD23" s="163">
        <v>0</v>
      </c>
      <c r="DE23" s="163">
        <v>0</v>
      </c>
      <c r="DF23" s="163">
        <v>17</v>
      </c>
      <c r="DG23" s="246">
        <v>0</v>
      </c>
      <c r="DH23" s="193">
        <f aca="true" t="shared" si="31" ref="DH23:DH41">BW23+CA23+CH23+CL23+CS23+CW23+DD23</f>
        <v>76748</v>
      </c>
      <c r="DI23" s="193">
        <f aca="true" t="shared" si="32" ref="DI23:DI41">BX23+CB23+CI23+CM23+CT23+CX23+DE23</f>
        <v>78037</v>
      </c>
      <c r="DJ23" s="193">
        <f aca="true" t="shared" si="33" ref="DJ23:DJ41">BY23+CC23+CJ23+CN23+CU23+CY23+DF23</f>
        <v>41371</v>
      </c>
      <c r="DK23" s="242">
        <f>DJ23/DI23*100</f>
        <v>53.01459564052949</v>
      </c>
    </row>
    <row r="24" spans="1:115" ht="12.75">
      <c r="A24" s="43" t="s">
        <v>78</v>
      </c>
      <c r="B24" s="4" t="s">
        <v>79</v>
      </c>
      <c r="C24" s="52">
        <v>153350</v>
      </c>
      <c r="D24" s="4">
        <v>155092</v>
      </c>
      <c r="E24" s="4">
        <v>88160</v>
      </c>
      <c r="F24" s="211">
        <f t="shared" si="12"/>
        <v>56.84367988032909</v>
      </c>
      <c r="G24" s="52">
        <v>51654</v>
      </c>
      <c r="H24" s="4">
        <v>51986</v>
      </c>
      <c r="I24" s="4">
        <v>29025</v>
      </c>
      <c r="J24" s="211">
        <f t="shared" si="13"/>
        <v>55.83233947601277</v>
      </c>
      <c r="K24" s="32" t="s">
        <v>78</v>
      </c>
      <c r="L24" s="30" t="s">
        <v>79</v>
      </c>
      <c r="M24" s="52">
        <v>35858</v>
      </c>
      <c r="N24" s="4">
        <v>37574</v>
      </c>
      <c r="O24" s="285">
        <v>18153</v>
      </c>
      <c r="P24" s="211">
        <f t="shared" si="14"/>
        <v>48.312663011656994</v>
      </c>
      <c r="Q24" s="56">
        <v>411</v>
      </c>
      <c r="R24" s="236">
        <v>0</v>
      </c>
      <c r="S24" s="236">
        <v>0</v>
      </c>
      <c r="T24" s="223">
        <v>0</v>
      </c>
      <c r="U24" s="235">
        <v>0</v>
      </c>
      <c r="V24" s="32" t="s">
        <v>78</v>
      </c>
      <c r="W24" s="30" t="s">
        <v>79</v>
      </c>
      <c r="X24" s="20">
        <f t="shared" si="0"/>
        <v>35447</v>
      </c>
      <c r="Y24" s="20">
        <f t="shared" si="1"/>
        <v>37574</v>
      </c>
      <c r="Z24" s="239">
        <f t="shared" si="15"/>
        <v>18153</v>
      </c>
      <c r="AA24" s="211">
        <f t="shared" si="16"/>
        <v>48.312663011656994</v>
      </c>
      <c r="AB24" s="54">
        <f t="shared" si="17"/>
        <v>0</v>
      </c>
      <c r="AC24" s="54">
        <f t="shared" si="18"/>
        <v>235</v>
      </c>
      <c r="AD24" s="54">
        <f t="shared" si="19"/>
        <v>491</v>
      </c>
      <c r="AE24" s="211">
        <f t="shared" si="29"/>
        <v>208.93617021276594</v>
      </c>
      <c r="AF24" s="32" t="s">
        <v>78</v>
      </c>
      <c r="AG24" s="30" t="s">
        <v>79</v>
      </c>
      <c r="AH24" s="52">
        <v>0</v>
      </c>
      <c r="AI24" s="52">
        <v>0</v>
      </c>
      <c r="AJ24" s="52">
        <v>0</v>
      </c>
      <c r="AK24" s="222">
        <v>0</v>
      </c>
      <c r="AL24" s="52">
        <v>0</v>
      </c>
      <c r="AM24" s="52">
        <v>235</v>
      </c>
      <c r="AN24" s="52">
        <v>491</v>
      </c>
      <c r="AO24" s="211">
        <f t="shared" si="30"/>
        <v>208.93617021276594</v>
      </c>
      <c r="AP24" s="32" t="s">
        <v>78</v>
      </c>
      <c r="AQ24" s="30" t="s">
        <v>79</v>
      </c>
      <c r="AR24" s="52">
        <v>276</v>
      </c>
      <c r="AS24" s="52">
        <v>299</v>
      </c>
      <c r="AT24" s="52">
        <v>159</v>
      </c>
      <c r="AU24" s="211">
        <f t="shared" si="28"/>
        <v>53.17725752508361</v>
      </c>
      <c r="AV24" s="52">
        <v>0</v>
      </c>
      <c r="AW24" s="4">
        <v>405</v>
      </c>
      <c r="AX24" s="52">
        <v>651</v>
      </c>
      <c r="AY24" s="211">
        <f>AX24/AW24*100</f>
        <v>160.74074074074073</v>
      </c>
      <c r="AZ24" s="32" t="s">
        <v>78</v>
      </c>
      <c r="BA24" s="30" t="s">
        <v>79</v>
      </c>
      <c r="BB24" s="52">
        <v>0</v>
      </c>
      <c r="BC24" s="4">
        <v>324</v>
      </c>
      <c r="BD24" s="52">
        <v>927</v>
      </c>
      <c r="BE24" s="211">
        <f t="shared" si="20"/>
        <v>286.11111111111114</v>
      </c>
      <c r="BF24" s="20">
        <f t="shared" si="3"/>
        <v>241138</v>
      </c>
      <c r="BG24" s="20">
        <f t="shared" si="4"/>
        <v>245915</v>
      </c>
      <c r="BH24" s="20">
        <f t="shared" si="5"/>
        <v>137566</v>
      </c>
      <c r="BI24" s="211">
        <f t="shared" si="21"/>
        <v>55.94046723461359</v>
      </c>
      <c r="BJ24" s="32" t="s">
        <v>78</v>
      </c>
      <c r="BK24" s="30" t="s">
        <v>79</v>
      </c>
      <c r="BL24" s="20">
        <f t="shared" si="6"/>
        <v>241138</v>
      </c>
      <c r="BM24" s="20">
        <f t="shared" si="7"/>
        <v>245186</v>
      </c>
      <c r="BN24" s="20">
        <f t="shared" si="8"/>
        <v>135988</v>
      </c>
      <c r="BO24" s="211">
        <f t="shared" si="22"/>
        <v>55.463199367011164</v>
      </c>
      <c r="BP24" s="20">
        <f t="shared" si="9"/>
        <v>0</v>
      </c>
      <c r="BQ24" s="20">
        <f t="shared" si="10"/>
        <v>729</v>
      </c>
      <c r="BR24" s="20">
        <f t="shared" si="11"/>
        <v>1578</v>
      </c>
      <c r="BS24" s="211">
        <f t="shared" si="23"/>
        <v>216.46090534979425</v>
      </c>
      <c r="BT24" s="171">
        <v>8</v>
      </c>
      <c r="BU24" s="157" t="s">
        <v>38</v>
      </c>
      <c r="BV24" s="163" t="s">
        <v>193</v>
      </c>
      <c r="BW24" s="163">
        <v>22216</v>
      </c>
      <c r="BX24" s="163">
        <v>22390</v>
      </c>
      <c r="BY24" s="163">
        <v>11521</v>
      </c>
      <c r="BZ24" s="242">
        <f aca="true" t="shared" si="34" ref="BZ24:BZ41">BY24/BX24*100</f>
        <v>51.45600714604734</v>
      </c>
      <c r="CA24" s="163">
        <v>7638</v>
      </c>
      <c r="CB24" s="163">
        <v>7646</v>
      </c>
      <c r="CC24" s="163">
        <v>3892</v>
      </c>
      <c r="CD24" s="242">
        <f aca="true" t="shared" si="35" ref="CD24:CD41">CC24/CB24*100</f>
        <v>50.90243264452001</v>
      </c>
      <c r="CE24" s="171">
        <v>8</v>
      </c>
      <c r="CF24" s="157" t="s">
        <v>38</v>
      </c>
      <c r="CG24" s="163" t="s">
        <v>193</v>
      </c>
      <c r="CH24" s="163">
        <v>5290</v>
      </c>
      <c r="CI24" s="163">
        <v>5392</v>
      </c>
      <c r="CJ24" s="163">
        <v>2718</v>
      </c>
      <c r="CK24" s="242">
        <f aca="true" t="shared" si="36" ref="CK24:CK41">CJ24/CI24*100</f>
        <v>50.408011869436194</v>
      </c>
      <c r="CL24" s="163">
        <v>0</v>
      </c>
      <c r="CM24" s="163">
        <v>0</v>
      </c>
      <c r="CN24" s="163">
        <v>0</v>
      </c>
      <c r="CO24" s="246">
        <v>0</v>
      </c>
      <c r="CP24" s="171">
        <v>8</v>
      </c>
      <c r="CQ24" s="157" t="s">
        <v>38</v>
      </c>
      <c r="CR24" s="163" t="s">
        <v>193</v>
      </c>
      <c r="CS24" s="163">
        <v>0</v>
      </c>
      <c r="CT24" s="163">
        <v>0</v>
      </c>
      <c r="CU24" s="163">
        <v>0</v>
      </c>
      <c r="CV24" s="246">
        <v>0</v>
      </c>
      <c r="CW24" s="163">
        <v>0</v>
      </c>
      <c r="CX24" s="163">
        <v>0</v>
      </c>
      <c r="CY24" s="163">
        <v>0</v>
      </c>
      <c r="CZ24" s="246">
        <v>0</v>
      </c>
      <c r="DA24" s="171">
        <v>8</v>
      </c>
      <c r="DB24" s="157" t="s">
        <v>38</v>
      </c>
      <c r="DC24" s="163" t="s">
        <v>193</v>
      </c>
      <c r="DD24" s="163">
        <v>0</v>
      </c>
      <c r="DE24" s="163">
        <v>0</v>
      </c>
      <c r="DF24" s="163">
        <v>180</v>
      </c>
      <c r="DG24" s="246">
        <v>0</v>
      </c>
      <c r="DH24" s="193">
        <f t="shared" si="31"/>
        <v>35144</v>
      </c>
      <c r="DI24" s="193">
        <f t="shared" si="32"/>
        <v>35428</v>
      </c>
      <c r="DJ24" s="193">
        <f t="shared" si="33"/>
        <v>18311</v>
      </c>
      <c r="DK24" s="242">
        <f aca="true" t="shared" si="37" ref="DK24:DK41">DJ24/DI24*100</f>
        <v>51.68510782431974</v>
      </c>
    </row>
    <row r="25" spans="1:115" ht="12.75">
      <c r="A25" s="43" t="s">
        <v>80</v>
      </c>
      <c r="B25" s="4" t="s">
        <v>81</v>
      </c>
      <c r="C25" s="52">
        <v>124231</v>
      </c>
      <c r="D25" s="4">
        <v>125593</v>
      </c>
      <c r="E25" s="4">
        <v>69818</v>
      </c>
      <c r="F25" s="211">
        <f t="shared" si="12"/>
        <v>55.59067782440105</v>
      </c>
      <c r="G25" s="52">
        <v>42094</v>
      </c>
      <c r="H25" s="4">
        <v>42282</v>
      </c>
      <c r="I25" s="4">
        <v>23322</v>
      </c>
      <c r="J25" s="211">
        <f t="shared" si="13"/>
        <v>55.15822335745707</v>
      </c>
      <c r="K25" s="32" t="s">
        <v>80</v>
      </c>
      <c r="L25" s="30" t="s">
        <v>81</v>
      </c>
      <c r="M25" s="52">
        <v>41039</v>
      </c>
      <c r="N25" s="4">
        <v>43500</v>
      </c>
      <c r="O25" s="285">
        <v>24030</v>
      </c>
      <c r="P25" s="211">
        <f t="shared" si="14"/>
        <v>55.241379310344826</v>
      </c>
      <c r="Q25" s="56">
        <v>633</v>
      </c>
      <c r="R25" s="236">
        <v>0</v>
      </c>
      <c r="S25" s="236">
        <v>0</v>
      </c>
      <c r="T25" s="223">
        <v>0</v>
      </c>
      <c r="U25" s="235">
        <v>0</v>
      </c>
      <c r="V25" s="32" t="s">
        <v>80</v>
      </c>
      <c r="W25" s="30" t="s">
        <v>81</v>
      </c>
      <c r="X25" s="20">
        <f t="shared" si="0"/>
        <v>40406</v>
      </c>
      <c r="Y25" s="20">
        <f t="shared" si="1"/>
        <v>43500</v>
      </c>
      <c r="Z25" s="239">
        <f t="shared" si="15"/>
        <v>24030</v>
      </c>
      <c r="AA25" s="211">
        <f t="shared" si="16"/>
        <v>55.241379310344826</v>
      </c>
      <c r="AB25" s="54">
        <f t="shared" si="17"/>
        <v>0</v>
      </c>
      <c r="AC25" s="54">
        <f t="shared" si="18"/>
        <v>133</v>
      </c>
      <c r="AD25" s="54">
        <f t="shared" si="19"/>
        <v>249</v>
      </c>
      <c r="AE25" s="211">
        <f t="shared" si="29"/>
        <v>187.21804511278194</v>
      </c>
      <c r="AF25" s="32" t="s">
        <v>80</v>
      </c>
      <c r="AG25" s="30" t="s">
        <v>81</v>
      </c>
      <c r="AH25" s="52">
        <v>0</v>
      </c>
      <c r="AI25" s="52">
        <v>0</v>
      </c>
      <c r="AJ25" s="52">
        <v>0</v>
      </c>
      <c r="AK25" s="222">
        <v>0</v>
      </c>
      <c r="AL25" s="52">
        <v>0</v>
      </c>
      <c r="AM25" s="52">
        <v>133</v>
      </c>
      <c r="AN25" s="52">
        <v>249</v>
      </c>
      <c r="AO25" s="211">
        <f t="shared" si="30"/>
        <v>187.21804511278194</v>
      </c>
      <c r="AP25" s="32" t="s">
        <v>80</v>
      </c>
      <c r="AQ25" s="30" t="s">
        <v>81</v>
      </c>
      <c r="AR25" s="52">
        <v>0</v>
      </c>
      <c r="AS25" s="52">
        <v>25</v>
      </c>
      <c r="AT25" s="52">
        <v>25</v>
      </c>
      <c r="AU25" s="211">
        <f t="shared" si="28"/>
        <v>100</v>
      </c>
      <c r="AV25" s="52">
        <v>0</v>
      </c>
      <c r="AW25" s="4">
        <v>100</v>
      </c>
      <c r="AX25" s="52">
        <v>0</v>
      </c>
      <c r="AY25" s="211">
        <f>AX25/AW25*100</f>
        <v>0</v>
      </c>
      <c r="AZ25" s="32" t="s">
        <v>80</v>
      </c>
      <c r="BA25" s="30" t="s">
        <v>81</v>
      </c>
      <c r="BB25" s="52">
        <v>350</v>
      </c>
      <c r="BC25" s="4">
        <v>1200</v>
      </c>
      <c r="BD25" s="52">
        <v>901</v>
      </c>
      <c r="BE25" s="211">
        <f t="shared" si="20"/>
        <v>75.08333333333333</v>
      </c>
      <c r="BF25" s="20">
        <f t="shared" si="3"/>
        <v>207714</v>
      </c>
      <c r="BG25" s="20">
        <f t="shared" si="4"/>
        <v>212833</v>
      </c>
      <c r="BH25" s="20">
        <f t="shared" si="5"/>
        <v>118345</v>
      </c>
      <c r="BI25" s="211">
        <f t="shared" si="21"/>
        <v>55.604628981407956</v>
      </c>
      <c r="BJ25" s="32" t="s">
        <v>80</v>
      </c>
      <c r="BK25" s="30" t="s">
        <v>81</v>
      </c>
      <c r="BL25" s="20">
        <f t="shared" si="6"/>
        <v>207364</v>
      </c>
      <c r="BM25" s="20">
        <f t="shared" si="7"/>
        <v>211533</v>
      </c>
      <c r="BN25" s="20">
        <f t="shared" si="8"/>
        <v>117444</v>
      </c>
      <c r="BO25" s="211">
        <f t="shared" si="22"/>
        <v>55.52041525435748</v>
      </c>
      <c r="BP25" s="20">
        <f t="shared" si="9"/>
        <v>350</v>
      </c>
      <c r="BQ25" s="20">
        <f t="shared" si="10"/>
        <v>1300</v>
      </c>
      <c r="BR25" s="20">
        <f t="shared" si="11"/>
        <v>901</v>
      </c>
      <c r="BS25" s="211">
        <f t="shared" si="23"/>
        <v>69.3076923076923</v>
      </c>
      <c r="BT25" s="171">
        <v>8</v>
      </c>
      <c r="BU25" s="157" t="s">
        <v>39</v>
      </c>
      <c r="BV25" s="163" t="s">
        <v>194</v>
      </c>
      <c r="BW25" s="163">
        <v>32690</v>
      </c>
      <c r="BX25" s="163">
        <v>33128</v>
      </c>
      <c r="BY25" s="163">
        <v>17702</v>
      </c>
      <c r="BZ25" s="242">
        <f t="shared" si="34"/>
        <v>53.43516058922966</v>
      </c>
      <c r="CA25" s="163">
        <v>11270</v>
      </c>
      <c r="CB25" s="163">
        <v>11334</v>
      </c>
      <c r="CC25" s="163">
        <v>6039</v>
      </c>
      <c r="CD25" s="242">
        <f t="shared" si="35"/>
        <v>53.282159872948654</v>
      </c>
      <c r="CE25" s="171">
        <v>8</v>
      </c>
      <c r="CF25" s="157" t="s">
        <v>39</v>
      </c>
      <c r="CG25" s="163" t="s">
        <v>194</v>
      </c>
      <c r="CH25" s="163">
        <v>10197</v>
      </c>
      <c r="CI25" s="163">
        <v>10377</v>
      </c>
      <c r="CJ25" s="163">
        <v>3942</v>
      </c>
      <c r="CK25" s="242">
        <f t="shared" si="36"/>
        <v>37.98785776235906</v>
      </c>
      <c r="CL25" s="163">
        <v>0</v>
      </c>
      <c r="CM25" s="163">
        <v>0</v>
      </c>
      <c r="CN25" s="163">
        <v>0</v>
      </c>
      <c r="CO25" s="246">
        <v>0</v>
      </c>
      <c r="CP25" s="171">
        <v>8</v>
      </c>
      <c r="CQ25" s="157" t="s">
        <v>39</v>
      </c>
      <c r="CR25" s="163" t="s">
        <v>194</v>
      </c>
      <c r="CS25" s="163">
        <v>0</v>
      </c>
      <c r="CT25" s="163">
        <v>0</v>
      </c>
      <c r="CU25" s="163">
        <v>0</v>
      </c>
      <c r="CV25" s="246">
        <v>0</v>
      </c>
      <c r="CW25" s="163">
        <v>0</v>
      </c>
      <c r="CX25" s="163">
        <v>0</v>
      </c>
      <c r="CY25" s="163">
        <v>0</v>
      </c>
      <c r="CZ25" s="246">
        <v>0</v>
      </c>
      <c r="DA25" s="171">
        <v>8</v>
      </c>
      <c r="DB25" s="157" t="s">
        <v>39</v>
      </c>
      <c r="DC25" s="163" t="s">
        <v>194</v>
      </c>
      <c r="DD25" s="163">
        <v>0</v>
      </c>
      <c r="DE25" s="163">
        <v>0</v>
      </c>
      <c r="DF25" s="163">
        <v>95</v>
      </c>
      <c r="DG25" s="246">
        <v>0</v>
      </c>
      <c r="DH25" s="193">
        <f t="shared" si="31"/>
        <v>54157</v>
      </c>
      <c r="DI25" s="193">
        <f t="shared" si="32"/>
        <v>54839</v>
      </c>
      <c r="DJ25" s="193">
        <f t="shared" si="33"/>
        <v>27778</v>
      </c>
      <c r="DK25" s="242">
        <f t="shared" si="37"/>
        <v>50.65373183318441</v>
      </c>
    </row>
    <row r="26" spans="1:115" ht="12.75">
      <c r="A26" s="43" t="s">
        <v>82</v>
      </c>
      <c r="B26" s="4" t="s">
        <v>83</v>
      </c>
      <c r="C26" s="52">
        <v>56835</v>
      </c>
      <c r="D26" s="4">
        <v>58117</v>
      </c>
      <c r="E26" s="4">
        <v>30503</v>
      </c>
      <c r="F26" s="211">
        <f t="shared" si="12"/>
        <v>52.48550338111052</v>
      </c>
      <c r="G26" s="52">
        <v>19150</v>
      </c>
      <c r="H26" s="4">
        <v>19471</v>
      </c>
      <c r="I26" s="4">
        <v>10186</v>
      </c>
      <c r="J26" s="211">
        <f t="shared" si="13"/>
        <v>52.31369729341071</v>
      </c>
      <c r="K26" s="32" t="s">
        <v>82</v>
      </c>
      <c r="L26" s="30" t="s">
        <v>83</v>
      </c>
      <c r="M26" s="52">
        <v>15401</v>
      </c>
      <c r="N26" s="4">
        <v>16560</v>
      </c>
      <c r="O26" s="285">
        <v>8660</v>
      </c>
      <c r="P26" s="211">
        <f t="shared" si="14"/>
        <v>52.29468599033817</v>
      </c>
      <c r="Q26" s="56">
        <v>156</v>
      </c>
      <c r="R26" s="236">
        <v>0</v>
      </c>
      <c r="S26" s="236">
        <v>0</v>
      </c>
      <c r="T26" s="223">
        <v>0</v>
      </c>
      <c r="U26" s="235">
        <v>0</v>
      </c>
      <c r="V26" s="32" t="s">
        <v>82</v>
      </c>
      <c r="W26" s="30" t="s">
        <v>83</v>
      </c>
      <c r="X26" s="20">
        <f t="shared" si="0"/>
        <v>15245</v>
      </c>
      <c r="Y26" s="20">
        <f t="shared" si="1"/>
        <v>16560</v>
      </c>
      <c r="Z26" s="239">
        <f t="shared" si="15"/>
        <v>8660</v>
      </c>
      <c r="AA26" s="211">
        <f t="shared" si="16"/>
        <v>52.29468599033817</v>
      </c>
      <c r="AB26" s="54">
        <f t="shared" si="17"/>
        <v>0</v>
      </c>
      <c r="AC26" s="54">
        <f t="shared" si="18"/>
        <v>83</v>
      </c>
      <c r="AD26" s="54">
        <f t="shared" si="19"/>
        <v>208</v>
      </c>
      <c r="AE26" s="211">
        <f t="shared" si="29"/>
        <v>250.60240963855424</v>
      </c>
      <c r="AF26" s="32" t="s">
        <v>82</v>
      </c>
      <c r="AG26" s="30" t="s">
        <v>83</v>
      </c>
      <c r="AH26" s="52">
        <v>0</v>
      </c>
      <c r="AI26" s="52">
        <v>0</v>
      </c>
      <c r="AJ26" s="52">
        <v>0</v>
      </c>
      <c r="AK26" s="222">
        <v>0</v>
      </c>
      <c r="AL26" s="52">
        <v>0</v>
      </c>
      <c r="AM26" s="52">
        <v>83</v>
      </c>
      <c r="AN26" s="52">
        <v>208</v>
      </c>
      <c r="AO26" s="211">
        <f t="shared" si="30"/>
        <v>250.60240963855424</v>
      </c>
      <c r="AP26" s="32" t="s">
        <v>82</v>
      </c>
      <c r="AQ26" s="30" t="s">
        <v>83</v>
      </c>
      <c r="AR26" s="52">
        <v>0</v>
      </c>
      <c r="AS26" s="52">
        <v>0</v>
      </c>
      <c r="AT26" s="52">
        <v>0</v>
      </c>
      <c r="AU26" s="287">
        <v>0</v>
      </c>
      <c r="AV26" s="52">
        <v>0</v>
      </c>
      <c r="AW26" s="4">
        <v>0</v>
      </c>
      <c r="AX26" s="52">
        <v>0</v>
      </c>
      <c r="AY26" s="287">
        <v>0</v>
      </c>
      <c r="AZ26" s="32" t="s">
        <v>82</v>
      </c>
      <c r="BA26" s="30" t="s">
        <v>83</v>
      </c>
      <c r="BB26" s="52">
        <v>0</v>
      </c>
      <c r="BC26" s="4">
        <v>380</v>
      </c>
      <c r="BD26" s="52">
        <v>128</v>
      </c>
      <c r="BE26" s="211">
        <f t="shared" si="20"/>
        <v>33.68421052631579</v>
      </c>
      <c r="BF26" s="20">
        <f t="shared" si="3"/>
        <v>91386</v>
      </c>
      <c r="BG26" s="20">
        <f t="shared" si="4"/>
        <v>94611</v>
      </c>
      <c r="BH26" s="20">
        <f t="shared" si="5"/>
        <v>49685</v>
      </c>
      <c r="BI26" s="211">
        <f t="shared" si="21"/>
        <v>52.51503524960099</v>
      </c>
      <c r="BJ26" s="32" t="s">
        <v>82</v>
      </c>
      <c r="BK26" s="30" t="s">
        <v>83</v>
      </c>
      <c r="BL26" s="20">
        <f t="shared" si="6"/>
        <v>91386</v>
      </c>
      <c r="BM26" s="20">
        <f t="shared" si="7"/>
        <v>94231</v>
      </c>
      <c r="BN26" s="20">
        <f t="shared" si="8"/>
        <v>49557</v>
      </c>
      <c r="BO26" s="211">
        <f t="shared" si="22"/>
        <v>52.59097324659613</v>
      </c>
      <c r="BP26" s="20">
        <f t="shared" si="9"/>
        <v>0</v>
      </c>
      <c r="BQ26" s="20">
        <f t="shared" si="10"/>
        <v>380</v>
      </c>
      <c r="BR26" s="20">
        <f t="shared" si="11"/>
        <v>128</v>
      </c>
      <c r="BS26" s="211">
        <f t="shared" si="23"/>
        <v>33.68421052631579</v>
      </c>
      <c r="BT26" s="171">
        <v>8</v>
      </c>
      <c r="BU26" s="157" t="s">
        <v>40</v>
      </c>
      <c r="BV26" s="163" t="s">
        <v>195</v>
      </c>
      <c r="BW26" s="163">
        <v>51118</v>
      </c>
      <c r="BX26" s="163">
        <v>51928</v>
      </c>
      <c r="BY26" s="163">
        <v>27430</v>
      </c>
      <c r="BZ26" s="242">
        <f t="shared" si="34"/>
        <v>52.82313973193653</v>
      </c>
      <c r="CA26" s="163">
        <v>17619</v>
      </c>
      <c r="CB26" s="163">
        <v>17803</v>
      </c>
      <c r="CC26" s="163">
        <v>9597</v>
      </c>
      <c r="CD26" s="242">
        <f t="shared" si="35"/>
        <v>53.906644947480764</v>
      </c>
      <c r="CE26" s="171">
        <v>8</v>
      </c>
      <c r="CF26" s="157" t="s">
        <v>40</v>
      </c>
      <c r="CG26" s="163" t="s">
        <v>195</v>
      </c>
      <c r="CH26" s="163">
        <v>13826</v>
      </c>
      <c r="CI26" s="163">
        <v>13903</v>
      </c>
      <c r="CJ26" s="163">
        <v>5858</v>
      </c>
      <c r="CK26" s="242">
        <f t="shared" si="36"/>
        <v>42.13479105229087</v>
      </c>
      <c r="CL26" s="163">
        <v>0</v>
      </c>
      <c r="CM26" s="163">
        <v>0</v>
      </c>
      <c r="CN26" s="163">
        <v>2</v>
      </c>
      <c r="CO26" s="246">
        <v>0</v>
      </c>
      <c r="CP26" s="171">
        <v>8</v>
      </c>
      <c r="CQ26" s="157" t="s">
        <v>40</v>
      </c>
      <c r="CR26" s="163" t="s">
        <v>195</v>
      </c>
      <c r="CS26" s="163">
        <v>0</v>
      </c>
      <c r="CT26" s="163">
        <v>0</v>
      </c>
      <c r="CU26" s="163">
        <v>0</v>
      </c>
      <c r="CV26" s="246">
        <v>0</v>
      </c>
      <c r="CW26" s="163">
        <v>0</v>
      </c>
      <c r="CX26" s="163">
        <v>0</v>
      </c>
      <c r="CY26" s="163">
        <v>0</v>
      </c>
      <c r="CZ26" s="246">
        <v>0</v>
      </c>
      <c r="DA26" s="171">
        <v>8</v>
      </c>
      <c r="DB26" s="157" t="s">
        <v>40</v>
      </c>
      <c r="DC26" s="163" t="s">
        <v>195</v>
      </c>
      <c r="DD26" s="163">
        <v>0</v>
      </c>
      <c r="DE26" s="163">
        <v>0</v>
      </c>
      <c r="DF26" s="163">
        <v>82</v>
      </c>
      <c r="DG26" s="246">
        <v>0</v>
      </c>
      <c r="DH26" s="193">
        <f t="shared" si="31"/>
        <v>82563</v>
      </c>
      <c r="DI26" s="193">
        <f t="shared" si="32"/>
        <v>83634</v>
      </c>
      <c r="DJ26" s="193">
        <f t="shared" si="33"/>
        <v>42969</v>
      </c>
      <c r="DK26" s="242">
        <f t="shared" si="37"/>
        <v>51.37743023172394</v>
      </c>
    </row>
    <row r="27" spans="1:115" ht="12.75">
      <c r="A27" s="43" t="s">
        <v>84</v>
      </c>
      <c r="B27" s="4" t="s">
        <v>85</v>
      </c>
      <c r="C27" s="52">
        <v>99671</v>
      </c>
      <c r="D27" s="4">
        <v>101504</v>
      </c>
      <c r="E27" s="4">
        <v>54131</v>
      </c>
      <c r="F27" s="211">
        <f t="shared" si="12"/>
        <v>53.32893284993695</v>
      </c>
      <c r="G27" s="52">
        <v>33744</v>
      </c>
      <c r="H27" s="4">
        <v>34159</v>
      </c>
      <c r="I27" s="4">
        <v>18053</v>
      </c>
      <c r="J27" s="211">
        <f t="shared" si="13"/>
        <v>52.849907784185724</v>
      </c>
      <c r="K27" s="32" t="s">
        <v>84</v>
      </c>
      <c r="L27" s="30" t="s">
        <v>85</v>
      </c>
      <c r="M27" s="52">
        <v>28591</v>
      </c>
      <c r="N27" s="4">
        <v>28924</v>
      </c>
      <c r="O27" s="285">
        <v>15688</v>
      </c>
      <c r="P27" s="211">
        <f t="shared" si="14"/>
        <v>54.238694509749685</v>
      </c>
      <c r="Q27" s="56">
        <v>1111</v>
      </c>
      <c r="R27" s="236">
        <v>0</v>
      </c>
      <c r="S27" s="236">
        <v>0</v>
      </c>
      <c r="T27" s="223">
        <v>0</v>
      </c>
      <c r="U27" s="235">
        <v>0</v>
      </c>
      <c r="V27" s="32" t="s">
        <v>84</v>
      </c>
      <c r="W27" s="30" t="s">
        <v>85</v>
      </c>
      <c r="X27" s="20">
        <f t="shared" si="0"/>
        <v>27480</v>
      </c>
      <c r="Y27" s="20">
        <f t="shared" si="1"/>
        <v>28924</v>
      </c>
      <c r="Z27" s="239">
        <f t="shared" si="15"/>
        <v>15688</v>
      </c>
      <c r="AA27" s="211">
        <f t="shared" si="16"/>
        <v>54.238694509749685</v>
      </c>
      <c r="AB27" s="54">
        <f t="shared" si="17"/>
        <v>0</v>
      </c>
      <c r="AC27" s="54">
        <f t="shared" si="18"/>
        <v>229</v>
      </c>
      <c r="AD27" s="54">
        <f t="shared" si="19"/>
        <v>466</v>
      </c>
      <c r="AE27" s="211">
        <f t="shared" si="29"/>
        <v>203.4934497816594</v>
      </c>
      <c r="AF27" s="32" t="s">
        <v>84</v>
      </c>
      <c r="AG27" s="30" t="s">
        <v>85</v>
      </c>
      <c r="AH27" s="52">
        <v>0</v>
      </c>
      <c r="AI27" s="52">
        <v>0</v>
      </c>
      <c r="AJ27" s="52">
        <v>0</v>
      </c>
      <c r="AK27" s="222">
        <v>0</v>
      </c>
      <c r="AL27" s="52">
        <v>0</v>
      </c>
      <c r="AM27" s="52">
        <v>229</v>
      </c>
      <c r="AN27" s="52">
        <v>466</v>
      </c>
      <c r="AO27" s="211">
        <f t="shared" si="30"/>
        <v>203.4934497816594</v>
      </c>
      <c r="AP27" s="32" t="s">
        <v>84</v>
      </c>
      <c r="AQ27" s="30" t="s">
        <v>85</v>
      </c>
      <c r="AR27" s="52">
        <v>46</v>
      </c>
      <c r="AS27" s="52">
        <v>59</v>
      </c>
      <c r="AT27" s="52">
        <v>13</v>
      </c>
      <c r="AU27" s="211">
        <f t="shared" si="28"/>
        <v>22.033898305084744</v>
      </c>
      <c r="AV27" s="52">
        <v>0</v>
      </c>
      <c r="AW27" s="4">
        <v>400</v>
      </c>
      <c r="AX27" s="52">
        <v>77</v>
      </c>
      <c r="AY27" s="211">
        <f>AX27/AW27*100</f>
        <v>19.25</v>
      </c>
      <c r="AZ27" s="32" t="s">
        <v>84</v>
      </c>
      <c r="BA27" s="30" t="s">
        <v>85</v>
      </c>
      <c r="BB27" s="52">
        <v>300</v>
      </c>
      <c r="BC27" s="4">
        <v>466</v>
      </c>
      <c r="BD27" s="52">
        <v>493</v>
      </c>
      <c r="BE27" s="211">
        <f t="shared" si="20"/>
        <v>105.79399141630901</v>
      </c>
      <c r="BF27" s="20">
        <f t="shared" si="3"/>
        <v>162352</v>
      </c>
      <c r="BG27" s="20">
        <f t="shared" si="4"/>
        <v>165741</v>
      </c>
      <c r="BH27" s="20">
        <f t="shared" si="5"/>
        <v>88921</v>
      </c>
      <c r="BI27" s="211">
        <f t="shared" si="21"/>
        <v>53.65057529518948</v>
      </c>
      <c r="BJ27" s="32" t="s">
        <v>84</v>
      </c>
      <c r="BK27" s="30" t="s">
        <v>85</v>
      </c>
      <c r="BL27" s="20">
        <f t="shared" si="6"/>
        <v>162052</v>
      </c>
      <c r="BM27" s="20">
        <f t="shared" si="7"/>
        <v>164875</v>
      </c>
      <c r="BN27" s="20">
        <f t="shared" si="8"/>
        <v>88351</v>
      </c>
      <c r="BO27" s="211">
        <f t="shared" si="22"/>
        <v>53.58665655799848</v>
      </c>
      <c r="BP27" s="20">
        <f t="shared" si="9"/>
        <v>300</v>
      </c>
      <c r="BQ27" s="20">
        <f t="shared" si="10"/>
        <v>866</v>
      </c>
      <c r="BR27" s="20">
        <f t="shared" si="11"/>
        <v>570</v>
      </c>
      <c r="BS27" s="211">
        <f t="shared" si="23"/>
        <v>65.81986143187068</v>
      </c>
      <c r="BT27" s="171">
        <v>8</v>
      </c>
      <c r="BU27" s="157" t="s">
        <v>41</v>
      </c>
      <c r="BV27" s="163" t="s">
        <v>196</v>
      </c>
      <c r="BW27" s="163">
        <v>49107</v>
      </c>
      <c r="BX27" s="163">
        <v>49780</v>
      </c>
      <c r="BY27" s="163">
        <v>25515</v>
      </c>
      <c r="BZ27" s="242">
        <f t="shared" si="34"/>
        <v>51.25552430695058</v>
      </c>
      <c r="CA27" s="163">
        <v>16944</v>
      </c>
      <c r="CB27" s="163">
        <v>17092</v>
      </c>
      <c r="CC27" s="163">
        <v>8751</v>
      </c>
      <c r="CD27" s="242">
        <f t="shared" si="35"/>
        <v>51.19939152820033</v>
      </c>
      <c r="CE27" s="171">
        <v>8</v>
      </c>
      <c r="CF27" s="157" t="s">
        <v>41</v>
      </c>
      <c r="CG27" s="163" t="s">
        <v>196</v>
      </c>
      <c r="CH27" s="163">
        <v>14911</v>
      </c>
      <c r="CI27" s="163">
        <v>15577</v>
      </c>
      <c r="CJ27" s="163">
        <v>6330</v>
      </c>
      <c r="CK27" s="242">
        <f t="shared" si="36"/>
        <v>40.63683636130192</v>
      </c>
      <c r="CL27" s="163">
        <v>0</v>
      </c>
      <c r="CM27" s="163">
        <v>0</v>
      </c>
      <c r="CN27" s="163">
        <v>0</v>
      </c>
      <c r="CO27" s="246">
        <v>0</v>
      </c>
      <c r="CP27" s="171">
        <v>8</v>
      </c>
      <c r="CQ27" s="157" t="s">
        <v>41</v>
      </c>
      <c r="CR27" s="163" t="s">
        <v>196</v>
      </c>
      <c r="CS27" s="163">
        <v>0</v>
      </c>
      <c r="CT27" s="163">
        <v>0</v>
      </c>
      <c r="CU27" s="163">
        <v>0</v>
      </c>
      <c r="CV27" s="246">
        <v>0</v>
      </c>
      <c r="CW27" s="163">
        <v>0</v>
      </c>
      <c r="CX27" s="163">
        <v>0</v>
      </c>
      <c r="CY27" s="163">
        <v>0</v>
      </c>
      <c r="CZ27" s="246">
        <v>0</v>
      </c>
      <c r="DA27" s="171">
        <v>8</v>
      </c>
      <c r="DB27" s="157" t="s">
        <v>41</v>
      </c>
      <c r="DC27" s="163" t="s">
        <v>196</v>
      </c>
      <c r="DD27" s="163">
        <v>0</v>
      </c>
      <c r="DE27" s="163">
        <v>0</v>
      </c>
      <c r="DF27" s="163">
        <v>0</v>
      </c>
      <c r="DG27" s="246">
        <v>0</v>
      </c>
      <c r="DH27" s="193">
        <f t="shared" si="31"/>
        <v>80962</v>
      </c>
      <c r="DI27" s="193">
        <f t="shared" si="32"/>
        <v>82449</v>
      </c>
      <c r="DJ27" s="193">
        <f t="shared" si="33"/>
        <v>40596</v>
      </c>
      <c r="DK27" s="242">
        <f t="shared" si="37"/>
        <v>49.2377105847251</v>
      </c>
    </row>
    <row r="28" spans="1:115" ht="12.75">
      <c r="A28" s="43" t="s">
        <v>86</v>
      </c>
      <c r="B28" s="4" t="s">
        <v>87</v>
      </c>
      <c r="C28" s="52">
        <v>220424</v>
      </c>
      <c r="D28" s="4">
        <v>222564</v>
      </c>
      <c r="E28" s="4">
        <v>121715</v>
      </c>
      <c r="F28" s="211">
        <f t="shared" si="12"/>
        <v>54.68764040905087</v>
      </c>
      <c r="G28" s="52">
        <v>74984</v>
      </c>
      <c r="H28" s="4">
        <v>75345</v>
      </c>
      <c r="I28" s="4">
        <v>41294</v>
      </c>
      <c r="J28" s="211">
        <f t="shared" si="13"/>
        <v>54.80655650673568</v>
      </c>
      <c r="K28" s="32" t="s">
        <v>86</v>
      </c>
      <c r="L28" s="30" t="s">
        <v>87</v>
      </c>
      <c r="M28" s="52">
        <v>37737</v>
      </c>
      <c r="N28" s="4">
        <v>39257</v>
      </c>
      <c r="O28" s="285">
        <v>22609</v>
      </c>
      <c r="P28" s="211">
        <f t="shared" si="14"/>
        <v>57.59227653666862</v>
      </c>
      <c r="Q28" s="56">
        <v>0</v>
      </c>
      <c r="R28" s="236">
        <v>0</v>
      </c>
      <c r="S28" s="236">
        <v>0</v>
      </c>
      <c r="T28" s="223">
        <v>0</v>
      </c>
      <c r="U28" s="235">
        <v>0</v>
      </c>
      <c r="V28" s="32" t="s">
        <v>86</v>
      </c>
      <c r="W28" s="30" t="s">
        <v>87</v>
      </c>
      <c r="X28" s="20">
        <f t="shared" si="0"/>
        <v>37737</v>
      </c>
      <c r="Y28" s="20">
        <f t="shared" si="1"/>
        <v>39257</v>
      </c>
      <c r="Z28" s="239">
        <f t="shared" si="15"/>
        <v>22609</v>
      </c>
      <c r="AA28" s="211">
        <f t="shared" si="16"/>
        <v>57.59227653666862</v>
      </c>
      <c r="AB28" s="54">
        <f t="shared" si="17"/>
        <v>0</v>
      </c>
      <c r="AC28" s="54">
        <f t="shared" si="18"/>
        <v>122</v>
      </c>
      <c r="AD28" s="54">
        <f t="shared" si="19"/>
        <v>326</v>
      </c>
      <c r="AE28" s="211">
        <f t="shared" si="29"/>
        <v>267.21311475409834</v>
      </c>
      <c r="AF28" s="32" t="s">
        <v>86</v>
      </c>
      <c r="AG28" s="30" t="s">
        <v>87</v>
      </c>
      <c r="AH28" s="52">
        <v>0</v>
      </c>
      <c r="AI28" s="52">
        <v>0</v>
      </c>
      <c r="AJ28" s="52">
        <v>0</v>
      </c>
      <c r="AK28" s="222">
        <v>0</v>
      </c>
      <c r="AL28" s="52">
        <v>0</v>
      </c>
      <c r="AM28" s="52">
        <v>122</v>
      </c>
      <c r="AN28" s="52">
        <v>326</v>
      </c>
      <c r="AO28" s="211">
        <f t="shared" si="30"/>
        <v>267.21311475409834</v>
      </c>
      <c r="AP28" s="32" t="s">
        <v>86</v>
      </c>
      <c r="AQ28" s="30" t="s">
        <v>87</v>
      </c>
      <c r="AR28" s="52">
        <v>150</v>
      </c>
      <c r="AS28" s="52">
        <v>226</v>
      </c>
      <c r="AT28" s="52">
        <v>1157</v>
      </c>
      <c r="AU28" s="211">
        <f t="shared" si="28"/>
        <v>511.94690265486724</v>
      </c>
      <c r="AV28" s="52">
        <v>900</v>
      </c>
      <c r="AW28" s="4">
        <v>900</v>
      </c>
      <c r="AX28" s="52">
        <v>0</v>
      </c>
      <c r="AY28" s="211">
        <f>AX28/AW28*100</f>
        <v>0</v>
      </c>
      <c r="AZ28" s="32" t="s">
        <v>86</v>
      </c>
      <c r="BA28" s="30" t="s">
        <v>87</v>
      </c>
      <c r="BB28" s="52">
        <v>0</v>
      </c>
      <c r="BC28" s="4">
        <v>1165</v>
      </c>
      <c r="BD28" s="52">
        <v>3084</v>
      </c>
      <c r="BE28" s="211">
        <f t="shared" si="20"/>
        <v>264.72103004291847</v>
      </c>
      <c r="BF28" s="20">
        <f t="shared" si="3"/>
        <v>334195</v>
      </c>
      <c r="BG28" s="20">
        <f t="shared" si="4"/>
        <v>339579</v>
      </c>
      <c r="BH28" s="20">
        <f t="shared" si="5"/>
        <v>190185</v>
      </c>
      <c r="BI28" s="211">
        <f t="shared" si="21"/>
        <v>56.00611345224527</v>
      </c>
      <c r="BJ28" s="32" t="s">
        <v>86</v>
      </c>
      <c r="BK28" s="30" t="s">
        <v>87</v>
      </c>
      <c r="BL28" s="20">
        <f t="shared" si="6"/>
        <v>333295</v>
      </c>
      <c r="BM28" s="20">
        <f t="shared" si="7"/>
        <v>337514</v>
      </c>
      <c r="BN28" s="20">
        <f t="shared" si="8"/>
        <v>187101</v>
      </c>
      <c r="BO28" s="211">
        <f t="shared" si="22"/>
        <v>55.43503380600509</v>
      </c>
      <c r="BP28" s="20">
        <f t="shared" si="9"/>
        <v>900</v>
      </c>
      <c r="BQ28" s="20">
        <f t="shared" si="10"/>
        <v>2065</v>
      </c>
      <c r="BR28" s="20">
        <f t="shared" si="11"/>
        <v>3084</v>
      </c>
      <c r="BS28" s="211">
        <f t="shared" si="23"/>
        <v>149.34624697336562</v>
      </c>
      <c r="BT28" s="171">
        <v>8</v>
      </c>
      <c r="BU28" s="157" t="s">
        <v>42</v>
      </c>
      <c r="BV28" s="163" t="s">
        <v>197</v>
      </c>
      <c r="BW28" s="163">
        <v>27127</v>
      </c>
      <c r="BX28" s="163">
        <v>27296</v>
      </c>
      <c r="BY28" s="163">
        <v>14778</v>
      </c>
      <c r="BZ28" s="242">
        <f t="shared" si="34"/>
        <v>54.139800703399764</v>
      </c>
      <c r="CA28" s="163">
        <v>9371</v>
      </c>
      <c r="CB28" s="163">
        <v>9381</v>
      </c>
      <c r="CC28" s="163">
        <v>5109</v>
      </c>
      <c r="CD28" s="242">
        <f t="shared" si="35"/>
        <v>54.461144867284936</v>
      </c>
      <c r="CE28" s="171">
        <v>8</v>
      </c>
      <c r="CF28" s="157" t="s">
        <v>42</v>
      </c>
      <c r="CG28" s="163" t="s">
        <v>197</v>
      </c>
      <c r="CH28" s="163">
        <v>7778</v>
      </c>
      <c r="CI28" s="163">
        <v>8463</v>
      </c>
      <c r="CJ28" s="163">
        <v>3366</v>
      </c>
      <c r="CK28" s="242">
        <f t="shared" si="36"/>
        <v>39.77313009571074</v>
      </c>
      <c r="CL28" s="163">
        <v>0</v>
      </c>
      <c r="CM28" s="163">
        <v>0</v>
      </c>
      <c r="CN28" s="163">
        <v>0</v>
      </c>
      <c r="CO28" s="246">
        <v>0</v>
      </c>
      <c r="CP28" s="171">
        <v>8</v>
      </c>
      <c r="CQ28" s="157" t="s">
        <v>42</v>
      </c>
      <c r="CR28" s="163" t="s">
        <v>197</v>
      </c>
      <c r="CS28" s="163">
        <v>0</v>
      </c>
      <c r="CT28" s="163">
        <v>0</v>
      </c>
      <c r="CU28" s="163">
        <v>0</v>
      </c>
      <c r="CV28" s="246">
        <v>0</v>
      </c>
      <c r="CW28" s="163">
        <v>0</v>
      </c>
      <c r="CX28" s="163">
        <v>0</v>
      </c>
      <c r="CY28" s="163">
        <v>0</v>
      </c>
      <c r="CZ28" s="246">
        <v>0</v>
      </c>
      <c r="DA28" s="171">
        <v>8</v>
      </c>
      <c r="DB28" s="157" t="s">
        <v>42</v>
      </c>
      <c r="DC28" s="163" t="s">
        <v>197</v>
      </c>
      <c r="DD28" s="163">
        <v>0</v>
      </c>
      <c r="DE28" s="163">
        <v>0</v>
      </c>
      <c r="DF28" s="163">
        <v>167</v>
      </c>
      <c r="DG28" s="246">
        <v>0</v>
      </c>
      <c r="DH28" s="193">
        <f t="shared" si="31"/>
        <v>44276</v>
      </c>
      <c r="DI28" s="193">
        <f t="shared" si="32"/>
        <v>45140</v>
      </c>
      <c r="DJ28" s="193">
        <f t="shared" si="33"/>
        <v>23420</v>
      </c>
      <c r="DK28" s="242">
        <f t="shared" si="37"/>
        <v>51.88303057155517</v>
      </c>
    </row>
    <row r="29" spans="1:115" ht="12.75">
      <c r="A29" s="43" t="s">
        <v>88</v>
      </c>
      <c r="B29" s="4" t="s">
        <v>89</v>
      </c>
      <c r="C29" s="52">
        <v>228837</v>
      </c>
      <c r="D29" s="4">
        <v>234289</v>
      </c>
      <c r="E29" s="4">
        <v>124097</v>
      </c>
      <c r="F29" s="211">
        <f t="shared" si="12"/>
        <v>52.96748887058291</v>
      </c>
      <c r="G29" s="52">
        <v>77788</v>
      </c>
      <c r="H29" s="4">
        <v>79272</v>
      </c>
      <c r="I29" s="4">
        <v>41276</v>
      </c>
      <c r="J29" s="211">
        <f t="shared" si="13"/>
        <v>52.06882631950752</v>
      </c>
      <c r="K29" s="32" t="s">
        <v>88</v>
      </c>
      <c r="L29" s="30" t="s">
        <v>89</v>
      </c>
      <c r="M29" s="52">
        <v>78003</v>
      </c>
      <c r="N29" s="4">
        <v>71699</v>
      </c>
      <c r="O29" s="285">
        <v>41639</v>
      </c>
      <c r="P29" s="211">
        <f t="shared" si="14"/>
        <v>58.074729075719326</v>
      </c>
      <c r="Q29" s="56">
        <v>13779</v>
      </c>
      <c r="R29" s="236">
        <v>0</v>
      </c>
      <c r="S29" s="236">
        <v>0</v>
      </c>
      <c r="T29" s="223">
        <v>0</v>
      </c>
      <c r="U29" s="235">
        <v>0</v>
      </c>
      <c r="V29" s="32" t="s">
        <v>88</v>
      </c>
      <c r="W29" s="30" t="s">
        <v>89</v>
      </c>
      <c r="X29" s="20">
        <f t="shared" si="0"/>
        <v>64224</v>
      </c>
      <c r="Y29" s="20">
        <f t="shared" si="1"/>
        <v>71699</v>
      </c>
      <c r="Z29" s="239">
        <f t="shared" si="15"/>
        <v>41639</v>
      </c>
      <c r="AA29" s="211">
        <f t="shared" si="16"/>
        <v>58.074729075719326</v>
      </c>
      <c r="AB29" s="54">
        <f t="shared" si="17"/>
        <v>0</v>
      </c>
      <c r="AC29" s="54">
        <f t="shared" si="18"/>
        <v>0</v>
      </c>
      <c r="AD29" s="54">
        <f t="shared" si="19"/>
        <v>161</v>
      </c>
      <c r="AE29" s="287">
        <v>0</v>
      </c>
      <c r="AF29" s="32" t="s">
        <v>88</v>
      </c>
      <c r="AG29" s="30" t="s">
        <v>89</v>
      </c>
      <c r="AH29" s="52">
        <v>0</v>
      </c>
      <c r="AI29" s="52">
        <v>0</v>
      </c>
      <c r="AJ29" s="52">
        <v>161</v>
      </c>
      <c r="AK29" s="222">
        <v>0</v>
      </c>
      <c r="AL29" s="52">
        <v>0</v>
      </c>
      <c r="AM29" s="52">
        <v>0</v>
      </c>
      <c r="AN29" s="52">
        <v>0</v>
      </c>
      <c r="AO29" s="222">
        <v>0</v>
      </c>
      <c r="AP29" s="32" t="s">
        <v>88</v>
      </c>
      <c r="AQ29" s="30" t="s">
        <v>89</v>
      </c>
      <c r="AR29" s="52">
        <v>1290</v>
      </c>
      <c r="AS29" s="52">
        <v>1300</v>
      </c>
      <c r="AT29" s="52">
        <v>14</v>
      </c>
      <c r="AU29" s="211">
        <f t="shared" si="28"/>
        <v>1.0769230769230769</v>
      </c>
      <c r="AV29" s="52">
        <v>1500</v>
      </c>
      <c r="AW29" s="4">
        <v>1505</v>
      </c>
      <c r="AX29" s="52">
        <v>1318</v>
      </c>
      <c r="AY29" s="211">
        <f>AX29/AW29*100</f>
        <v>87.57475083056478</v>
      </c>
      <c r="AZ29" s="32" t="s">
        <v>88</v>
      </c>
      <c r="BA29" s="30" t="s">
        <v>89</v>
      </c>
      <c r="BB29" s="52">
        <v>10000</v>
      </c>
      <c r="BC29" s="4">
        <v>32504</v>
      </c>
      <c r="BD29" s="52">
        <v>7906</v>
      </c>
      <c r="BE29" s="211">
        <f t="shared" si="20"/>
        <v>24.32316022643367</v>
      </c>
      <c r="BF29" s="20">
        <f t="shared" si="3"/>
        <v>397418</v>
      </c>
      <c r="BG29" s="20">
        <f t="shared" si="4"/>
        <v>420569</v>
      </c>
      <c r="BH29" s="20">
        <f t="shared" si="5"/>
        <v>216411</v>
      </c>
      <c r="BI29" s="211">
        <f t="shared" si="21"/>
        <v>51.45671697153142</v>
      </c>
      <c r="BJ29" s="32" t="s">
        <v>88</v>
      </c>
      <c r="BK29" s="30" t="s">
        <v>89</v>
      </c>
      <c r="BL29" s="20">
        <f t="shared" si="6"/>
        <v>385918</v>
      </c>
      <c r="BM29" s="20">
        <f t="shared" si="7"/>
        <v>386560</v>
      </c>
      <c r="BN29" s="20">
        <f t="shared" si="8"/>
        <v>207026</v>
      </c>
      <c r="BO29" s="211">
        <f t="shared" si="22"/>
        <v>53.555980960264904</v>
      </c>
      <c r="BP29" s="20">
        <f t="shared" si="9"/>
        <v>11500</v>
      </c>
      <c r="BQ29" s="20">
        <f t="shared" si="10"/>
        <v>34009</v>
      </c>
      <c r="BR29" s="20">
        <f t="shared" si="11"/>
        <v>9385</v>
      </c>
      <c r="BS29" s="211">
        <f t="shared" si="23"/>
        <v>27.59563644917522</v>
      </c>
      <c r="BT29" s="171">
        <v>8</v>
      </c>
      <c r="BU29" s="157" t="s">
        <v>44</v>
      </c>
      <c r="BV29" s="163" t="s">
        <v>198</v>
      </c>
      <c r="BW29" s="163">
        <v>25001</v>
      </c>
      <c r="BX29" s="163">
        <v>25277</v>
      </c>
      <c r="BY29" s="163">
        <v>13042</v>
      </c>
      <c r="BZ29" s="242">
        <f t="shared" si="34"/>
        <v>51.596312853582305</v>
      </c>
      <c r="CA29" s="163">
        <v>8614</v>
      </c>
      <c r="CB29" s="163">
        <v>8662</v>
      </c>
      <c r="CC29" s="163">
        <v>4477</v>
      </c>
      <c r="CD29" s="242">
        <f t="shared" si="35"/>
        <v>51.68552297390902</v>
      </c>
      <c r="CE29" s="171">
        <v>8</v>
      </c>
      <c r="CF29" s="157" t="s">
        <v>44</v>
      </c>
      <c r="CG29" s="163" t="s">
        <v>198</v>
      </c>
      <c r="CH29" s="163">
        <v>6293</v>
      </c>
      <c r="CI29" s="163">
        <v>6814</v>
      </c>
      <c r="CJ29" s="163">
        <v>2630</v>
      </c>
      <c r="CK29" s="242">
        <f t="shared" si="36"/>
        <v>38.59700616378045</v>
      </c>
      <c r="CL29" s="163">
        <v>0</v>
      </c>
      <c r="CM29" s="163">
        <v>0</v>
      </c>
      <c r="CN29" s="163">
        <v>0</v>
      </c>
      <c r="CO29" s="246">
        <v>0</v>
      </c>
      <c r="CP29" s="171">
        <v>8</v>
      </c>
      <c r="CQ29" s="157" t="s">
        <v>44</v>
      </c>
      <c r="CR29" s="163" t="s">
        <v>198</v>
      </c>
      <c r="CS29" s="163">
        <v>0</v>
      </c>
      <c r="CT29" s="163">
        <v>0</v>
      </c>
      <c r="CU29" s="163">
        <v>0</v>
      </c>
      <c r="CV29" s="246">
        <v>0</v>
      </c>
      <c r="CW29" s="163">
        <v>0</v>
      </c>
      <c r="CX29" s="163">
        <v>0</v>
      </c>
      <c r="CY29" s="163">
        <v>0</v>
      </c>
      <c r="CZ29" s="246">
        <v>0</v>
      </c>
      <c r="DA29" s="171">
        <v>8</v>
      </c>
      <c r="DB29" s="157" t="s">
        <v>44</v>
      </c>
      <c r="DC29" s="163" t="s">
        <v>198</v>
      </c>
      <c r="DD29" s="163">
        <v>0</v>
      </c>
      <c r="DE29" s="163">
        <v>0</v>
      </c>
      <c r="DF29" s="163">
        <v>139</v>
      </c>
      <c r="DG29" s="246">
        <v>0</v>
      </c>
      <c r="DH29" s="193">
        <f t="shared" si="31"/>
        <v>39908</v>
      </c>
      <c r="DI29" s="193">
        <f t="shared" si="32"/>
        <v>40753</v>
      </c>
      <c r="DJ29" s="193">
        <f t="shared" si="33"/>
        <v>20288</v>
      </c>
      <c r="DK29" s="242">
        <f t="shared" si="37"/>
        <v>49.78283807327068</v>
      </c>
    </row>
    <row r="30" spans="1:115" ht="12.75">
      <c r="A30" s="43" t="s">
        <v>90</v>
      </c>
      <c r="B30" s="4" t="s">
        <v>91</v>
      </c>
      <c r="C30" s="52">
        <v>187798</v>
      </c>
      <c r="D30" s="4">
        <v>191289</v>
      </c>
      <c r="E30" s="4">
        <v>100337</v>
      </c>
      <c r="F30" s="211">
        <f t="shared" si="12"/>
        <v>52.4530945323568</v>
      </c>
      <c r="G30" s="52">
        <v>66510</v>
      </c>
      <c r="H30" s="4">
        <v>67312</v>
      </c>
      <c r="I30" s="4">
        <v>33374</v>
      </c>
      <c r="J30" s="211">
        <f t="shared" si="13"/>
        <v>49.58105538388401</v>
      </c>
      <c r="K30" s="32" t="s">
        <v>90</v>
      </c>
      <c r="L30" s="30" t="s">
        <v>91</v>
      </c>
      <c r="M30" s="52">
        <v>46264</v>
      </c>
      <c r="N30" s="4">
        <v>46231</v>
      </c>
      <c r="O30" s="285">
        <v>26951</v>
      </c>
      <c r="P30" s="211">
        <f t="shared" si="14"/>
        <v>58.29638121606714</v>
      </c>
      <c r="Q30" s="56">
        <v>3349</v>
      </c>
      <c r="R30" s="236">
        <v>0</v>
      </c>
      <c r="S30" s="236">
        <v>0</v>
      </c>
      <c r="T30" s="223">
        <v>0</v>
      </c>
      <c r="U30" s="235">
        <v>0</v>
      </c>
      <c r="V30" s="32" t="s">
        <v>90</v>
      </c>
      <c r="W30" s="30" t="s">
        <v>91</v>
      </c>
      <c r="X30" s="20">
        <f t="shared" si="0"/>
        <v>42915</v>
      </c>
      <c r="Y30" s="20">
        <f t="shared" si="1"/>
        <v>46231</v>
      </c>
      <c r="Z30" s="239">
        <f t="shared" si="15"/>
        <v>26951</v>
      </c>
      <c r="AA30" s="211">
        <f t="shared" si="16"/>
        <v>58.29638121606714</v>
      </c>
      <c r="AB30" s="54">
        <f t="shared" si="17"/>
        <v>0</v>
      </c>
      <c r="AC30" s="54">
        <f t="shared" si="18"/>
        <v>0</v>
      </c>
      <c r="AD30" s="54">
        <f t="shared" si="19"/>
        <v>0</v>
      </c>
      <c r="AE30" s="287">
        <v>0</v>
      </c>
      <c r="AF30" s="32" t="s">
        <v>90</v>
      </c>
      <c r="AG30" s="30" t="s">
        <v>91</v>
      </c>
      <c r="AH30" s="52">
        <v>0</v>
      </c>
      <c r="AI30" s="52">
        <v>0</v>
      </c>
      <c r="AJ30" s="52">
        <v>0</v>
      </c>
      <c r="AK30" s="222">
        <v>0</v>
      </c>
      <c r="AL30" s="52">
        <v>0</v>
      </c>
      <c r="AM30" s="52">
        <v>0</v>
      </c>
      <c r="AN30" s="52">
        <v>0</v>
      </c>
      <c r="AO30" s="222">
        <v>0</v>
      </c>
      <c r="AP30" s="32" t="s">
        <v>90</v>
      </c>
      <c r="AQ30" s="30" t="s">
        <v>91</v>
      </c>
      <c r="AR30" s="52">
        <v>713</v>
      </c>
      <c r="AS30" s="52">
        <v>723</v>
      </c>
      <c r="AT30" s="52">
        <v>259</v>
      </c>
      <c r="AU30" s="211">
        <f t="shared" si="28"/>
        <v>35.82295988934993</v>
      </c>
      <c r="AV30" s="52">
        <v>685</v>
      </c>
      <c r="AW30" s="4">
        <v>1950</v>
      </c>
      <c r="AX30" s="52">
        <v>2271</v>
      </c>
      <c r="AY30" s="211">
        <f>AX30/AW30*100</f>
        <v>116.46153846153847</v>
      </c>
      <c r="AZ30" s="32" t="s">
        <v>90</v>
      </c>
      <c r="BA30" s="30" t="s">
        <v>91</v>
      </c>
      <c r="BB30" s="52">
        <v>0</v>
      </c>
      <c r="BC30" s="4">
        <v>2448</v>
      </c>
      <c r="BD30" s="52">
        <v>2978</v>
      </c>
      <c r="BE30" s="211">
        <f t="shared" si="20"/>
        <v>121.65032679738562</v>
      </c>
      <c r="BF30" s="20">
        <f t="shared" si="3"/>
        <v>301970</v>
      </c>
      <c r="BG30" s="20">
        <f t="shared" si="4"/>
        <v>309953</v>
      </c>
      <c r="BH30" s="20">
        <f t="shared" si="5"/>
        <v>166170</v>
      </c>
      <c r="BI30" s="211">
        <f t="shared" si="21"/>
        <v>53.61135397947431</v>
      </c>
      <c r="BJ30" s="32" t="s">
        <v>90</v>
      </c>
      <c r="BK30" s="30" t="s">
        <v>91</v>
      </c>
      <c r="BL30" s="20">
        <f t="shared" si="6"/>
        <v>301285</v>
      </c>
      <c r="BM30" s="20">
        <f t="shared" si="7"/>
        <v>305555</v>
      </c>
      <c r="BN30" s="20">
        <f t="shared" si="8"/>
        <v>160921</v>
      </c>
      <c r="BO30" s="211">
        <f t="shared" si="22"/>
        <v>52.665150300273275</v>
      </c>
      <c r="BP30" s="20">
        <f t="shared" si="9"/>
        <v>685</v>
      </c>
      <c r="BQ30" s="20">
        <f t="shared" si="10"/>
        <v>4398</v>
      </c>
      <c r="BR30" s="20">
        <f t="shared" si="11"/>
        <v>5249</v>
      </c>
      <c r="BS30" s="211">
        <f t="shared" si="23"/>
        <v>119.34970441109596</v>
      </c>
      <c r="BT30" s="171">
        <v>8</v>
      </c>
      <c r="BU30" s="157" t="s">
        <v>57</v>
      </c>
      <c r="BV30" s="163" t="s">
        <v>199</v>
      </c>
      <c r="BW30" s="163">
        <v>42515</v>
      </c>
      <c r="BX30" s="163">
        <v>43236</v>
      </c>
      <c r="BY30" s="163">
        <v>23721</v>
      </c>
      <c r="BZ30" s="242">
        <f t="shared" si="34"/>
        <v>54.86400222037191</v>
      </c>
      <c r="CA30" s="163">
        <v>14669</v>
      </c>
      <c r="CB30" s="163">
        <v>14837</v>
      </c>
      <c r="CC30" s="163">
        <v>8157</v>
      </c>
      <c r="CD30" s="242">
        <f t="shared" si="35"/>
        <v>54.97742131158591</v>
      </c>
      <c r="CE30" s="171">
        <v>8</v>
      </c>
      <c r="CF30" s="157" t="s">
        <v>57</v>
      </c>
      <c r="CG30" s="163" t="s">
        <v>199</v>
      </c>
      <c r="CH30" s="163">
        <v>11176</v>
      </c>
      <c r="CI30" s="163">
        <v>11367</v>
      </c>
      <c r="CJ30" s="163">
        <v>5177</v>
      </c>
      <c r="CK30" s="242">
        <f t="shared" si="36"/>
        <v>45.544118940793524</v>
      </c>
      <c r="CL30" s="163">
        <v>0</v>
      </c>
      <c r="CM30" s="163">
        <v>0</v>
      </c>
      <c r="CN30" s="163">
        <v>0</v>
      </c>
      <c r="CO30" s="246">
        <v>0</v>
      </c>
      <c r="CP30" s="171">
        <v>8</v>
      </c>
      <c r="CQ30" s="157" t="s">
        <v>57</v>
      </c>
      <c r="CR30" s="163" t="s">
        <v>199</v>
      </c>
      <c r="CS30" s="163">
        <v>0</v>
      </c>
      <c r="CT30" s="163">
        <v>0</v>
      </c>
      <c r="CU30" s="163">
        <v>0</v>
      </c>
      <c r="CV30" s="246">
        <v>0</v>
      </c>
      <c r="CW30" s="163">
        <v>0</v>
      </c>
      <c r="CX30" s="163">
        <v>0</v>
      </c>
      <c r="CY30" s="163">
        <v>0</v>
      </c>
      <c r="CZ30" s="246">
        <v>0</v>
      </c>
      <c r="DA30" s="171">
        <v>8</v>
      </c>
      <c r="DB30" s="157" t="s">
        <v>57</v>
      </c>
      <c r="DC30" s="163" t="s">
        <v>199</v>
      </c>
      <c r="DD30" s="163">
        <v>0</v>
      </c>
      <c r="DE30" s="163">
        <v>0</v>
      </c>
      <c r="DF30" s="163">
        <v>70</v>
      </c>
      <c r="DG30" s="246">
        <v>0</v>
      </c>
      <c r="DH30" s="193">
        <f t="shared" si="31"/>
        <v>68360</v>
      </c>
      <c r="DI30" s="193">
        <f t="shared" si="32"/>
        <v>69440</v>
      </c>
      <c r="DJ30" s="193">
        <f t="shared" si="33"/>
        <v>37125</v>
      </c>
      <c r="DK30" s="242">
        <f t="shared" si="37"/>
        <v>53.46342165898618</v>
      </c>
    </row>
    <row r="31" spans="1:115" ht="12.75">
      <c r="A31" s="43" t="s">
        <v>92</v>
      </c>
      <c r="B31" s="30" t="s">
        <v>93</v>
      </c>
      <c r="C31" s="52">
        <v>211245</v>
      </c>
      <c r="D31" s="4">
        <v>212259</v>
      </c>
      <c r="E31" s="4">
        <v>111453</v>
      </c>
      <c r="F31" s="211">
        <f t="shared" si="12"/>
        <v>52.508020861306235</v>
      </c>
      <c r="G31" s="52">
        <v>71293</v>
      </c>
      <c r="H31" s="4">
        <v>71293</v>
      </c>
      <c r="I31" s="4">
        <v>36962</v>
      </c>
      <c r="J31" s="211">
        <f t="shared" si="13"/>
        <v>51.84520219376376</v>
      </c>
      <c r="K31" s="32" t="s">
        <v>92</v>
      </c>
      <c r="L31" s="30" t="s">
        <v>93</v>
      </c>
      <c r="M31" s="52">
        <v>142552</v>
      </c>
      <c r="N31" s="4">
        <v>138359</v>
      </c>
      <c r="O31" s="285">
        <v>77974</v>
      </c>
      <c r="P31" s="211">
        <f t="shared" si="14"/>
        <v>56.356290519590345</v>
      </c>
      <c r="Q31" s="56">
        <v>10333</v>
      </c>
      <c r="R31" s="236">
        <v>0</v>
      </c>
      <c r="S31" s="236">
        <v>0</v>
      </c>
      <c r="T31" s="223">
        <v>0</v>
      </c>
      <c r="U31" s="235">
        <v>0</v>
      </c>
      <c r="V31" s="32" t="s">
        <v>92</v>
      </c>
      <c r="W31" s="30" t="s">
        <v>93</v>
      </c>
      <c r="X31" s="20">
        <f t="shared" si="0"/>
        <v>132219</v>
      </c>
      <c r="Y31" s="20">
        <f t="shared" si="1"/>
        <v>138359</v>
      </c>
      <c r="Z31" s="239">
        <f t="shared" si="15"/>
        <v>77974</v>
      </c>
      <c r="AA31" s="211">
        <f t="shared" si="16"/>
        <v>56.356290519590345</v>
      </c>
      <c r="AB31" s="54">
        <f t="shared" si="17"/>
        <v>0</v>
      </c>
      <c r="AC31" s="54">
        <f t="shared" si="18"/>
        <v>0</v>
      </c>
      <c r="AD31" s="54">
        <f t="shared" si="19"/>
        <v>0</v>
      </c>
      <c r="AE31" s="287">
        <v>0</v>
      </c>
      <c r="AF31" s="32" t="s">
        <v>92</v>
      </c>
      <c r="AG31" s="30" t="s">
        <v>93</v>
      </c>
      <c r="AH31" s="52">
        <v>0</v>
      </c>
      <c r="AI31" s="52">
        <v>0</v>
      </c>
      <c r="AJ31" s="52">
        <v>0</v>
      </c>
      <c r="AK31" s="222">
        <v>0</v>
      </c>
      <c r="AL31" s="52">
        <v>0</v>
      </c>
      <c r="AM31" s="52">
        <v>0</v>
      </c>
      <c r="AN31" s="52">
        <v>0</v>
      </c>
      <c r="AO31" s="222">
        <v>0</v>
      </c>
      <c r="AP31" s="32" t="s">
        <v>92</v>
      </c>
      <c r="AQ31" s="30" t="s">
        <v>93</v>
      </c>
      <c r="AR31" s="52">
        <v>3500</v>
      </c>
      <c r="AS31" s="52">
        <v>3510</v>
      </c>
      <c r="AT31" s="52">
        <v>12</v>
      </c>
      <c r="AU31" s="211">
        <f t="shared" si="28"/>
        <v>0.3418803418803419</v>
      </c>
      <c r="AV31" s="52">
        <v>0</v>
      </c>
      <c r="AW31" s="4">
        <v>0</v>
      </c>
      <c r="AX31" s="52">
        <v>363</v>
      </c>
      <c r="AY31" s="287">
        <v>0</v>
      </c>
      <c r="AZ31" s="32" t="s">
        <v>92</v>
      </c>
      <c r="BA31" s="30" t="s">
        <v>93</v>
      </c>
      <c r="BB31" s="52">
        <v>7677</v>
      </c>
      <c r="BC31" s="4">
        <v>13918</v>
      </c>
      <c r="BD31" s="52">
        <v>9025</v>
      </c>
      <c r="BE31" s="211">
        <f t="shared" si="20"/>
        <v>64.84408679407962</v>
      </c>
      <c r="BF31" s="20">
        <f t="shared" si="3"/>
        <v>436267</v>
      </c>
      <c r="BG31" s="20">
        <f t="shared" si="4"/>
        <v>439339</v>
      </c>
      <c r="BH31" s="20">
        <f t="shared" si="5"/>
        <v>235789</v>
      </c>
      <c r="BI31" s="211">
        <f t="shared" si="21"/>
        <v>53.66903461791463</v>
      </c>
      <c r="BJ31" s="32" t="s">
        <v>92</v>
      </c>
      <c r="BK31" s="30" t="s">
        <v>93</v>
      </c>
      <c r="BL31" s="20">
        <f t="shared" si="6"/>
        <v>428590</v>
      </c>
      <c r="BM31" s="20">
        <f t="shared" si="7"/>
        <v>425421</v>
      </c>
      <c r="BN31" s="20">
        <f t="shared" si="8"/>
        <v>226401</v>
      </c>
      <c r="BO31" s="211">
        <f t="shared" si="22"/>
        <v>53.21810629940694</v>
      </c>
      <c r="BP31" s="20">
        <f t="shared" si="9"/>
        <v>7677</v>
      </c>
      <c r="BQ31" s="20">
        <f t="shared" si="10"/>
        <v>13918</v>
      </c>
      <c r="BR31" s="20">
        <f t="shared" si="11"/>
        <v>9388</v>
      </c>
      <c r="BS31" s="211">
        <f t="shared" si="23"/>
        <v>67.45222014657278</v>
      </c>
      <c r="BT31" s="171">
        <v>8</v>
      </c>
      <c r="BU31" s="157" t="s">
        <v>47</v>
      </c>
      <c r="BV31" s="163" t="s">
        <v>200</v>
      </c>
      <c r="BW31" s="163">
        <v>23517</v>
      </c>
      <c r="BX31" s="163">
        <v>23804</v>
      </c>
      <c r="BY31" s="163">
        <v>11990</v>
      </c>
      <c r="BZ31" s="242">
        <f t="shared" si="34"/>
        <v>50.36968576709797</v>
      </c>
      <c r="CA31" s="163">
        <v>8056</v>
      </c>
      <c r="CB31" s="163">
        <v>8058</v>
      </c>
      <c r="CC31" s="163">
        <v>4213</v>
      </c>
      <c r="CD31" s="242">
        <f t="shared" si="35"/>
        <v>52.283445023579056</v>
      </c>
      <c r="CE31" s="171">
        <v>8</v>
      </c>
      <c r="CF31" s="157" t="s">
        <v>47</v>
      </c>
      <c r="CG31" s="163" t="s">
        <v>200</v>
      </c>
      <c r="CH31" s="163">
        <v>5422</v>
      </c>
      <c r="CI31" s="163">
        <v>5610</v>
      </c>
      <c r="CJ31" s="163">
        <v>2936</v>
      </c>
      <c r="CK31" s="242">
        <f t="shared" si="36"/>
        <v>52.33511586452762</v>
      </c>
      <c r="CL31" s="163">
        <v>0</v>
      </c>
      <c r="CM31" s="163">
        <v>0</v>
      </c>
      <c r="CN31" s="163">
        <v>0</v>
      </c>
      <c r="CO31" s="246">
        <v>0</v>
      </c>
      <c r="CP31" s="171">
        <v>8</v>
      </c>
      <c r="CQ31" s="157" t="s">
        <v>47</v>
      </c>
      <c r="CR31" s="163" t="s">
        <v>200</v>
      </c>
      <c r="CS31" s="163">
        <v>0</v>
      </c>
      <c r="CT31" s="163">
        <v>0</v>
      </c>
      <c r="CU31" s="163">
        <v>0</v>
      </c>
      <c r="CV31" s="246">
        <v>0</v>
      </c>
      <c r="CW31" s="163">
        <v>0</v>
      </c>
      <c r="CX31" s="163">
        <v>0</v>
      </c>
      <c r="CY31" s="163">
        <v>0</v>
      </c>
      <c r="CZ31" s="246">
        <v>0</v>
      </c>
      <c r="DA31" s="171">
        <v>8</v>
      </c>
      <c r="DB31" s="157" t="s">
        <v>47</v>
      </c>
      <c r="DC31" s="163" t="s">
        <v>200</v>
      </c>
      <c r="DD31" s="163">
        <v>0</v>
      </c>
      <c r="DE31" s="163">
        <v>0</v>
      </c>
      <c r="DF31" s="163">
        <v>90</v>
      </c>
      <c r="DG31" s="246">
        <v>0</v>
      </c>
      <c r="DH31" s="193">
        <f t="shared" si="31"/>
        <v>36995</v>
      </c>
      <c r="DI31" s="193">
        <f t="shared" si="32"/>
        <v>37472</v>
      </c>
      <c r="DJ31" s="193">
        <f t="shared" si="33"/>
        <v>19229</v>
      </c>
      <c r="DK31" s="242">
        <f t="shared" si="37"/>
        <v>51.315649017933396</v>
      </c>
    </row>
    <row r="32" spans="1:115" ht="12.75">
      <c r="A32" s="32" t="s">
        <v>94</v>
      </c>
      <c r="B32" s="30" t="s">
        <v>95</v>
      </c>
      <c r="C32" s="52">
        <v>160465</v>
      </c>
      <c r="D32" s="4">
        <v>162424</v>
      </c>
      <c r="E32" s="4">
        <v>83340</v>
      </c>
      <c r="F32" s="211">
        <f t="shared" si="12"/>
        <v>51.31015120918091</v>
      </c>
      <c r="G32" s="52">
        <v>53660</v>
      </c>
      <c r="H32" s="4">
        <v>54016</v>
      </c>
      <c r="I32" s="4">
        <v>27314</v>
      </c>
      <c r="J32" s="211">
        <f t="shared" si="13"/>
        <v>50.56649881516587</v>
      </c>
      <c r="K32" s="32" t="s">
        <v>94</v>
      </c>
      <c r="L32" s="30" t="s">
        <v>95</v>
      </c>
      <c r="M32" s="52">
        <v>62015</v>
      </c>
      <c r="N32" s="4">
        <v>75713</v>
      </c>
      <c r="O32" s="285">
        <v>28192</v>
      </c>
      <c r="P32" s="211">
        <f t="shared" si="14"/>
        <v>37.235349279516065</v>
      </c>
      <c r="Q32" s="56">
        <v>0</v>
      </c>
      <c r="R32" s="236">
        <v>0</v>
      </c>
      <c r="S32" s="236">
        <v>0</v>
      </c>
      <c r="T32" s="223">
        <v>0</v>
      </c>
      <c r="U32" s="235">
        <v>0</v>
      </c>
      <c r="V32" s="32" t="s">
        <v>94</v>
      </c>
      <c r="W32" s="30" t="s">
        <v>95</v>
      </c>
      <c r="X32" s="20">
        <f t="shared" si="0"/>
        <v>62015</v>
      </c>
      <c r="Y32" s="20">
        <f t="shared" si="1"/>
        <v>75713</v>
      </c>
      <c r="Z32" s="239">
        <f t="shared" si="15"/>
        <v>28192</v>
      </c>
      <c r="AA32" s="211">
        <f t="shared" si="16"/>
        <v>37.235349279516065</v>
      </c>
      <c r="AB32" s="54">
        <f t="shared" si="17"/>
        <v>0</v>
      </c>
      <c r="AC32" s="54">
        <f t="shared" si="18"/>
        <v>0</v>
      </c>
      <c r="AD32" s="54">
        <f t="shared" si="19"/>
        <v>33</v>
      </c>
      <c r="AE32" s="287">
        <v>0</v>
      </c>
      <c r="AF32" s="32" t="s">
        <v>94</v>
      </c>
      <c r="AG32" s="30" t="s">
        <v>95</v>
      </c>
      <c r="AH32" s="52">
        <v>0</v>
      </c>
      <c r="AI32" s="52">
        <v>0</v>
      </c>
      <c r="AJ32" s="52">
        <v>0</v>
      </c>
      <c r="AK32" s="222">
        <v>0</v>
      </c>
      <c r="AL32" s="52">
        <v>0</v>
      </c>
      <c r="AM32" s="52">
        <v>0</v>
      </c>
      <c r="AN32" s="52">
        <v>33</v>
      </c>
      <c r="AO32" s="222">
        <v>0</v>
      </c>
      <c r="AP32" s="32" t="s">
        <v>94</v>
      </c>
      <c r="AQ32" s="30" t="s">
        <v>95</v>
      </c>
      <c r="AR32" s="52">
        <v>1205</v>
      </c>
      <c r="AS32" s="52">
        <v>1215</v>
      </c>
      <c r="AT32" s="52">
        <v>46</v>
      </c>
      <c r="AU32" s="211">
        <f t="shared" si="28"/>
        <v>3.7860082304526745</v>
      </c>
      <c r="AV32" s="52">
        <v>2593</v>
      </c>
      <c r="AW32" s="4">
        <v>3812</v>
      </c>
      <c r="AX32" s="52">
        <v>2313</v>
      </c>
      <c r="AY32" s="211">
        <f>AX32/AW32*100</f>
        <v>60.67681007345226</v>
      </c>
      <c r="AZ32" s="32" t="s">
        <v>94</v>
      </c>
      <c r="BA32" s="30" t="s">
        <v>95</v>
      </c>
      <c r="BB32" s="52">
        <v>22278</v>
      </c>
      <c r="BC32" s="4">
        <v>31273</v>
      </c>
      <c r="BD32" s="52">
        <v>6078</v>
      </c>
      <c r="BE32" s="211">
        <f t="shared" si="20"/>
        <v>19.435295622421897</v>
      </c>
      <c r="BF32" s="20">
        <f t="shared" si="3"/>
        <v>302216</v>
      </c>
      <c r="BG32" s="20">
        <f t="shared" si="4"/>
        <v>328453</v>
      </c>
      <c r="BH32" s="20">
        <f t="shared" si="5"/>
        <v>147316</v>
      </c>
      <c r="BI32" s="211">
        <f t="shared" si="21"/>
        <v>44.85147037780139</v>
      </c>
      <c r="BJ32" s="32" t="s">
        <v>94</v>
      </c>
      <c r="BK32" s="30" t="s">
        <v>95</v>
      </c>
      <c r="BL32" s="20">
        <f t="shared" si="6"/>
        <v>277345</v>
      </c>
      <c r="BM32" s="20">
        <f t="shared" si="7"/>
        <v>293368</v>
      </c>
      <c r="BN32" s="20">
        <f t="shared" si="8"/>
        <v>138925</v>
      </c>
      <c r="BO32" s="211">
        <f t="shared" si="22"/>
        <v>47.355198931035424</v>
      </c>
      <c r="BP32" s="20">
        <f t="shared" si="9"/>
        <v>24871</v>
      </c>
      <c r="BQ32" s="20">
        <f t="shared" si="10"/>
        <v>35085</v>
      </c>
      <c r="BR32" s="20">
        <f t="shared" si="11"/>
        <v>8391</v>
      </c>
      <c r="BS32" s="211">
        <f t="shared" si="23"/>
        <v>23.916203505771698</v>
      </c>
      <c r="BT32" s="171">
        <v>8</v>
      </c>
      <c r="BU32" s="157" t="s">
        <v>60</v>
      </c>
      <c r="BV32" s="163" t="s">
        <v>201</v>
      </c>
      <c r="BW32" s="163">
        <v>27635</v>
      </c>
      <c r="BX32" s="163">
        <v>28146</v>
      </c>
      <c r="BY32" s="163">
        <v>17866</v>
      </c>
      <c r="BZ32" s="242">
        <f t="shared" si="34"/>
        <v>63.47616002273858</v>
      </c>
      <c r="CA32" s="163">
        <v>9651</v>
      </c>
      <c r="CB32" s="163">
        <v>9756</v>
      </c>
      <c r="CC32" s="163">
        <v>6191</v>
      </c>
      <c r="CD32" s="242">
        <f t="shared" si="35"/>
        <v>63.45838458384584</v>
      </c>
      <c r="CE32" s="171">
        <v>8</v>
      </c>
      <c r="CF32" s="157" t="s">
        <v>60</v>
      </c>
      <c r="CG32" s="163" t="s">
        <v>201</v>
      </c>
      <c r="CH32" s="163">
        <v>10321</v>
      </c>
      <c r="CI32" s="163">
        <v>10787</v>
      </c>
      <c r="CJ32" s="163">
        <v>4593</v>
      </c>
      <c r="CK32" s="242">
        <f t="shared" si="36"/>
        <v>42.57903031426717</v>
      </c>
      <c r="CL32" s="163">
        <v>0</v>
      </c>
      <c r="CM32" s="163">
        <v>0</v>
      </c>
      <c r="CN32" s="163">
        <v>0</v>
      </c>
      <c r="CO32" s="246">
        <v>0</v>
      </c>
      <c r="CP32" s="171">
        <v>8</v>
      </c>
      <c r="CQ32" s="157" t="s">
        <v>60</v>
      </c>
      <c r="CR32" s="163" t="s">
        <v>201</v>
      </c>
      <c r="CS32" s="163">
        <v>0</v>
      </c>
      <c r="CT32" s="163">
        <v>0</v>
      </c>
      <c r="CU32" s="163">
        <v>0</v>
      </c>
      <c r="CV32" s="246">
        <v>0</v>
      </c>
      <c r="CW32" s="163">
        <v>0</v>
      </c>
      <c r="CX32" s="163">
        <v>0</v>
      </c>
      <c r="CY32" s="163">
        <v>0</v>
      </c>
      <c r="CZ32" s="246">
        <v>0</v>
      </c>
      <c r="DA32" s="171">
        <v>8</v>
      </c>
      <c r="DB32" s="157" t="s">
        <v>60</v>
      </c>
      <c r="DC32" s="163" t="s">
        <v>201</v>
      </c>
      <c r="DD32" s="163">
        <v>0</v>
      </c>
      <c r="DE32" s="163">
        <v>0</v>
      </c>
      <c r="DF32" s="163">
        <v>125</v>
      </c>
      <c r="DG32" s="246">
        <v>0</v>
      </c>
      <c r="DH32" s="193">
        <f t="shared" si="31"/>
        <v>47607</v>
      </c>
      <c r="DI32" s="193">
        <f t="shared" si="32"/>
        <v>48689</v>
      </c>
      <c r="DJ32" s="193">
        <f t="shared" si="33"/>
        <v>28775</v>
      </c>
      <c r="DK32" s="242">
        <f t="shared" si="37"/>
        <v>59.09959128345211</v>
      </c>
    </row>
    <row r="33" spans="1:115" ht="12.75">
      <c r="A33" s="32" t="s">
        <v>96</v>
      </c>
      <c r="B33" s="30" t="s">
        <v>97</v>
      </c>
      <c r="C33" s="52">
        <v>180964</v>
      </c>
      <c r="D33" s="4">
        <v>183150</v>
      </c>
      <c r="E33" s="4">
        <v>94576</v>
      </c>
      <c r="F33" s="211">
        <f t="shared" si="12"/>
        <v>51.638547638547635</v>
      </c>
      <c r="G33" s="52">
        <v>61410</v>
      </c>
      <c r="H33" s="4">
        <v>61835</v>
      </c>
      <c r="I33" s="4">
        <v>32381</v>
      </c>
      <c r="J33" s="211">
        <f t="shared" si="13"/>
        <v>52.36678256650764</v>
      </c>
      <c r="K33" s="32" t="s">
        <v>96</v>
      </c>
      <c r="L33" s="30" t="s">
        <v>97</v>
      </c>
      <c r="M33" s="52">
        <v>112517</v>
      </c>
      <c r="N33" s="4">
        <v>105666</v>
      </c>
      <c r="O33" s="285">
        <v>52269</v>
      </c>
      <c r="P33" s="211">
        <f t="shared" si="14"/>
        <v>49.466242689228324</v>
      </c>
      <c r="Q33" s="56">
        <v>14087</v>
      </c>
      <c r="R33" s="236">
        <v>0</v>
      </c>
      <c r="S33" s="236">
        <v>0</v>
      </c>
      <c r="T33" s="223">
        <v>0</v>
      </c>
      <c r="U33" s="235">
        <v>0</v>
      </c>
      <c r="V33" s="32" t="s">
        <v>96</v>
      </c>
      <c r="W33" s="30" t="s">
        <v>97</v>
      </c>
      <c r="X33" s="20">
        <f t="shared" si="0"/>
        <v>98430</v>
      </c>
      <c r="Y33" s="20">
        <f t="shared" si="1"/>
        <v>105666</v>
      </c>
      <c r="Z33" s="239">
        <f t="shared" si="15"/>
        <v>52269</v>
      </c>
      <c r="AA33" s="211">
        <f t="shared" si="16"/>
        <v>49.466242689228324</v>
      </c>
      <c r="AB33" s="54">
        <f t="shared" si="17"/>
        <v>0</v>
      </c>
      <c r="AC33" s="54">
        <f t="shared" si="18"/>
        <v>0</v>
      </c>
      <c r="AD33" s="54">
        <f t="shared" si="19"/>
        <v>0</v>
      </c>
      <c r="AE33" s="287">
        <v>0</v>
      </c>
      <c r="AF33" s="32" t="s">
        <v>96</v>
      </c>
      <c r="AG33" s="30" t="s">
        <v>97</v>
      </c>
      <c r="AH33" s="52">
        <v>0</v>
      </c>
      <c r="AI33" s="52">
        <v>0</v>
      </c>
      <c r="AJ33" s="52">
        <v>0</v>
      </c>
      <c r="AK33" s="222">
        <v>0</v>
      </c>
      <c r="AL33" s="52">
        <v>0</v>
      </c>
      <c r="AM33" s="52">
        <v>0</v>
      </c>
      <c r="AN33" s="52">
        <v>0</v>
      </c>
      <c r="AO33" s="222">
        <v>0</v>
      </c>
      <c r="AP33" s="32" t="s">
        <v>96</v>
      </c>
      <c r="AQ33" s="30" t="s">
        <v>97</v>
      </c>
      <c r="AR33" s="52">
        <v>400</v>
      </c>
      <c r="AS33" s="52">
        <v>405</v>
      </c>
      <c r="AT33" s="52">
        <v>35</v>
      </c>
      <c r="AU33" s="211">
        <f t="shared" si="28"/>
        <v>8.641975308641975</v>
      </c>
      <c r="AV33" s="52">
        <v>790</v>
      </c>
      <c r="AW33" s="4">
        <v>954</v>
      </c>
      <c r="AX33" s="52">
        <v>0</v>
      </c>
      <c r="AY33" s="287">
        <f>AX33/AW33*100</f>
        <v>0</v>
      </c>
      <c r="AZ33" s="32" t="s">
        <v>96</v>
      </c>
      <c r="BA33" s="30" t="s">
        <v>97</v>
      </c>
      <c r="BB33" s="52">
        <v>4467</v>
      </c>
      <c r="BC33" s="4">
        <v>15385</v>
      </c>
      <c r="BD33" s="52">
        <v>2877</v>
      </c>
      <c r="BE33" s="211">
        <f t="shared" si="20"/>
        <v>18.70003249918752</v>
      </c>
      <c r="BF33" s="20">
        <f t="shared" si="3"/>
        <v>360548</v>
      </c>
      <c r="BG33" s="20">
        <f t="shared" si="4"/>
        <v>367395</v>
      </c>
      <c r="BH33" s="20">
        <f t="shared" si="5"/>
        <v>182138</v>
      </c>
      <c r="BI33" s="211">
        <f t="shared" si="21"/>
        <v>49.575524979926236</v>
      </c>
      <c r="BJ33" s="32" t="s">
        <v>96</v>
      </c>
      <c r="BK33" s="30" t="s">
        <v>97</v>
      </c>
      <c r="BL33" s="20">
        <f t="shared" si="6"/>
        <v>355291</v>
      </c>
      <c r="BM33" s="20">
        <f t="shared" si="7"/>
        <v>351056</v>
      </c>
      <c r="BN33" s="20">
        <f t="shared" si="8"/>
        <v>179261</v>
      </c>
      <c r="BO33" s="211">
        <f t="shared" si="22"/>
        <v>51.06336311015907</v>
      </c>
      <c r="BP33" s="20">
        <f t="shared" si="9"/>
        <v>5257</v>
      </c>
      <c r="BQ33" s="20">
        <f t="shared" si="10"/>
        <v>16339</v>
      </c>
      <c r="BR33" s="20">
        <f t="shared" si="11"/>
        <v>2877</v>
      </c>
      <c r="BS33" s="211">
        <f t="shared" si="23"/>
        <v>17.608176755003367</v>
      </c>
      <c r="BT33" s="171">
        <v>8</v>
      </c>
      <c r="BU33" s="157" t="s">
        <v>62</v>
      </c>
      <c r="BV33" s="163" t="s">
        <v>202</v>
      </c>
      <c r="BW33" s="163">
        <v>33107</v>
      </c>
      <c r="BX33" s="163">
        <v>33218</v>
      </c>
      <c r="BY33" s="163">
        <v>14690</v>
      </c>
      <c r="BZ33" s="242">
        <f t="shared" si="34"/>
        <v>44.22301162020591</v>
      </c>
      <c r="CA33" s="163">
        <v>11196</v>
      </c>
      <c r="CB33" s="163">
        <v>11196</v>
      </c>
      <c r="CC33" s="163">
        <v>5024</v>
      </c>
      <c r="CD33" s="242">
        <f t="shared" si="35"/>
        <v>44.87316898892462</v>
      </c>
      <c r="CE33" s="171">
        <v>8</v>
      </c>
      <c r="CF33" s="157" t="s">
        <v>62</v>
      </c>
      <c r="CG33" s="163" t="s">
        <v>202</v>
      </c>
      <c r="CH33" s="163">
        <v>6700</v>
      </c>
      <c r="CI33" s="163">
        <v>6757</v>
      </c>
      <c r="CJ33" s="163">
        <v>2891</v>
      </c>
      <c r="CK33" s="242">
        <f t="shared" si="36"/>
        <v>42.78525973064969</v>
      </c>
      <c r="CL33" s="163">
        <v>0</v>
      </c>
      <c r="CM33" s="163">
        <v>0</v>
      </c>
      <c r="CN33" s="163">
        <v>0</v>
      </c>
      <c r="CO33" s="246">
        <v>0</v>
      </c>
      <c r="CP33" s="171">
        <v>8</v>
      </c>
      <c r="CQ33" s="157" t="s">
        <v>62</v>
      </c>
      <c r="CR33" s="163" t="s">
        <v>202</v>
      </c>
      <c r="CS33" s="163">
        <v>0</v>
      </c>
      <c r="CT33" s="163">
        <v>0</v>
      </c>
      <c r="CU33" s="163">
        <v>0</v>
      </c>
      <c r="CV33" s="246">
        <v>0</v>
      </c>
      <c r="CW33" s="163">
        <v>0</v>
      </c>
      <c r="CX33" s="163">
        <v>0</v>
      </c>
      <c r="CY33" s="163">
        <v>0</v>
      </c>
      <c r="CZ33" s="246">
        <v>0</v>
      </c>
      <c r="DA33" s="171">
        <v>8</v>
      </c>
      <c r="DB33" s="157" t="s">
        <v>62</v>
      </c>
      <c r="DC33" s="163" t="s">
        <v>202</v>
      </c>
      <c r="DD33" s="163">
        <v>0</v>
      </c>
      <c r="DE33" s="163">
        <v>0</v>
      </c>
      <c r="DF33" s="163">
        <v>0</v>
      </c>
      <c r="DG33" s="246">
        <v>0</v>
      </c>
      <c r="DH33" s="193">
        <f t="shared" si="31"/>
        <v>51003</v>
      </c>
      <c r="DI33" s="193">
        <f t="shared" si="32"/>
        <v>51171</v>
      </c>
      <c r="DJ33" s="193">
        <f t="shared" si="33"/>
        <v>22605</v>
      </c>
      <c r="DK33" s="242">
        <f t="shared" si="37"/>
        <v>44.17541185437064</v>
      </c>
    </row>
    <row r="34" spans="1:115" ht="12.75">
      <c r="A34" s="32" t="s">
        <v>98</v>
      </c>
      <c r="B34" s="30" t="s">
        <v>99</v>
      </c>
      <c r="C34" s="52">
        <v>64730</v>
      </c>
      <c r="D34" s="4">
        <v>67724</v>
      </c>
      <c r="E34" s="4">
        <v>33384</v>
      </c>
      <c r="F34" s="211">
        <f t="shared" si="12"/>
        <v>49.294194081861676</v>
      </c>
      <c r="G34" s="52">
        <v>21693</v>
      </c>
      <c r="H34" s="4">
        <v>22444</v>
      </c>
      <c r="I34" s="4">
        <v>11013</v>
      </c>
      <c r="J34" s="211">
        <f t="shared" si="13"/>
        <v>49.06879344145428</v>
      </c>
      <c r="K34" s="32" t="s">
        <v>98</v>
      </c>
      <c r="L34" s="30" t="s">
        <v>99</v>
      </c>
      <c r="M34" s="52">
        <v>10152</v>
      </c>
      <c r="N34" s="4">
        <v>10492</v>
      </c>
      <c r="O34" s="285">
        <v>5881</v>
      </c>
      <c r="P34" s="211">
        <f t="shared" si="14"/>
        <v>56.05223027068242</v>
      </c>
      <c r="Q34" s="56">
        <v>2492</v>
      </c>
      <c r="R34" s="236">
        <v>0</v>
      </c>
      <c r="S34" s="236">
        <v>0</v>
      </c>
      <c r="T34" s="223">
        <v>0</v>
      </c>
      <c r="U34" s="235">
        <v>0</v>
      </c>
      <c r="V34" s="32" t="s">
        <v>98</v>
      </c>
      <c r="W34" s="30" t="s">
        <v>99</v>
      </c>
      <c r="X34" s="20">
        <f t="shared" si="0"/>
        <v>7660</v>
      </c>
      <c r="Y34" s="20">
        <f t="shared" si="1"/>
        <v>10492</v>
      </c>
      <c r="Z34" s="239">
        <f t="shared" si="15"/>
        <v>5881</v>
      </c>
      <c r="AA34" s="211">
        <f t="shared" si="16"/>
        <v>56.05223027068242</v>
      </c>
      <c r="AB34" s="54">
        <f t="shared" si="17"/>
        <v>30</v>
      </c>
      <c r="AC34" s="54">
        <f t="shared" si="18"/>
        <v>30</v>
      </c>
      <c r="AD34" s="54">
        <f t="shared" si="19"/>
        <v>338</v>
      </c>
      <c r="AE34" s="288">
        <f t="shared" si="29"/>
        <v>1126.6666666666667</v>
      </c>
      <c r="AF34" s="32" t="s">
        <v>98</v>
      </c>
      <c r="AG34" s="30" t="s">
        <v>99</v>
      </c>
      <c r="AH34" s="52">
        <v>0</v>
      </c>
      <c r="AI34" s="52">
        <v>0</v>
      </c>
      <c r="AJ34" s="52">
        <v>21</v>
      </c>
      <c r="AK34" s="222">
        <v>0</v>
      </c>
      <c r="AL34" s="52">
        <v>30</v>
      </c>
      <c r="AM34" s="52">
        <v>30</v>
      </c>
      <c r="AN34" s="52">
        <v>317</v>
      </c>
      <c r="AO34" s="288">
        <f>AN34/AM34*100</f>
        <v>1056.6666666666667</v>
      </c>
      <c r="AP34" s="32" t="s">
        <v>98</v>
      </c>
      <c r="AQ34" s="30" t="s">
        <v>99</v>
      </c>
      <c r="AR34" s="52">
        <v>820</v>
      </c>
      <c r="AS34" s="52">
        <v>920</v>
      </c>
      <c r="AT34" s="52">
        <v>461</v>
      </c>
      <c r="AU34" s="211">
        <f t="shared" si="28"/>
        <v>50.10869565217392</v>
      </c>
      <c r="AV34" s="52">
        <v>0</v>
      </c>
      <c r="AW34" s="4">
        <v>0</v>
      </c>
      <c r="AX34" s="52">
        <v>0</v>
      </c>
      <c r="AY34" s="287">
        <v>0</v>
      </c>
      <c r="AZ34" s="32" t="s">
        <v>98</v>
      </c>
      <c r="BA34" s="30" t="s">
        <v>99</v>
      </c>
      <c r="BB34" s="52">
        <v>400</v>
      </c>
      <c r="BC34" s="4">
        <v>1848</v>
      </c>
      <c r="BD34" s="52">
        <v>1242</v>
      </c>
      <c r="BE34" s="211">
        <f t="shared" si="20"/>
        <v>67.20779220779221</v>
      </c>
      <c r="BF34" s="20">
        <f t="shared" si="3"/>
        <v>97825</v>
      </c>
      <c r="BG34" s="20">
        <f t="shared" si="4"/>
        <v>103458</v>
      </c>
      <c r="BH34" s="20">
        <f t="shared" si="5"/>
        <v>52319</v>
      </c>
      <c r="BI34" s="211">
        <f t="shared" si="21"/>
        <v>50.570279727038994</v>
      </c>
      <c r="BJ34" s="32" t="s">
        <v>98</v>
      </c>
      <c r="BK34" s="30" t="s">
        <v>99</v>
      </c>
      <c r="BL34" s="20">
        <f t="shared" si="6"/>
        <v>97425</v>
      </c>
      <c r="BM34" s="20">
        <f t="shared" si="7"/>
        <v>101610</v>
      </c>
      <c r="BN34" s="20">
        <f t="shared" si="8"/>
        <v>51056</v>
      </c>
      <c r="BO34" s="211">
        <f t="shared" si="22"/>
        <v>50.2470229308139</v>
      </c>
      <c r="BP34" s="20">
        <f t="shared" si="9"/>
        <v>400</v>
      </c>
      <c r="BQ34" s="20">
        <f t="shared" si="10"/>
        <v>1848</v>
      </c>
      <c r="BR34" s="20">
        <f t="shared" si="11"/>
        <v>1263</v>
      </c>
      <c r="BS34" s="211">
        <f t="shared" si="23"/>
        <v>68.34415584415584</v>
      </c>
      <c r="BT34" s="171">
        <v>8</v>
      </c>
      <c r="BU34" s="157" t="s">
        <v>64</v>
      </c>
      <c r="BV34" s="163" t="s">
        <v>203</v>
      </c>
      <c r="BW34" s="163">
        <v>21345</v>
      </c>
      <c r="BX34" s="163">
        <v>21969</v>
      </c>
      <c r="BY34" s="163">
        <v>11030</v>
      </c>
      <c r="BZ34" s="242">
        <f t="shared" si="34"/>
        <v>50.20711001866266</v>
      </c>
      <c r="CA34" s="163">
        <v>7366</v>
      </c>
      <c r="CB34" s="163">
        <v>7516</v>
      </c>
      <c r="CC34" s="163">
        <v>3767</v>
      </c>
      <c r="CD34" s="242">
        <f t="shared" si="35"/>
        <v>50.119744544970736</v>
      </c>
      <c r="CE34" s="171">
        <v>8</v>
      </c>
      <c r="CF34" s="157" t="s">
        <v>64</v>
      </c>
      <c r="CG34" s="163" t="s">
        <v>203</v>
      </c>
      <c r="CH34" s="163">
        <v>4706</v>
      </c>
      <c r="CI34" s="163">
        <v>5524</v>
      </c>
      <c r="CJ34" s="163">
        <v>2174</v>
      </c>
      <c r="CK34" s="242">
        <f t="shared" si="36"/>
        <v>39.35553946415641</v>
      </c>
      <c r="CL34" s="163">
        <v>0</v>
      </c>
      <c r="CM34" s="163">
        <v>0</v>
      </c>
      <c r="CN34" s="163">
        <v>0</v>
      </c>
      <c r="CO34" s="246">
        <v>0</v>
      </c>
      <c r="CP34" s="171">
        <v>8</v>
      </c>
      <c r="CQ34" s="157" t="s">
        <v>64</v>
      </c>
      <c r="CR34" s="163" t="s">
        <v>203</v>
      </c>
      <c r="CS34" s="163">
        <v>0</v>
      </c>
      <c r="CT34" s="163">
        <v>0</v>
      </c>
      <c r="CU34" s="163">
        <v>0</v>
      </c>
      <c r="CV34" s="246">
        <v>0</v>
      </c>
      <c r="CW34" s="163">
        <v>0</v>
      </c>
      <c r="CX34" s="163">
        <v>0</v>
      </c>
      <c r="CY34" s="163">
        <v>0</v>
      </c>
      <c r="CZ34" s="246">
        <v>0</v>
      </c>
      <c r="DA34" s="171">
        <v>8</v>
      </c>
      <c r="DB34" s="157" t="s">
        <v>64</v>
      </c>
      <c r="DC34" s="163" t="s">
        <v>203</v>
      </c>
      <c r="DD34" s="163">
        <v>0</v>
      </c>
      <c r="DE34" s="163">
        <v>0</v>
      </c>
      <c r="DF34" s="163">
        <v>94</v>
      </c>
      <c r="DG34" s="246">
        <v>0</v>
      </c>
      <c r="DH34" s="193">
        <f t="shared" si="31"/>
        <v>33417</v>
      </c>
      <c r="DI34" s="193">
        <f t="shared" si="32"/>
        <v>35009</v>
      </c>
      <c r="DJ34" s="193">
        <f t="shared" si="33"/>
        <v>17065</v>
      </c>
      <c r="DK34" s="242">
        <f t="shared" si="37"/>
        <v>48.744608529235336</v>
      </c>
    </row>
    <row r="35" spans="1:115" ht="12.75">
      <c r="A35" s="32" t="s">
        <v>100</v>
      </c>
      <c r="B35" s="30" t="s">
        <v>101</v>
      </c>
      <c r="C35" s="52">
        <v>201490</v>
      </c>
      <c r="D35" s="4">
        <v>202914</v>
      </c>
      <c r="E35" s="4">
        <v>109784</v>
      </c>
      <c r="F35" s="211">
        <f t="shared" si="12"/>
        <v>54.1037089604463</v>
      </c>
      <c r="G35" s="52">
        <v>67631</v>
      </c>
      <c r="H35" s="4">
        <v>67794</v>
      </c>
      <c r="I35" s="4">
        <v>35272</v>
      </c>
      <c r="J35" s="211">
        <f t="shared" si="13"/>
        <v>52.0282030858188</v>
      </c>
      <c r="K35" s="32" t="s">
        <v>100</v>
      </c>
      <c r="L35" s="30" t="s">
        <v>101</v>
      </c>
      <c r="M35" s="52">
        <v>45647</v>
      </c>
      <c r="N35" s="4">
        <v>46528</v>
      </c>
      <c r="O35" s="285">
        <v>26917</v>
      </c>
      <c r="P35" s="211">
        <f t="shared" si="14"/>
        <v>57.851186382393394</v>
      </c>
      <c r="Q35" s="56">
        <v>502</v>
      </c>
      <c r="R35" s="236">
        <v>0</v>
      </c>
      <c r="S35" s="236">
        <v>0</v>
      </c>
      <c r="T35" s="223">
        <v>0</v>
      </c>
      <c r="U35" s="235">
        <v>89</v>
      </c>
      <c r="V35" s="32" t="s">
        <v>100</v>
      </c>
      <c r="W35" s="30" t="s">
        <v>101</v>
      </c>
      <c r="X35" s="20">
        <f t="shared" si="0"/>
        <v>45145</v>
      </c>
      <c r="Y35" s="20">
        <f t="shared" si="1"/>
        <v>46528</v>
      </c>
      <c r="Z35" s="239">
        <f t="shared" si="15"/>
        <v>26828</v>
      </c>
      <c r="AA35" s="211">
        <f t="shared" si="16"/>
        <v>57.65990371389271</v>
      </c>
      <c r="AB35" s="54">
        <f t="shared" si="17"/>
        <v>0</v>
      </c>
      <c r="AC35" s="54">
        <f t="shared" si="18"/>
        <v>0</v>
      </c>
      <c r="AD35" s="54">
        <f t="shared" si="19"/>
        <v>0</v>
      </c>
      <c r="AE35" s="287">
        <v>0</v>
      </c>
      <c r="AF35" s="32" t="s">
        <v>100</v>
      </c>
      <c r="AG35" s="30" t="s">
        <v>101</v>
      </c>
      <c r="AH35" s="52">
        <v>0</v>
      </c>
      <c r="AI35" s="52">
        <v>0</v>
      </c>
      <c r="AJ35" s="52">
        <v>0</v>
      </c>
      <c r="AK35" s="222">
        <v>0</v>
      </c>
      <c r="AL35" s="52">
        <v>0</v>
      </c>
      <c r="AM35" s="52">
        <v>0</v>
      </c>
      <c r="AN35" s="52">
        <v>0</v>
      </c>
      <c r="AO35" s="222">
        <v>0</v>
      </c>
      <c r="AP35" s="32" t="s">
        <v>100</v>
      </c>
      <c r="AQ35" s="30" t="s">
        <v>101</v>
      </c>
      <c r="AR35" s="52">
        <v>1200</v>
      </c>
      <c r="AS35" s="52">
        <v>1210</v>
      </c>
      <c r="AT35" s="52">
        <v>869</v>
      </c>
      <c r="AU35" s="211">
        <f t="shared" si="28"/>
        <v>71.81818181818181</v>
      </c>
      <c r="AV35" s="52">
        <v>0</v>
      </c>
      <c r="AW35" s="4">
        <v>0</v>
      </c>
      <c r="AX35" s="52">
        <v>0</v>
      </c>
      <c r="AY35" s="287">
        <v>0</v>
      </c>
      <c r="AZ35" s="32" t="s">
        <v>100</v>
      </c>
      <c r="BA35" s="30" t="s">
        <v>101</v>
      </c>
      <c r="BB35" s="52">
        <v>609</v>
      </c>
      <c r="BC35" s="4">
        <v>609</v>
      </c>
      <c r="BD35" s="52">
        <v>1634</v>
      </c>
      <c r="BE35" s="211">
        <f t="shared" si="20"/>
        <v>268.3087027914614</v>
      </c>
      <c r="BF35" s="20">
        <f t="shared" si="3"/>
        <v>316577</v>
      </c>
      <c r="BG35" s="20">
        <f t="shared" si="4"/>
        <v>319055</v>
      </c>
      <c r="BH35" s="20">
        <f t="shared" si="5"/>
        <v>174476</v>
      </c>
      <c r="BI35" s="211">
        <f t="shared" si="21"/>
        <v>54.68524235633355</v>
      </c>
      <c r="BJ35" s="32" t="s">
        <v>100</v>
      </c>
      <c r="BK35" s="30" t="s">
        <v>101</v>
      </c>
      <c r="BL35" s="20">
        <f t="shared" si="6"/>
        <v>315968</v>
      </c>
      <c r="BM35" s="20">
        <f t="shared" si="7"/>
        <v>318446</v>
      </c>
      <c r="BN35" s="20">
        <f t="shared" si="8"/>
        <v>172842</v>
      </c>
      <c r="BO35" s="211">
        <f t="shared" si="22"/>
        <v>54.27670625474963</v>
      </c>
      <c r="BP35" s="20">
        <f t="shared" si="9"/>
        <v>609</v>
      </c>
      <c r="BQ35" s="20">
        <f t="shared" si="10"/>
        <v>609</v>
      </c>
      <c r="BR35" s="20">
        <f t="shared" si="11"/>
        <v>1634</v>
      </c>
      <c r="BS35" s="211">
        <f t="shared" si="23"/>
        <v>268.3087027914614</v>
      </c>
      <c r="BT35" s="171">
        <v>8</v>
      </c>
      <c r="BU35" s="157" t="s">
        <v>66</v>
      </c>
      <c r="BV35" s="163" t="s">
        <v>204</v>
      </c>
      <c r="BW35" s="163">
        <v>36643</v>
      </c>
      <c r="BX35" s="163">
        <v>37122</v>
      </c>
      <c r="BY35" s="163">
        <v>19123</v>
      </c>
      <c r="BZ35" s="242">
        <f t="shared" si="34"/>
        <v>51.51392705134422</v>
      </c>
      <c r="CA35" s="163">
        <v>12628</v>
      </c>
      <c r="CB35" s="163">
        <v>12725</v>
      </c>
      <c r="CC35" s="163">
        <v>6492</v>
      </c>
      <c r="CD35" s="242">
        <f t="shared" si="35"/>
        <v>51.01768172888016</v>
      </c>
      <c r="CE35" s="171">
        <v>8</v>
      </c>
      <c r="CF35" s="157" t="s">
        <v>66</v>
      </c>
      <c r="CG35" s="163" t="s">
        <v>204</v>
      </c>
      <c r="CH35" s="163">
        <v>8017</v>
      </c>
      <c r="CI35" s="163">
        <v>8054</v>
      </c>
      <c r="CJ35" s="163">
        <v>3772</v>
      </c>
      <c r="CK35" s="242">
        <f t="shared" si="36"/>
        <v>46.83387136826422</v>
      </c>
      <c r="CL35" s="163">
        <v>0</v>
      </c>
      <c r="CM35" s="163">
        <v>0</v>
      </c>
      <c r="CN35" s="163">
        <v>0</v>
      </c>
      <c r="CO35" s="246">
        <v>0</v>
      </c>
      <c r="CP35" s="171">
        <v>8</v>
      </c>
      <c r="CQ35" s="157" t="s">
        <v>66</v>
      </c>
      <c r="CR35" s="163" t="s">
        <v>204</v>
      </c>
      <c r="CS35" s="163">
        <v>0</v>
      </c>
      <c r="CT35" s="163">
        <v>0</v>
      </c>
      <c r="CU35" s="163">
        <v>0</v>
      </c>
      <c r="CV35" s="246">
        <v>0</v>
      </c>
      <c r="CW35" s="163">
        <v>0</v>
      </c>
      <c r="CX35" s="163">
        <v>0</v>
      </c>
      <c r="CY35" s="163">
        <v>0</v>
      </c>
      <c r="CZ35" s="246">
        <v>0</v>
      </c>
      <c r="DA35" s="171">
        <v>8</v>
      </c>
      <c r="DB35" s="157" t="s">
        <v>66</v>
      </c>
      <c r="DC35" s="163" t="s">
        <v>204</v>
      </c>
      <c r="DD35" s="163">
        <v>0</v>
      </c>
      <c r="DE35" s="163">
        <v>0</v>
      </c>
      <c r="DF35" s="163">
        <v>0</v>
      </c>
      <c r="DG35" s="246">
        <v>0</v>
      </c>
      <c r="DH35" s="193">
        <f t="shared" si="31"/>
        <v>57288</v>
      </c>
      <c r="DI35" s="193">
        <f t="shared" si="32"/>
        <v>57901</v>
      </c>
      <c r="DJ35" s="193">
        <f t="shared" si="33"/>
        <v>29387</v>
      </c>
      <c r="DK35" s="242">
        <f t="shared" si="37"/>
        <v>50.7538729901038</v>
      </c>
    </row>
    <row r="36" spans="1:115" ht="12.75">
      <c r="A36" s="32" t="s">
        <v>102</v>
      </c>
      <c r="B36" s="30" t="s">
        <v>103</v>
      </c>
      <c r="C36" s="52">
        <v>163122</v>
      </c>
      <c r="D36" s="4">
        <v>164223</v>
      </c>
      <c r="E36" s="4">
        <v>91061</v>
      </c>
      <c r="F36" s="211">
        <f t="shared" si="12"/>
        <v>55.44960206548413</v>
      </c>
      <c r="G36" s="52">
        <v>54846</v>
      </c>
      <c r="H36" s="4">
        <v>54846</v>
      </c>
      <c r="I36" s="4">
        <v>30128</v>
      </c>
      <c r="J36" s="211">
        <f t="shared" si="13"/>
        <v>54.93199139408526</v>
      </c>
      <c r="K36" s="32" t="s">
        <v>102</v>
      </c>
      <c r="L36" s="30" t="s">
        <v>103</v>
      </c>
      <c r="M36" s="52">
        <v>36509</v>
      </c>
      <c r="N36" s="4">
        <v>43131</v>
      </c>
      <c r="O36" s="285">
        <v>23554</v>
      </c>
      <c r="P36" s="211">
        <f t="shared" si="14"/>
        <v>54.61037304954674</v>
      </c>
      <c r="Q36" s="56">
        <v>0</v>
      </c>
      <c r="R36" s="236">
        <v>0</v>
      </c>
      <c r="S36" s="236">
        <v>0</v>
      </c>
      <c r="T36" s="223">
        <v>0</v>
      </c>
      <c r="U36" s="235">
        <v>0</v>
      </c>
      <c r="V36" s="32" t="s">
        <v>102</v>
      </c>
      <c r="W36" s="30" t="s">
        <v>103</v>
      </c>
      <c r="X36" s="20">
        <f t="shared" si="0"/>
        <v>36509</v>
      </c>
      <c r="Y36" s="20">
        <f t="shared" si="1"/>
        <v>43131</v>
      </c>
      <c r="Z36" s="239">
        <f t="shared" si="15"/>
        <v>23554</v>
      </c>
      <c r="AA36" s="211">
        <f t="shared" si="16"/>
        <v>54.61037304954674</v>
      </c>
      <c r="AB36" s="54">
        <f t="shared" si="17"/>
        <v>0</v>
      </c>
      <c r="AC36" s="54">
        <f t="shared" si="18"/>
        <v>0</v>
      </c>
      <c r="AD36" s="54">
        <f t="shared" si="19"/>
        <v>0</v>
      </c>
      <c r="AE36" s="287">
        <v>0</v>
      </c>
      <c r="AF36" s="32" t="s">
        <v>102</v>
      </c>
      <c r="AG36" s="30" t="s">
        <v>103</v>
      </c>
      <c r="AH36" s="52">
        <v>0</v>
      </c>
      <c r="AI36" s="52">
        <v>0</v>
      </c>
      <c r="AJ36" s="52">
        <v>0</v>
      </c>
      <c r="AK36" s="222">
        <v>0</v>
      </c>
      <c r="AL36" s="52">
        <v>0</v>
      </c>
      <c r="AM36" s="52">
        <v>0</v>
      </c>
      <c r="AN36" s="52">
        <v>0</v>
      </c>
      <c r="AO36" s="222">
        <v>0</v>
      </c>
      <c r="AP36" s="32" t="s">
        <v>102</v>
      </c>
      <c r="AQ36" s="30" t="s">
        <v>103</v>
      </c>
      <c r="AR36" s="52">
        <v>671</v>
      </c>
      <c r="AS36" s="52">
        <v>676</v>
      </c>
      <c r="AT36" s="52">
        <v>1635</v>
      </c>
      <c r="AU36" s="211">
        <f t="shared" si="28"/>
        <v>241.8639053254438</v>
      </c>
      <c r="AV36" s="52">
        <v>0</v>
      </c>
      <c r="AW36" s="4">
        <v>0</v>
      </c>
      <c r="AX36" s="52">
        <v>0</v>
      </c>
      <c r="AY36" s="287">
        <v>0</v>
      </c>
      <c r="AZ36" s="32" t="s">
        <v>102</v>
      </c>
      <c r="BA36" s="30" t="s">
        <v>103</v>
      </c>
      <c r="BB36" s="52">
        <v>0</v>
      </c>
      <c r="BC36" s="4">
        <v>0</v>
      </c>
      <c r="BD36" s="52">
        <v>0</v>
      </c>
      <c r="BE36" s="287">
        <v>0</v>
      </c>
      <c r="BF36" s="20">
        <f t="shared" si="3"/>
        <v>255148</v>
      </c>
      <c r="BG36" s="20">
        <f t="shared" si="4"/>
        <v>262876</v>
      </c>
      <c r="BH36" s="20">
        <f t="shared" si="5"/>
        <v>146378</v>
      </c>
      <c r="BI36" s="211">
        <f t="shared" si="21"/>
        <v>55.68328793803923</v>
      </c>
      <c r="BJ36" s="32" t="s">
        <v>102</v>
      </c>
      <c r="BK36" s="30" t="s">
        <v>103</v>
      </c>
      <c r="BL36" s="20">
        <f t="shared" si="6"/>
        <v>255148</v>
      </c>
      <c r="BM36" s="20">
        <f t="shared" si="7"/>
        <v>262876</v>
      </c>
      <c r="BN36" s="20">
        <f t="shared" si="8"/>
        <v>146378</v>
      </c>
      <c r="BO36" s="211">
        <f t="shared" si="22"/>
        <v>55.68328793803923</v>
      </c>
      <c r="BP36" s="20">
        <f t="shared" si="9"/>
        <v>0</v>
      </c>
      <c r="BQ36" s="20">
        <f t="shared" si="10"/>
        <v>0</v>
      </c>
      <c r="BR36" s="20">
        <f t="shared" si="11"/>
        <v>0</v>
      </c>
      <c r="BS36" s="287">
        <v>0</v>
      </c>
      <c r="BT36" s="171">
        <v>8</v>
      </c>
      <c r="BU36" s="157" t="s">
        <v>68</v>
      </c>
      <c r="BV36" s="163" t="s">
        <v>218</v>
      </c>
      <c r="BW36" s="163">
        <v>29117</v>
      </c>
      <c r="BX36" s="163">
        <v>29379</v>
      </c>
      <c r="BY36" s="163">
        <v>14966</v>
      </c>
      <c r="BZ36" s="242">
        <f t="shared" si="34"/>
        <v>50.94114843936145</v>
      </c>
      <c r="CA36" s="163">
        <v>9973</v>
      </c>
      <c r="CB36" s="163">
        <v>10009</v>
      </c>
      <c r="CC36" s="163">
        <v>5176</v>
      </c>
      <c r="CD36" s="242">
        <f t="shared" si="35"/>
        <v>51.713457887900894</v>
      </c>
      <c r="CE36" s="171">
        <v>8</v>
      </c>
      <c r="CF36" s="157" t="s">
        <v>68</v>
      </c>
      <c r="CG36" s="163" t="s">
        <v>218</v>
      </c>
      <c r="CH36" s="163">
        <v>6846</v>
      </c>
      <c r="CI36" s="163">
        <v>6868</v>
      </c>
      <c r="CJ36" s="163">
        <v>2744</v>
      </c>
      <c r="CK36" s="242">
        <f t="shared" si="36"/>
        <v>39.953407105416424</v>
      </c>
      <c r="CL36" s="163">
        <v>0</v>
      </c>
      <c r="CM36" s="163">
        <v>0</v>
      </c>
      <c r="CN36" s="163">
        <v>0</v>
      </c>
      <c r="CO36" s="246">
        <v>0</v>
      </c>
      <c r="CP36" s="171">
        <v>8</v>
      </c>
      <c r="CQ36" s="157" t="s">
        <v>68</v>
      </c>
      <c r="CR36" s="163" t="s">
        <v>218</v>
      </c>
      <c r="CS36" s="163">
        <v>0</v>
      </c>
      <c r="CT36" s="163">
        <v>0</v>
      </c>
      <c r="CU36" s="163">
        <v>0</v>
      </c>
      <c r="CV36" s="246">
        <v>0</v>
      </c>
      <c r="CW36" s="163">
        <v>0</v>
      </c>
      <c r="CX36" s="163">
        <v>0</v>
      </c>
      <c r="CY36" s="163">
        <v>0</v>
      </c>
      <c r="CZ36" s="246">
        <v>0</v>
      </c>
      <c r="DA36" s="171">
        <v>8</v>
      </c>
      <c r="DB36" s="157" t="s">
        <v>68</v>
      </c>
      <c r="DC36" s="163" t="s">
        <v>218</v>
      </c>
      <c r="DD36" s="163">
        <v>0</v>
      </c>
      <c r="DE36" s="163">
        <v>0</v>
      </c>
      <c r="DF36" s="163">
        <v>0</v>
      </c>
      <c r="DG36" s="246">
        <v>0</v>
      </c>
      <c r="DH36" s="193">
        <f t="shared" si="31"/>
        <v>45936</v>
      </c>
      <c r="DI36" s="193">
        <f t="shared" si="32"/>
        <v>46256</v>
      </c>
      <c r="DJ36" s="193">
        <f t="shared" si="33"/>
        <v>22886</v>
      </c>
      <c r="DK36" s="242">
        <f t="shared" si="37"/>
        <v>49.47682462815634</v>
      </c>
    </row>
    <row r="37" spans="1:115" ht="12.75">
      <c r="A37" s="32" t="s">
        <v>104</v>
      </c>
      <c r="B37" s="30" t="s">
        <v>105</v>
      </c>
      <c r="C37" s="52">
        <v>161121</v>
      </c>
      <c r="D37" s="4">
        <v>165134</v>
      </c>
      <c r="E37" s="4">
        <v>90232</v>
      </c>
      <c r="F37" s="211">
        <f t="shared" si="12"/>
        <v>54.64168493465913</v>
      </c>
      <c r="G37" s="52">
        <v>53835</v>
      </c>
      <c r="H37" s="4">
        <v>54921</v>
      </c>
      <c r="I37" s="4">
        <v>29551</v>
      </c>
      <c r="J37" s="211">
        <f t="shared" si="13"/>
        <v>53.806376431601755</v>
      </c>
      <c r="K37" s="32" t="s">
        <v>104</v>
      </c>
      <c r="L37" s="30" t="s">
        <v>105</v>
      </c>
      <c r="M37" s="52">
        <v>51520</v>
      </c>
      <c r="N37" s="4">
        <v>34811</v>
      </c>
      <c r="O37" s="285">
        <v>26696</v>
      </c>
      <c r="P37" s="211">
        <f t="shared" si="14"/>
        <v>76.68840309097699</v>
      </c>
      <c r="Q37" s="56">
        <v>19259</v>
      </c>
      <c r="R37" s="236">
        <v>0</v>
      </c>
      <c r="S37" s="236">
        <v>0</v>
      </c>
      <c r="T37" s="223">
        <v>0</v>
      </c>
      <c r="U37" s="235">
        <v>1072</v>
      </c>
      <c r="V37" s="32" t="s">
        <v>104</v>
      </c>
      <c r="W37" s="30" t="s">
        <v>105</v>
      </c>
      <c r="X37" s="20">
        <f t="shared" si="0"/>
        <v>32261</v>
      </c>
      <c r="Y37" s="20">
        <f t="shared" si="1"/>
        <v>34811</v>
      </c>
      <c r="Z37" s="239">
        <f t="shared" si="15"/>
        <v>25624</v>
      </c>
      <c r="AA37" s="211">
        <f t="shared" si="16"/>
        <v>73.60891672172589</v>
      </c>
      <c r="AB37" s="54">
        <f t="shared" si="17"/>
        <v>668</v>
      </c>
      <c r="AC37" s="54">
        <f t="shared" si="18"/>
        <v>668</v>
      </c>
      <c r="AD37" s="54">
        <f t="shared" si="19"/>
        <v>916</v>
      </c>
      <c r="AE37" s="211">
        <f t="shared" si="29"/>
        <v>137.125748502994</v>
      </c>
      <c r="AF37" s="32" t="s">
        <v>104</v>
      </c>
      <c r="AG37" s="30" t="s">
        <v>105</v>
      </c>
      <c r="AH37" s="52">
        <v>0</v>
      </c>
      <c r="AI37" s="52">
        <v>0</v>
      </c>
      <c r="AJ37" s="52">
        <v>0</v>
      </c>
      <c r="AK37" s="222">
        <v>0</v>
      </c>
      <c r="AL37" s="52">
        <v>668</v>
      </c>
      <c r="AM37" s="52">
        <v>668</v>
      </c>
      <c r="AN37" s="52">
        <v>916</v>
      </c>
      <c r="AO37" s="211">
        <f>AN37/AM37*100</f>
        <v>137.125748502994</v>
      </c>
      <c r="AP37" s="32" t="s">
        <v>104</v>
      </c>
      <c r="AQ37" s="30" t="s">
        <v>105</v>
      </c>
      <c r="AR37" s="52">
        <v>700</v>
      </c>
      <c r="AS37" s="52">
        <v>710</v>
      </c>
      <c r="AT37" s="52">
        <v>601</v>
      </c>
      <c r="AU37" s="211">
        <f t="shared" si="28"/>
        <v>84.64788732394366</v>
      </c>
      <c r="AV37" s="52">
        <v>0</v>
      </c>
      <c r="AW37" s="4">
        <v>0</v>
      </c>
      <c r="AX37" s="52">
        <v>0</v>
      </c>
      <c r="AY37" s="287">
        <v>0</v>
      </c>
      <c r="AZ37" s="32" t="s">
        <v>104</v>
      </c>
      <c r="BA37" s="30" t="s">
        <v>105</v>
      </c>
      <c r="BB37" s="52">
        <v>16336</v>
      </c>
      <c r="BC37" s="4">
        <v>28290</v>
      </c>
      <c r="BD37" s="52">
        <v>5840</v>
      </c>
      <c r="BE37" s="211">
        <f t="shared" si="20"/>
        <v>20.64333686815129</v>
      </c>
      <c r="BF37" s="20">
        <f t="shared" si="3"/>
        <v>284180</v>
      </c>
      <c r="BG37" s="20">
        <f t="shared" si="4"/>
        <v>284534</v>
      </c>
      <c r="BH37" s="20">
        <f t="shared" si="5"/>
        <v>153836</v>
      </c>
      <c r="BI37" s="211">
        <f t="shared" si="21"/>
        <v>54.065946424680355</v>
      </c>
      <c r="BJ37" s="32" t="s">
        <v>104</v>
      </c>
      <c r="BK37" s="30" t="s">
        <v>105</v>
      </c>
      <c r="BL37" s="20">
        <f t="shared" si="6"/>
        <v>267844</v>
      </c>
      <c r="BM37" s="20">
        <f t="shared" si="7"/>
        <v>256244</v>
      </c>
      <c r="BN37" s="20">
        <f t="shared" si="8"/>
        <v>147996</v>
      </c>
      <c r="BO37" s="211">
        <f t="shared" si="22"/>
        <v>57.75588891837467</v>
      </c>
      <c r="BP37" s="20">
        <f t="shared" si="9"/>
        <v>16336</v>
      </c>
      <c r="BQ37" s="20">
        <f t="shared" si="10"/>
        <v>28290</v>
      </c>
      <c r="BR37" s="20">
        <f t="shared" si="11"/>
        <v>5840</v>
      </c>
      <c r="BS37" s="211">
        <f t="shared" si="23"/>
        <v>20.64333686815129</v>
      </c>
      <c r="BT37" s="171">
        <v>8</v>
      </c>
      <c r="BU37" s="157" t="s">
        <v>70</v>
      </c>
      <c r="BV37" s="163" t="s">
        <v>206</v>
      </c>
      <c r="BW37" s="163">
        <v>21339</v>
      </c>
      <c r="BX37" s="163">
        <v>21554</v>
      </c>
      <c r="BY37" s="163">
        <v>10996</v>
      </c>
      <c r="BZ37" s="242">
        <f t="shared" si="34"/>
        <v>51.01605270483437</v>
      </c>
      <c r="CA37" s="163">
        <v>7354</v>
      </c>
      <c r="CB37" s="163">
        <v>7391</v>
      </c>
      <c r="CC37" s="163">
        <v>3766</v>
      </c>
      <c r="CD37" s="242">
        <f t="shared" si="35"/>
        <v>50.953862806115545</v>
      </c>
      <c r="CE37" s="171">
        <v>8</v>
      </c>
      <c r="CF37" s="157" t="s">
        <v>70</v>
      </c>
      <c r="CG37" s="163" t="s">
        <v>206</v>
      </c>
      <c r="CH37" s="163">
        <v>5739</v>
      </c>
      <c r="CI37" s="163">
        <v>5767</v>
      </c>
      <c r="CJ37" s="163">
        <v>2625</v>
      </c>
      <c r="CK37" s="242">
        <f t="shared" si="36"/>
        <v>45.517600138720304</v>
      </c>
      <c r="CL37" s="163">
        <v>0</v>
      </c>
      <c r="CM37" s="163">
        <v>0</v>
      </c>
      <c r="CN37" s="163">
        <v>0</v>
      </c>
      <c r="CO37" s="246">
        <v>0</v>
      </c>
      <c r="CP37" s="171">
        <v>8</v>
      </c>
      <c r="CQ37" s="157" t="s">
        <v>70</v>
      </c>
      <c r="CR37" s="163" t="s">
        <v>206</v>
      </c>
      <c r="CS37" s="163">
        <v>0</v>
      </c>
      <c r="CT37" s="163">
        <v>0</v>
      </c>
      <c r="CU37" s="163">
        <v>0</v>
      </c>
      <c r="CV37" s="246">
        <v>0</v>
      </c>
      <c r="CW37" s="163">
        <v>0</v>
      </c>
      <c r="CX37" s="163">
        <v>0</v>
      </c>
      <c r="CY37" s="163">
        <v>0</v>
      </c>
      <c r="CZ37" s="246">
        <v>0</v>
      </c>
      <c r="DA37" s="171">
        <v>8</v>
      </c>
      <c r="DB37" s="157" t="s">
        <v>70</v>
      </c>
      <c r="DC37" s="163" t="s">
        <v>206</v>
      </c>
      <c r="DD37" s="163">
        <v>0</v>
      </c>
      <c r="DE37" s="163">
        <v>0</v>
      </c>
      <c r="DF37" s="163">
        <v>63</v>
      </c>
      <c r="DG37" s="246">
        <v>0</v>
      </c>
      <c r="DH37" s="193">
        <f t="shared" si="31"/>
        <v>34432</v>
      </c>
      <c r="DI37" s="193">
        <f t="shared" si="32"/>
        <v>34712</v>
      </c>
      <c r="DJ37" s="193">
        <f t="shared" si="33"/>
        <v>17450</v>
      </c>
      <c r="DK37" s="242">
        <f t="shared" si="37"/>
        <v>50.27079972343857</v>
      </c>
    </row>
    <row r="38" spans="1:115" ht="12.75">
      <c r="A38" s="32" t="s">
        <v>106</v>
      </c>
      <c r="B38" s="30" t="s">
        <v>107</v>
      </c>
      <c r="C38" s="52">
        <v>158878</v>
      </c>
      <c r="D38" s="4">
        <v>162094</v>
      </c>
      <c r="E38" s="4">
        <v>88286</v>
      </c>
      <c r="F38" s="211">
        <f t="shared" si="12"/>
        <v>54.46592717805717</v>
      </c>
      <c r="G38" s="52">
        <v>52778</v>
      </c>
      <c r="H38" s="4">
        <v>53573</v>
      </c>
      <c r="I38" s="4">
        <v>28713</v>
      </c>
      <c r="J38" s="211">
        <f t="shared" si="13"/>
        <v>53.59602784984973</v>
      </c>
      <c r="K38" s="32" t="s">
        <v>106</v>
      </c>
      <c r="L38" s="30" t="s">
        <v>107</v>
      </c>
      <c r="M38" s="52">
        <v>37540</v>
      </c>
      <c r="N38" s="4">
        <v>40705</v>
      </c>
      <c r="O38" s="285">
        <v>23523</v>
      </c>
      <c r="P38" s="211">
        <f t="shared" si="14"/>
        <v>57.788969414076895</v>
      </c>
      <c r="Q38" s="56">
        <v>2519</v>
      </c>
      <c r="R38" s="236">
        <v>0</v>
      </c>
      <c r="S38" s="236">
        <v>0</v>
      </c>
      <c r="T38" s="223">
        <v>0</v>
      </c>
      <c r="U38" s="235">
        <v>0</v>
      </c>
      <c r="V38" s="32" t="s">
        <v>106</v>
      </c>
      <c r="W38" s="30" t="s">
        <v>107</v>
      </c>
      <c r="X38" s="20">
        <f t="shared" si="0"/>
        <v>35021</v>
      </c>
      <c r="Y38" s="20">
        <f t="shared" si="1"/>
        <v>40705</v>
      </c>
      <c r="Z38" s="239">
        <f t="shared" si="15"/>
        <v>23523</v>
      </c>
      <c r="AA38" s="211">
        <f t="shared" si="16"/>
        <v>57.788969414076895</v>
      </c>
      <c r="AB38" s="54">
        <f t="shared" si="17"/>
        <v>0</v>
      </c>
      <c r="AC38" s="54">
        <f t="shared" si="18"/>
        <v>0</v>
      </c>
      <c r="AD38" s="54">
        <f t="shared" si="19"/>
        <v>0</v>
      </c>
      <c r="AE38" s="287">
        <v>0</v>
      </c>
      <c r="AF38" s="32" t="s">
        <v>106</v>
      </c>
      <c r="AG38" s="30" t="s">
        <v>107</v>
      </c>
      <c r="AH38" s="52">
        <v>0</v>
      </c>
      <c r="AI38" s="52">
        <v>0</v>
      </c>
      <c r="AJ38" s="52">
        <v>0</v>
      </c>
      <c r="AK38" s="222">
        <v>0</v>
      </c>
      <c r="AL38" s="52">
        <v>0</v>
      </c>
      <c r="AM38" s="52">
        <v>0</v>
      </c>
      <c r="AN38" s="52">
        <v>0</v>
      </c>
      <c r="AO38" s="222">
        <v>0</v>
      </c>
      <c r="AP38" s="32" t="s">
        <v>106</v>
      </c>
      <c r="AQ38" s="30" t="s">
        <v>107</v>
      </c>
      <c r="AR38" s="52">
        <v>625</v>
      </c>
      <c r="AS38" s="52">
        <v>625</v>
      </c>
      <c r="AT38" s="52">
        <v>474</v>
      </c>
      <c r="AU38" s="211">
        <f t="shared" si="28"/>
        <v>75.84</v>
      </c>
      <c r="AV38" s="52">
        <v>0</v>
      </c>
      <c r="AW38" s="4">
        <v>0</v>
      </c>
      <c r="AX38" s="52">
        <v>4832</v>
      </c>
      <c r="AY38" s="287">
        <v>0</v>
      </c>
      <c r="AZ38" s="32" t="s">
        <v>106</v>
      </c>
      <c r="BA38" s="30" t="s">
        <v>107</v>
      </c>
      <c r="BB38" s="52">
        <v>2362</v>
      </c>
      <c r="BC38" s="4">
        <v>4554</v>
      </c>
      <c r="BD38" s="52">
        <v>681</v>
      </c>
      <c r="BE38" s="211">
        <f t="shared" si="20"/>
        <v>14.953886693017127</v>
      </c>
      <c r="BF38" s="20">
        <f t="shared" si="3"/>
        <v>252183</v>
      </c>
      <c r="BG38" s="20">
        <f t="shared" si="4"/>
        <v>261551</v>
      </c>
      <c r="BH38" s="20">
        <f t="shared" si="5"/>
        <v>146509</v>
      </c>
      <c r="BI38" s="211">
        <f t="shared" si="21"/>
        <v>56.01546161169332</v>
      </c>
      <c r="BJ38" s="32" t="s">
        <v>106</v>
      </c>
      <c r="BK38" s="30" t="s">
        <v>107</v>
      </c>
      <c r="BL38" s="20">
        <f t="shared" si="6"/>
        <v>249821</v>
      </c>
      <c r="BM38" s="20">
        <f t="shared" si="7"/>
        <v>256997</v>
      </c>
      <c r="BN38" s="20">
        <f t="shared" si="8"/>
        <v>140996</v>
      </c>
      <c r="BO38" s="211">
        <f t="shared" si="22"/>
        <v>54.86289723226341</v>
      </c>
      <c r="BP38" s="20">
        <f t="shared" si="9"/>
        <v>2362</v>
      </c>
      <c r="BQ38" s="20">
        <f t="shared" si="10"/>
        <v>4554</v>
      </c>
      <c r="BR38" s="20">
        <f t="shared" si="11"/>
        <v>5513</v>
      </c>
      <c r="BS38" s="211">
        <f t="shared" si="23"/>
        <v>121.05841018884497</v>
      </c>
      <c r="BT38" s="171">
        <v>8</v>
      </c>
      <c r="BU38" s="157" t="s">
        <v>72</v>
      </c>
      <c r="BV38" s="163" t="s">
        <v>207</v>
      </c>
      <c r="BW38" s="163">
        <v>22975</v>
      </c>
      <c r="BX38" s="163">
        <v>23073</v>
      </c>
      <c r="BY38" s="163">
        <v>11580</v>
      </c>
      <c r="BZ38" s="242">
        <f t="shared" si="34"/>
        <v>50.18853205044857</v>
      </c>
      <c r="CA38" s="163">
        <v>7859</v>
      </c>
      <c r="CB38" s="163">
        <v>7859</v>
      </c>
      <c r="CC38" s="163">
        <v>3976</v>
      </c>
      <c r="CD38" s="242">
        <f t="shared" si="35"/>
        <v>50.59167833057641</v>
      </c>
      <c r="CE38" s="171">
        <v>8</v>
      </c>
      <c r="CF38" s="157" t="s">
        <v>72</v>
      </c>
      <c r="CG38" s="163" t="s">
        <v>207</v>
      </c>
      <c r="CH38" s="163">
        <v>5156</v>
      </c>
      <c r="CI38" s="163">
        <v>5189</v>
      </c>
      <c r="CJ38" s="163">
        <v>2210</v>
      </c>
      <c r="CK38" s="242">
        <f t="shared" si="36"/>
        <v>42.590094430526115</v>
      </c>
      <c r="CL38" s="163">
        <v>0</v>
      </c>
      <c r="CM38" s="163">
        <v>0</v>
      </c>
      <c r="CN38" s="163">
        <v>0</v>
      </c>
      <c r="CO38" s="246">
        <v>0</v>
      </c>
      <c r="CP38" s="171">
        <v>8</v>
      </c>
      <c r="CQ38" s="157" t="s">
        <v>72</v>
      </c>
      <c r="CR38" s="163" t="s">
        <v>207</v>
      </c>
      <c r="CS38" s="163">
        <v>0</v>
      </c>
      <c r="CT38" s="163">
        <v>0</v>
      </c>
      <c r="CU38" s="163">
        <v>0</v>
      </c>
      <c r="CV38" s="246">
        <v>0</v>
      </c>
      <c r="CW38" s="163">
        <v>0</v>
      </c>
      <c r="CX38" s="163">
        <v>0</v>
      </c>
      <c r="CY38" s="163">
        <v>0</v>
      </c>
      <c r="CZ38" s="246">
        <v>0</v>
      </c>
      <c r="DA38" s="171">
        <v>8</v>
      </c>
      <c r="DB38" s="157" t="s">
        <v>72</v>
      </c>
      <c r="DC38" s="163" t="s">
        <v>207</v>
      </c>
      <c r="DD38" s="163">
        <v>0</v>
      </c>
      <c r="DE38" s="163">
        <v>0</v>
      </c>
      <c r="DF38" s="163">
        <v>0</v>
      </c>
      <c r="DG38" s="246">
        <v>0</v>
      </c>
      <c r="DH38" s="193">
        <f t="shared" si="31"/>
        <v>35990</v>
      </c>
      <c r="DI38" s="193">
        <f t="shared" si="32"/>
        <v>36121</v>
      </c>
      <c r="DJ38" s="193">
        <f t="shared" si="33"/>
        <v>17766</v>
      </c>
      <c r="DK38" s="242">
        <f t="shared" si="37"/>
        <v>49.18468480939066</v>
      </c>
    </row>
    <row r="39" spans="1:115" ht="12.75">
      <c r="A39" s="32" t="s">
        <v>108</v>
      </c>
      <c r="B39" s="30" t="s">
        <v>109</v>
      </c>
      <c r="C39" s="52">
        <v>89206</v>
      </c>
      <c r="D39" s="4">
        <v>92607</v>
      </c>
      <c r="E39" s="4">
        <v>47910</v>
      </c>
      <c r="F39" s="211">
        <f t="shared" si="12"/>
        <v>51.73475007288866</v>
      </c>
      <c r="G39" s="52">
        <v>30171</v>
      </c>
      <c r="H39" s="4">
        <v>31156</v>
      </c>
      <c r="I39" s="4">
        <v>16046</v>
      </c>
      <c r="J39" s="211">
        <f t="shared" si="13"/>
        <v>51.502118372063165</v>
      </c>
      <c r="K39" s="32" t="s">
        <v>108</v>
      </c>
      <c r="L39" s="30" t="s">
        <v>109</v>
      </c>
      <c r="M39" s="52">
        <v>90763</v>
      </c>
      <c r="N39" s="4">
        <v>98352</v>
      </c>
      <c r="O39" s="285">
        <v>60650</v>
      </c>
      <c r="P39" s="211">
        <f t="shared" si="14"/>
        <v>61.66625996421018</v>
      </c>
      <c r="Q39" s="56">
        <v>332</v>
      </c>
      <c r="R39" s="236">
        <v>0</v>
      </c>
      <c r="S39" s="236">
        <v>0</v>
      </c>
      <c r="T39" s="223">
        <v>0</v>
      </c>
      <c r="U39" s="235">
        <v>0</v>
      </c>
      <c r="V39" s="32" t="s">
        <v>108</v>
      </c>
      <c r="W39" s="30" t="s">
        <v>109</v>
      </c>
      <c r="X39" s="20">
        <f t="shared" si="0"/>
        <v>90431</v>
      </c>
      <c r="Y39" s="20">
        <f t="shared" si="1"/>
        <v>98352</v>
      </c>
      <c r="Z39" s="239">
        <f t="shared" si="15"/>
        <v>60650</v>
      </c>
      <c r="AA39" s="211">
        <f t="shared" si="16"/>
        <v>61.66625996421018</v>
      </c>
      <c r="AB39" s="54">
        <f t="shared" si="17"/>
        <v>0</v>
      </c>
      <c r="AC39" s="54">
        <f t="shared" si="18"/>
        <v>0</v>
      </c>
      <c r="AD39" s="54">
        <f t="shared" si="19"/>
        <v>0</v>
      </c>
      <c r="AE39" s="287">
        <v>0</v>
      </c>
      <c r="AF39" s="32" t="s">
        <v>108</v>
      </c>
      <c r="AG39" s="30" t="s">
        <v>109</v>
      </c>
      <c r="AH39" s="52">
        <v>0</v>
      </c>
      <c r="AI39" s="52">
        <v>0</v>
      </c>
      <c r="AJ39" s="52">
        <v>0</v>
      </c>
      <c r="AK39" s="222">
        <v>0</v>
      </c>
      <c r="AL39" s="52">
        <v>0</v>
      </c>
      <c r="AM39" s="52">
        <v>0</v>
      </c>
      <c r="AN39" s="52">
        <v>0</v>
      </c>
      <c r="AO39" s="222">
        <v>0</v>
      </c>
      <c r="AP39" s="32" t="s">
        <v>108</v>
      </c>
      <c r="AQ39" s="30" t="s">
        <v>109</v>
      </c>
      <c r="AR39" s="52">
        <v>0</v>
      </c>
      <c r="AS39" s="52">
        <v>0</v>
      </c>
      <c r="AT39" s="52">
        <v>0</v>
      </c>
      <c r="AU39" s="287">
        <v>0</v>
      </c>
      <c r="AV39" s="52">
        <v>0</v>
      </c>
      <c r="AW39" s="4">
        <v>0</v>
      </c>
      <c r="AX39" s="52">
        <v>0</v>
      </c>
      <c r="AY39" s="287">
        <v>0</v>
      </c>
      <c r="AZ39" s="32" t="s">
        <v>108</v>
      </c>
      <c r="BA39" s="30" t="s">
        <v>109</v>
      </c>
      <c r="BB39" s="52">
        <v>0</v>
      </c>
      <c r="BC39" s="4">
        <v>691</v>
      </c>
      <c r="BD39" s="52">
        <v>0</v>
      </c>
      <c r="BE39" s="211">
        <f t="shared" si="20"/>
        <v>0</v>
      </c>
      <c r="BF39" s="20">
        <f t="shared" si="3"/>
        <v>210140</v>
      </c>
      <c r="BG39" s="20">
        <f t="shared" si="4"/>
        <v>222806</v>
      </c>
      <c r="BH39" s="20">
        <f t="shared" si="5"/>
        <v>124606</v>
      </c>
      <c r="BI39" s="211">
        <f t="shared" si="21"/>
        <v>55.92578296814269</v>
      </c>
      <c r="BJ39" s="32" t="s">
        <v>108</v>
      </c>
      <c r="BK39" s="30" t="s">
        <v>109</v>
      </c>
      <c r="BL39" s="20">
        <f t="shared" si="6"/>
        <v>210140</v>
      </c>
      <c r="BM39" s="20">
        <f t="shared" si="7"/>
        <v>222115</v>
      </c>
      <c r="BN39" s="20">
        <f t="shared" si="8"/>
        <v>124606</v>
      </c>
      <c r="BO39" s="211">
        <f t="shared" si="22"/>
        <v>56.09976813812665</v>
      </c>
      <c r="BP39" s="20">
        <f t="shared" si="9"/>
        <v>0</v>
      </c>
      <c r="BQ39" s="20">
        <f t="shared" si="10"/>
        <v>691</v>
      </c>
      <c r="BR39" s="20">
        <f t="shared" si="11"/>
        <v>0</v>
      </c>
      <c r="BS39" s="211">
        <f t="shared" si="23"/>
        <v>0</v>
      </c>
      <c r="BT39" s="171">
        <v>8</v>
      </c>
      <c r="BU39" s="157" t="s">
        <v>74</v>
      </c>
      <c r="BV39" s="163" t="s">
        <v>208</v>
      </c>
      <c r="BW39" s="163">
        <v>21314</v>
      </c>
      <c r="BX39" s="163">
        <v>21428</v>
      </c>
      <c r="BY39" s="163">
        <v>11726</v>
      </c>
      <c r="BZ39" s="242">
        <f t="shared" si="34"/>
        <v>54.72279260780287</v>
      </c>
      <c r="CA39" s="163">
        <v>7336</v>
      </c>
      <c r="CB39" s="163">
        <v>7341</v>
      </c>
      <c r="CC39" s="163">
        <v>4059</v>
      </c>
      <c r="CD39" s="242">
        <f t="shared" si="35"/>
        <v>55.29219452390682</v>
      </c>
      <c r="CE39" s="171">
        <v>8</v>
      </c>
      <c r="CF39" s="157" t="s">
        <v>74</v>
      </c>
      <c r="CG39" s="163" t="s">
        <v>208</v>
      </c>
      <c r="CH39" s="163">
        <v>4234</v>
      </c>
      <c r="CI39" s="163">
        <v>4299</v>
      </c>
      <c r="CJ39" s="163">
        <v>2188</v>
      </c>
      <c r="CK39" s="242">
        <f t="shared" si="36"/>
        <v>50.89555710630379</v>
      </c>
      <c r="CL39" s="163">
        <v>0</v>
      </c>
      <c r="CM39" s="163">
        <v>0</v>
      </c>
      <c r="CN39" s="163">
        <v>0</v>
      </c>
      <c r="CO39" s="246">
        <v>0</v>
      </c>
      <c r="CP39" s="171">
        <v>8</v>
      </c>
      <c r="CQ39" s="157" t="s">
        <v>74</v>
      </c>
      <c r="CR39" s="163" t="s">
        <v>208</v>
      </c>
      <c r="CS39" s="163">
        <v>0</v>
      </c>
      <c r="CT39" s="163">
        <v>0</v>
      </c>
      <c r="CU39" s="163">
        <v>0</v>
      </c>
      <c r="CV39" s="246">
        <v>0</v>
      </c>
      <c r="CW39" s="163">
        <v>0</v>
      </c>
      <c r="CX39" s="163">
        <v>0</v>
      </c>
      <c r="CY39" s="163">
        <v>0</v>
      </c>
      <c r="CZ39" s="246">
        <v>0</v>
      </c>
      <c r="DA39" s="171">
        <v>8</v>
      </c>
      <c r="DB39" s="157" t="s">
        <v>74</v>
      </c>
      <c r="DC39" s="163" t="s">
        <v>208</v>
      </c>
      <c r="DD39" s="163">
        <v>0</v>
      </c>
      <c r="DE39" s="163">
        <v>0</v>
      </c>
      <c r="DF39" s="163">
        <v>0</v>
      </c>
      <c r="DG39" s="246">
        <v>0</v>
      </c>
      <c r="DH39" s="193">
        <f t="shared" si="31"/>
        <v>32884</v>
      </c>
      <c r="DI39" s="193">
        <f t="shared" si="32"/>
        <v>33068</v>
      </c>
      <c r="DJ39" s="193">
        <f t="shared" si="33"/>
        <v>17973</v>
      </c>
      <c r="DK39" s="242">
        <f t="shared" si="37"/>
        <v>54.35163904681263</v>
      </c>
    </row>
    <row r="40" spans="1:115" ht="12.75">
      <c r="A40" s="32" t="s">
        <v>110</v>
      </c>
      <c r="B40" s="30" t="s">
        <v>111</v>
      </c>
      <c r="C40" s="52">
        <v>85305</v>
      </c>
      <c r="D40" s="4">
        <v>85657</v>
      </c>
      <c r="E40" s="4">
        <v>43892</v>
      </c>
      <c r="F40" s="211">
        <f t="shared" si="12"/>
        <v>51.24157978915909</v>
      </c>
      <c r="G40" s="52">
        <v>28942</v>
      </c>
      <c r="H40" s="4">
        <v>28987</v>
      </c>
      <c r="I40" s="4">
        <v>14767</v>
      </c>
      <c r="J40" s="211">
        <f t="shared" si="13"/>
        <v>50.94352640838997</v>
      </c>
      <c r="K40" s="32" t="s">
        <v>110</v>
      </c>
      <c r="L40" s="30" t="s">
        <v>111</v>
      </c>
      <c r="M40" s="52">
        <v>34689</v>
      </c>
      <c r="N40" s="4">
        <v>37347</v>
      </c>
      <c r="O40" s="285">
        <v>17463</v>
      </c>
      <c r="P40" s="211">
        <f t="shared" si="14"/>
        <v>46.758775805285566</v>
      </c>
      <c r="Q40" s="56">
        <v>283</v>
      </c>
      <c r="R40" s="236">
        <v>0</v>
      </c>
      <c r="S40" s="236">
        <v>0</v>
      </c>
      <c r="T40" s="223">
        <v>0</v>
      </c>
      <c r="U40" s="235">
        <v>0</v>
      </c>
      <c r="V40" s="32" t="s">
        <v>110</v>
      </c>
      <c r="W40" s="30" t="s">
        <v>111</v>
      </c>
      <c r="X40" s="20">
        <f t="shared" si="0"/>
        <v>34406</v>
      </c>
      <c r="Y40" s="20">
        <f t="shared" si="1"/>
        <v>37347</v>
      </c>
      <c r="Z40" s="239">
        <f t="shared" si="15"/>
        <v>17463</v>
      </c>
      <c r="AA40" s="211">
        <f t="shared" si="16"/>
        <v>46.758775805285566</v>
      </c>
      <c r="AB40" s="54">
        <f t="shared" si="17"/>
        <v>0</v>
      </c>
      <c r="AC40" s="54">
        <f t="shared" si="18"/>
        <v>0</v>
      </c>
      <c r="AD40" s="54">
        <f t="shared" si="19"/>
        <v>105</v>
      </c>
      <c r="AE40" s="287">
        <v>0</v>
      </c>
      <c r="AF40" s="32" t="s">
        <v>110</v>
      </c>
      <c r="AG40" s="30" t="s">
        <v>111</v>
      </c>
      <c r="AH40" s="52">
        <v>0</v>
      </c>
      <c r="AI40" s="52">
        <v>0</v>
      </c>
      <c r="AJ40" s="52">
        <v>0</v>
      </c>
      <c r="AK40" s="222">
        <v>0</v>
      </c>
      <c r="AL40" s="52">
        <v>0</v>
      </c>
      <c r="AM40" s="52">
        <v>0</v>
      </c>
      <c r="AN40" s="52">
        <v>105</v>
      </c>
      <c r="AO40" s="222">
        <v>0</v>
      </c>
      <c r="AP40" s="32" t="s">
        <v>110</v>
      </c>
      <c r="AQ40" s="30" t="s">
        <v>111</v>
      </c>
      <c r="AR40" s="52">
        <v>156</v>
      </c>
      <c r="AS40" s="52">
        <v>156</v>
      </c>
      <c r="AT40" s="52">
        <v>102</v>
      </c>
      <c r="AU40" s="211">
        <f t="shared" si="28"/>
        <v>65.38461538461539</v>
      </c>
      <c r="AV40" s="52">
        <v>0</v>
      </c>
      <c r="AW40" s="4">
        <v>0</v>
      </c>
      <c r="AX40" s="52">
        <v>0</v>
      </c>
      <c r="AY40" s="287">
        <v>0</v>
      </c>
      <c r="AZ40" s="32" t="s">
        <v>110</v>
      </c>
      <c r="BA40" s="30" t="s">
        <v>111</v>
      </c>
      <c r="BB40" s="52">
        <v>0</v>
      </c>
      <c r="BC40" s="4">
        <v>638</v>
      </c>
      <c r="BD40" s="52">
        <v>0</v>
      </c>
      <c r="BE40" s="211">
        <f t="shared" si="20"/>
        <v>0</v>
      </c>
      <c r="BF40" s="20">
        <f t="shared" si="3"/>
        <v>149092</v>
      </c>
      <c r="BG40" s="20">
        <f t="shared" si="4"/>
        <v>152785</v>
      </c>
      <c r="BH40" s="20">
        <f t="shared" si="5"/>
        <v>76329</v>
      </c>
      <c r="BI40" s="211">
        <f t="shared" si="21"/>
        <v>49.95843832836993</v>
      </c>
      <c r="BJ40" s="32" t="s">
        <v>110</v>
      </c>
      <c r="BK40" s="30" t="s">
        <v>111</v>
      </c>
      <c r="BL40" s="20">
        <f t="shared" si="6"/>
        <v>149092</v>
      </c>
      <c r="BM40" s="20">
        <f t="shared" si="7"/>
        <v>152147</v>
      </c>
      <c r="BN40" s="20">
        <f t="shared" si="8"/>
        <v>76329</v>
      </c>
      <c r="BO40" s="211">
        <f t="shared" si="22"/>
        <v>50.16792969956687</v>
      </c>
      <c r="BP40" s="20">
        <f t="shared" si="9"/>
        <v>0</v>
      </c>
      <c r="BQ40" s="20">
        <f t="shared" si="10"/>
        <v>638</v>
      </c>
      <c r="BR40" s="20">
        <f t="shared" si="11"/>
        <v>0</v>
      </c>
      <c r="BS40" s="211">
        <f t="shared" si="23"/>
        <v>0</v>
      </c>
      <c r="BT40" s="171">
        <v>8</v>
      </c>
      <c r="BU40" s="157" t="s">
        <v>76</v>
      </c>
      <c r="BV40" s="163" t="s">
        <v>209</v>
      </c>
      <c r="BW40" s="163">
        <v>30130</v>
      </c>
      <c r="BX40" s="163">
        <v>30522</v>
      </c>
      <c r="BY40" s="163">
        <v>15665</v>
      </c>
      <c r="BZ40" s="242">
        <f t="shared" si="34"/>
        <v>51.32363541052356</v>
      </c>
      <c r="CA40" s="163">
        <v>10284</v>
      </c>
      <c r="CB40" s="163">
        <v>10352</v>
      </c>
      <c r="CC40" s="163">
        <v>5287</v>
      </c>
      <c r="CD40" s="242">
        <f t="shared" si="35"/>
        <v>51.07225656877898</v>
      </c>
      <c r="CE40" s="171">
        <v>8</v>
      </c>
      <c r="CF40" s="157" t="s">
        <v>76</v>
      </c>
      <c r="CG40" s="163" t="s">
        <v>209</v>
      </c>
      <c r="CH40" s="163">
        <v>5326</v>
      </c>
      <c r="CI40" s="163">
        <v>5731</v>
      </c>
      <c r="CJ40" s="163">
        <v>2444</v>
      </c>
      <c r="CK40" s="242">
        <f t="shared" si="36"/>
        <v>42.64526260687489</v>
      </c>
      <c r="CL40" s="163">
        <v>0</v>
      </c>
      <c r="CM40" s="163">
        <v>0</v>
      </c>
      <c r="CN40" s="163">
        <v>0</v>
      </c>
      <c r="CO40" s="246">
        <v>0</v>
      </c>
      <c r="CP40" s="171">
        <v>8</v>
      </c>
      <c r="CQ40" s="157" t="s">
        <v>76</v>
      </c>
      <c r="CR40" s="163" t="s">
        <v>209</v>
      </c>
      <c r="CS40" s="163">
        <v>0</v>
      </c>
      <c r="CT40" s="163">
        <v>0</v>
      </c>
      <c r="CU40" s="163">
        <v>0</v>
      </c>
      <c r="CV40" s="246">
        <v>0</v>
      </c>
      <c r="CW40" s="163">
        <v>0</v>
      </c>
      <c r="CX40" s="163">
        <v>0</v>
      </c>
      <c r="CY40" s="163">
        <v>0</v>
      </c>
      <c r="CZ40" s="246">
        <v>0</v>
      </c>
      <c r="DA40" s="171">
        <v>8</v>
      </c>
      <c r="DB40" s="157" t="s">
        <v>76</v>
      </c>
      <c r="DC40" s="163" t="s">
        <v>209</v>
      </c>
      <c r="DD40" s="163">
        <v>0</v>
      </c>
      <c r="DE40" s="163">
        <v>0</v>
      </c>
      <c r="DF40" s="163">
        <v>0</v>
      </c>
      <c r="DG40" s="246">
        <v>0</v>
      </c>
      <c r="DH40" s="193">
        <f t="shared" si="31"/>
        <v>45740</v>
      </c>
      <c r="DI40" s="193">
        <f t="shared" si="32"/>
        <v>46605</v>
      </c>
      <c r="DJ40" s="193">
        <f t="shared" si="33"/>
        <v>23396</v>
      </c>
      <c r="DK40" s="242">
        <f t="shared" si="37"/>
        <v>50.20062225083145</v>
      </c>
    </row>
    <row r="41" spans="1:115" ht="12.75">
      <c r="A41" s="32" t="s">
        <v>112</v>
      </c>
      <c r="B41" s="30" t="s">
        <v>113</v>
      </c>
      <c r="C41" s="52">
        <v>76247</v>
      </c>
      <c r="D41" s="4">
        <v>80006</v>
      </c>
      <c r="E41" s="4">
        <v>40580</v>
      </c>
      <c r="F41" s="211">
        <f t="shared" si="12"/>
        <v>50.721195910306726</v>
      </c>
      <c r="G41" s="52">
        <v>25499</v>
      </c>
      <c r="H41" s="4">
        <v>26567</v>
      </c>
      <c r="I41" s="4">
        <v>13120</v>
      </c>
      <c r="J41" s="211">
        <f t="shared" si="13"/>
        <v>49.38457484849626</v>
      </c>
      <c r="K41" s="32" t="s">
        <v>112</v>
      </c>
      <c r="L41" s="30" t="s">
        <v>113</v>
      </c>
      <c r="M41" s="52">
        <v>14391</v>
      </c>
      <c r="N41" s="4">
        <v>13858</v>
      </c>
      <c r="O41" s="285">
        <v>8542</v>
      </c>
      <c r="P41" s="211">
        <f t="shared" si="14"/>
        <v>61.63948621734738</v>
      </c>
      <c r="Q41" s="56">
        <v>1168</v>
      </c>
      <c r="R41" s="236">
        <v>0</v>
      </c>
      <c r="S41" s="236">
        <v>0</v>
      </c>
      <c r="T41" s="223">
        <v>0</v>
      </c>
      <c r="U41" s="235">
        <v>0</v>
      </c>
      <c r="V41" s="32" t="s">
        <v>112</v>
      </c>
      <c r="W41" s="30" t="s">
        <v>113</v>
      </c>
      <c r="X41" s="20">
        <f t="shared" si="0"/>
        <v>13223</v>
      </c>
      <c r="Y41" s="20">
        <f t="shared" si="1"/>
        <v>13858</v>
      </c>
      <c r="Z41" s="239">
        <f t="shared" si="15"/>
        <v>8542</v>
      </c>
      <c r="AA41" s="211">
        <f t="shared" si="16"/>
        <v>61.63948621734738</v>
      </c>
      <c r="AB41" s="54">
        <f t="shared" si="17"/>
        <v>0</v>
      </c>
      <c r="AC41" s="54">
        <f t="shared" si="18"/>
        <v>0</v>
      </c>
      <c r="AD41" s="54">
        <f t="shared" si="19"/>
        <v>0</v>
      </c>
      <c r="AE41" s="287">
        <v>0</v>
      </c>
      <c r="AF41" s="32" t="s">
        <v>112</v>
      </c>
      <c r="AG41" s="30" t="s">
        <v>113</v>
      </c>
      <c r="AH41" s="52">
        <v>0</v>
      </c>
      <c r="AI41" s="52">
        <v>0</v>
      </c>
      <c r="AJ41" s="52">
        <v>0</v>
      </c>
      <c r="AK41" s="222">
        <v>0</v>
      </c>
      <c r="AL41" s="52">
        <v>0</v>
      </c>
      <c r="AM41" s="52">
        <v>0</v>
      </c>
      <c r="AN41" s="52">
        <v>0</v>
      </c>
      <c r="AO41" s="222">
        <v>0</v>
      </c>
      <c r="AP41" s="32" t="s">
        <v>112</v>
      </c>
      <c r="AQ41" s="30" t="s">
        <v>113</v>
      </c>
      <c r="AR41" s="52">
        <v>0</v>
      </c>
      <c r="AS41" s="52">
        <v>0</v>
      </c>
      <c r="AT41" s="52">
        <v>0</v>
      </c>
      <c r="AU41" s="287">
        <v>0</v>
      </c>
      <c r="AV41" s="52">
        <v>0</v>
      </c>
      <c r="AW41" s="4">
        <v>0</v>
      </c>
      <c r="AX41" s="52">
        <v>0</v>
      </c>
      <c r="AY41" s="287">
        <v>0</v>
      </c>
      <c r="AZ41" s="32" t="s">
        <v>112</v>
      </c>
      <c r="BA41" s="30" t="s">
        <v>113</v>
      </c>
      <c r="BB41" s="52">
        <v>250</v>
      </c>
      <c r="BC41" s="4">
        <v>250</v>
      </c>
      <c r="BD41" s="52">
        <v>346</v>
      </c>
      <c r="BE41" s="211">
        <f t="shared" si="20"/>
        <v>138.39999999999998</v>
      </c>
      <c r="BF41" s="20">
        <f t="shared" si="3"/>
        <v>116387</v>
      </c>
      <c r="BG41" s="20">
        <f t="shared" si="4"/>
        <v>120681</v>
      </c>
      <c r="BH41" s="20">
        <f t="shared" si="5"/>
        <v>62588</v>
      </c>
      <c r="BI41" s="211">
        <f t="shared" si="21"/>
        <v>51.862347842659574</v>
      </c>
      <c r="BJ41" s="32" t="s">
        <v>112</v>
      </c>
      <c r="BK41" s="30" t="s">
        <v>113</v>
      </c>
      <c r="BL41" s="20">
        <f t="shared" si="6"/>
        <v>116137</v>
      </c>
      <c r="BM41" s="20">
        <f t="shared" si="7"/>
        <v>120431</v>
      </c>
      <c r="BN41" s="20">
        <f t="shared" si="8"/>
        <v>62242</v>
      </c>
      <c r="BO41" s="211">
        <f t="shared" si="22"/>
        <v>51.68270627994453</v>
      </c>
      <c r="BP41" s="20">
        <f t="shared" si="9"/>
        <v>250</v>
      </c>
      <c r="BQ41" s="20">
        <f t="shared" si="10"/>
        <v>250</v>
      </c>
      <c r="BR41" s="20">
        <f t="shared" si="11"/>
        <v>346</v>
      </c>
      <c r="BS41" s="211">
        <f t="shared" si="23"/>
        <v>138.39999999999998</v>
      </c>
      <c r="BT41" s="171">
        <v>8</v>
      </c>
      <c r="BU41" s="157" t="s">
        <v>78</v>
      </c>
      <c r="BV41" s="163" t="s">
        <v>210</v>
      </c>
      <c r="BW41" s="163">
        <v>48560</v>
      </c>
      <c r="BX41" s="163">
        <v>49071</v>
      </c>
      <c r="BY41" s="163">
        <v>25576</v>
      </c>
      <c r="BZ41" s="242">
        <f t="shared" si="34"/>
        <v>52.12039697581056</v>
      </c>
      <c r="CA41" s="163">
        <v>16727</v>
      </c>
      <c r="CB41" s="163">
        <v>16786</v>
      </c>
      <c r="CC41" s="163">
        <v>8708</v>
      </c>
      <c r="CD41" s="242">
        <f t="shared" si="35"/>
        <v>51.876563803169304</v>
      </c>
      <c r="CE41" s="171">
        <v>8</v>
      </c>
      <c r="CF41" s="157" t="s">
        <v>78</v>
      </c>
      <c r="CG41" s="163" t="s">
        <v>210</v>
      </c>
      <c r="CH41" s="163">
        <v>12091</v>
      </c>
      <c r="CI41" s="163">
        <v>12377</v>
      </c>
      <c r="CJ41" s="163">
        <v>4808</v>
      </c>
      <c r="CK41" s="242">
        <f t="shared" si="36"/>
        <v>38.846247071180414</v>
      </c>
      <c r="CL41" s="163">
        <v>0</v>
      </c>
      <c r="CM41" s="163">
        <v>0</v>
      </c>
      <c r="CN41" s="163">
        <v>0</v>
      </c>
      <c r="CO41" s="246">
        <v>0</v>
      </c>
      <c r="CP41" s="171">
        <v>8</v>
      </c>
      <c r="CQ41" s="157" t="s">
        <v>78</v>
      </c>
      <c r="CR41" s="163" t="s">
        <v>210</v>
      </c>
      <c r="CS41" s="163">
        <v>0</v>
      </c>
      <c r="CT41" s="163">
        <v>0</v>
      </c>
      <c r="CU41" s="163">
        <v>0</v>
      </c>
      <c r="CV41" s="246">
        <v>0</v>
      </c>
      <c r="CW41" s="163">
        <v>0</v>
      </c>
      <c r="CX41" s="163">
        <v>0</v>
      </c>
      <c r="CY41" s="163">
        <v>0</v>
      </c>
      <c r="CZ41" s="246">
        <v>0</v>
      </c>
      <c r="DA41" s="171">
        <v>8</v>
      </c>
      <c r="DB41" s="157" t="s">
        <v>78</v>
      </c>
      <c r="DC41" s="163" t="s">
        <v>210</v>
      </c>
      <c r="DD41" s="163">
        <v>0</v>
      </c>
      <c r="DE41" s="163">
        <v>0</v>
      </c>
      <c r="DF41" s="163">
        <v>0</v>
      </c>
      <c r="DG41" s="246">
        <v>0</v>
      </c>
      <c r="DH41" s="193">
        <f t="shared" si="31"/>
        <v>77378</v>
      </c>
      <c r="DI41" s="193">
        <f t="shared" si="32"/>
        <v>78234</v>
      </c>
      <c r="DJ41" s="193">
        <f t="shared" si="33"/>
        <v>39092</v>
      </c>
      <c r="DK41" s="242">
        <f t="shared" si="37"/>
        <v>49.96804458419613</v>
      </c>
    </row>
    <row r="42" spans="1:115" ht="12.75">
      <c r="A42" s="32" t="s">
        <v>114</v>
      </c>
      <c r="B42" s="30" t="s">
        <v>6</v>
      </c>
      <c r="C42" s="52">
        <v>279387</v>
      </c>
      <c r="D42" s="4">
        <v>279387</v>
      </c>
      <c r="E42" s="4">
        <v>158608</v>
      </c>
      <c r="F42" s="211">
        <f t="shared" si="12"/>
        <v>56.77000003579265</v>
      </c>
      <c r="G42" s="52">
        <v>96550</v>
      </c>
      <c r="H42" s="4">
        <v>96550</v>
      </c>
      <c r="I42" s="4">
        <v>53144</v>
      </c>
      <c r="J42" s="211">
        <f t="shared" si="13"/>
        <v>55.04298291040911</v>
      </c>
      <c r="K42" s="32" t="s">
        <v>114</v>
      </c>
      <c r="L42" s="30" t="s">
        <v>6</v>
      </c>
      <c r="M42" s="52">
        <v>282240</v>
      </c>
      <c r="N42" s="4">
        <v>289099</v>
      </c>
      <c r="O42" s="285">
        <v>162513</v>
      </c>
      <c r="P42" s="211">
        <f t="shared" si="14"/>
        <v>56.21361540510345</v>
      </c>
      <c r="Q42" s="56">
        <v>0</v>
      </c>
      <c r="R42" s="236">
        <v>0</v>
      </c>
      <c r="S42" s="236">
        <v>0</v>
      </c>
      <c r="T42" s="223">
        <v>0</v>
      </c>
      <c r="U42" s="235">
        <v>0</v>
      </c>
      <c r="V42" s="32" t="s">
        <v>114</v>
      </c>
      <c r="W42" s="30" t="s">
        <v>6</v>
      </c>
      <c r="X42" s="20">
        <f t="shared" si="0"/>
        <v>282240</v>
      </c>
      <c r="Y42" s="20">
        <f t="shared" si="1"/>
        <v>289099</v>
      </c>
      <c r="Z42" s="239">
        <f t="shared" si="15"/>
        <v>162513</v>
      </c>
      <c r="AA42" s="211">
        <f t="shared" si="16"/>
        <v>56.21361540510345</v>
      </c>
      <c r="AB42" s="54">
        <f t="shared" si="17"/>
        <v>0</v>
      </c>
      <c r="AC42" s="54">
        <f t="shared" si="18"/>
        <v>0</v>
      </c>
      <c r="AD42" s="54">
        <f t="shared" si="19"/>
        <v>0</v>
      </c>
      <c r="AE42" s="287">
        <v>0</v>
      </c>
      <c r="AF42" s="32" t="s">
        <v>114</v>
      </c>
      <c r="AG42" s="30" t="s">
        <v>6</v>
      </c>
      <c r="AH42" s="52">
        <v>0</v>
      </c>
      <c r="AI42" s="52">
        <v>0</v>
      </c>
      <c r="AJ42" s="52">
        <v>0</v>
      </c>
      <c r="AK42" s="222">
        <v>0</v>
      </c>
      <c r="AL42" s="52">
        <v>0</v>
      </c>
      <c r="AM42" s="52">
        <v>0</v>
      </c>
      <c r="AN42" s="52">
        <v>0</v>
      </c>
      <c r="AO42" s="222">
        <v>0</v>
      </c>
      <c r="AP42" s="32" t="s">
        <v>114</v>
      </c>
      <c r="AQ42" s="30" t="s">
        <v>6</v>
      </c>
      <c r="AR42" s="52">
        <v>0</v>
      </c>
      <c r="AS42" s="52">
        <v>0</v>
      </c>
      <c r="AT42" s="52">
        <v>0</v>
      </c>
      <c r="AU42" s="287">
        <v>0</v>
      </c>
      <c r="AV42" s="52">
        <v>0</v>
      </c>
      <c r="AW42" s="4">
        <v>0</v>
      </c>
      <c r="AX42" s="52">
        <v>0</v>
      </c>
      <c r="AY42" s="287">
        <v>0</v>
      </c>
      <c r="AZ42" s="32" t="s">
        <v>114</v>
      </c>
      <c r="BA42" s="30" t="s">
        <v>6</v>
      </c>
      <c r="BB42" s="52">
        <v>0</v>
      </c>
      <c r="BC42" s="4">
        <v>0</v>
      </c>
      <c r="BD42" s="52">
        <v>4587</v>
      </c>
      <c r="BE42" s="287">
        <v>0</v>
      </c>
      <c r="BF42" s="20">
        <f t="shared" si="3"/>
        <v>658177</v>
      </c>
      <c r="BG42" s="20">
        <f t="shared" si="4"/>
        <v>665036</v>
      </c>
      <c r="BH42" s="20">
        <f t="shared" si="5"/>
        <v>378852</v>
      </c>
      <c r="BI42" s="211">
        <f t="shared" si="21"/>
        <v>56.96714162842312</v>
      </c>
      <c r="BJ42" s="32" t="s">
        <v>114</v>
      </c>
      <c r="BK42" s="30" t="s">
        <v>6</v>
      </c>
      <c r="BL42" s="20">
        <f t="shared" si="6"/>
        <v>658177</v>
      </c>
      <c r="BM42" s="20">
        <f t="shared" si="7"/>
        <v>665036</v>
      </c>
      <c r="BN42" s="20">
        <f t="shared" si="8"/>
        <v>374265</v>
      </c>
      <c r="BO42" s="211">
        <f t="shared" si="22"/>
        <v>56.27740453148401</v>
      </c>
      <c r="BP42" s="20">
        <f t="shared" si="9"/>
        <v>0</v>
      </c>
      <c r="BQ42" s="20">
        <f t="shared" si="10"/>
        <v>0</v>
      </c>
      <c r="BR42" s="20">
        <f t="shared" si="11"/>
        <v>4587</v>
      </c>
      <c r="BS42" s="287">
        <v>0</v>
      </c>
      <c r="BT42" s="171"/>
      <c r="BU42" s="157"/>
      <c r="BV42" s="163"/>
      <c r="BW42" s="163"/>
      <c r="BX42" s="163"/>
      <c r="BY42" s="163"/>
      <c r="BZ42" s="163"/>
      <c r="CA42" s="163"/>
      <c r="CB42" s="163"/>
      <c r="CC42" s="163"/>
      <c r="CD42" s="163"/>
      <c r="CE42" s="171"/>
      <c r="CF42" s="157"/>
      <c r="CG42" s="163"/>
      <c r="CH42" s="163"/>
      <c r="CI42" s="163"/>
      <c r="CJ42" s="163"/>
      <c r="CK42" s="163"/>
      <c r="CL42" s="163"/>
      <c r="CM42" s="199"/>
      <c r="CN42" s="163"/>
      <c r="CO42" s="163"/>
      <c r="CP42" s="171"/>
      <c r="CQ42" s="157"/>
      <c r="CR42" s="163"/>
      <c r="CS42" s="163"/>
      <c r="CT42" s="163"/>
      <c r="CU42" s="163"/>
      <c r="CV42" s="199"/>
      <c r="CW42" s="199"/>
      <c r="CX42" s="199"/>
      <c r="CY42" s="163"/>
      <c r="CZ42" s="199"/>
      <c r="DA42" s="171"/>
      <c r="DB42" s="157"/>
      <c r="DC42" s="163"/>
      <c r="DD42" s="163"/>
      <c r="DE42" s="163"/>
      <c r="DF42" s="163"/>
      <c r="DG42" s="163"/>
      <c r="DH42" s="199"/>
      <c r="DI42" s="199"/>
      <c r="DJ42" s="199"/>
      <c r="DK42" s="163"/>
    </row>
    <row r="43" spans="1:115" ht="12.75">
      <c r="A43" s="32" t="s">
        <v>116</v>
      </c>
      <c r="B43" s="30" t="s">
        <v>117</v>
      </c>
      <c r="C43" s="52">
        <v>65061</v>
      </c>
      <c r="D43" s="4">
        <v>68196</v>
      </c>
      <c r="E43" s="4">
        <v>36179</v>
      </c>
      <c r="F43" s="211">
        <f t="shared" si="12"/>
        <v>53.05149862162004</v>
      </c>
      <c r="G43" s="52">
        <v>21701</v>
      </c>
      <c r="H43" s="4">
        <v>22686</v>
      </c>
      <c r="I43" s="4">
        <v>11615</v>
      </c>
      <c r="J43" s="211">
        <f t="shared" si="13"/>
        <v>51.198977342854626</v>
      </c>
      <c r="K43" s="32" t="s">
        <v>116</v>
      </c>
      <c r="L43" s="30" t="s">
        <v>117</v>
      </c>
      <c r="M43" s="52">
        <v>54932</v>
      </c>
      <c r="N43" s="4">
        <v>57738</v>
      </c>
      <c r="O43" s="285">
        <v>43067</v>
      </c>
      <c r="P43" s="211">
        <f t="shared" si="14"/>
        <v>74.59039107693374</v>
      </c>
      <c r="Q43" s="56">
        <v>2021</v>
      </c>
      <c r="R43" s="236">
        <v>0</v>
      </c>
      <c r="S43" s="236">
        <v>0</v>
      </c>
      <c r="T43" s="223">
        <v>0</v>
      </c>
      <c r="U43" s="235">
        <v>0</v>
      </c>
      <c r="V43" s="32" t="s">
        <v>116</v>
      </c>
      <c r="W43" s="30" t="s">
        <v>117</v>
      </c>
      <c r="X43" s="20">
        <f t="shared" si="0"/>
        <v>52911</v>
      </c>
      <c r="Y43" s="20">
        <f t="shared" si="1"/>
        <v>57738</v>
      </c>
      <c r="Z43" s="239">
        <f t="shared" si="15"/>
        <v>43067</v>
      </c>
      <c r="AA43" s="211">
        <f t="shared" si="16"/>
        <v>74.59039107693374</v>
      </c>
      <c r="AB43" s="54">
        <f t="shared" si="17"/>
        <v>4045</v>
      </c>
      <c r="AC43" s="54">
        <f t="shared" si="18"/>
        <v>4045</v>
      </c>
      <c r="AD43" s="54">
        <f t="shared" si="19"/>
        <v>70</v>
      </c>
      <c r="AE43" s="211">
        <f t="shared" si="29"/>
        <v>1.73053152039555</v>
      </c>
      <c r="AF43" s="32" t="s">
        <v>116</v>
      </c>
      <c r="AG43" s="30" t="s">
        <v>117</v>
      </c>
      <c r="AH43" s="52">
        <v>0</v>
      </c>
      <c r="AI43" s="52">
        <v>0</v>
      </c>
      <c r="AJ43" s="52">
        <v>0</v>
      </c>
      <c r="AK43" s="222">
        <v>0</v>
      </c>
      <c r="AL43" s="52">
        <v>4045</v>
      </c>
      <c r="AM43" s="52">
        <v>4045</v>
      </c>
      <c r="AN43" s="52">
        <v>70</v>
      </c>
      <c r="AO43" s="211">
        <f>AN43/AM43*100</f>
        <v>1.73053152039555</v>
      </c>
      <c r="AP43" s="32" t="s">
        <v>116</v>
      </c>
      <c r="AQ43" s="30" t="s">
        <v>117</v>
      </c>
      <c r="AR43" s="52">
        <v>0</v>
      </c>
      <c r="AS43" s="52">
        <v>0</v>
      </c>
      <c r="AT43" s="52">
        <v>0</v>
      </c>
      <c r="AU43" s="287">
        <v>0</v>
      </c>
      <c r="AV43" s="52">
        <v>0</v>
      </c>
      <c r="AW43" s="4">
        <v>0</v>
      </c>
      <c r="AX43" s="52">
        <v>110</v>
      </c>
      <c r="AY43" s="287">
        <v>0</v>
      </c>
      <c r="AZ43" s="32" t="s">
        <v>116</v>
      </c>
      <c r="BA43" s="30" t="s">
        <v>117</v>
      </c>
      <c r="BB43" s="52">
        <v>0</v>
      </c>
      <c r="BC43" s="4">
        <v>0</v>
      </c>
      <c r="BD43" s="52">
        <v>1448</v>
      </c>
      <c r="BE43" s="287">
        <v>0</v>
      </c>
      <c r="BF43" s="20">
        <f t="shared" si="3"/>
        <v>145739</v>
      </c>
      <c r="BG43" s="20">
        <f t="shared" si="4"/>
        <v>152665</v>
      </c>
      <c r="BH43" s="20">
        <f t="shared" si="5"/>
        <v>92489</v>
      </c>
      <c r="BI43" s="211">
        <f t="shared" si="21"/>
        <v>60.58297579667901</v>
      </c>
      <c r="BJ43" s="32" t="s">
        <v>116</v>
      </c>
      <c r="BK43" s="30" t="s">
        <v>117</v>
      </c>
      <c r="BL43" s="20">
        <f t="shared" si="6"/>
        <v>145739</v>
      </c>
      <c r="BM43" s="20">
        <f t="shared" si="7"/>
        <v>152665</v>
      </c>
      <c r="BN43" s="20">
        <f t="shared" si="8"/>
        <v>90931</v>
      </c>
      <c r="BO43" s="211">
        <f t="shared" si="22"/>
        <v>59.56244063799823</v>
      </c>
      <c r="BP43" s="20">
        <f t="shared" si="9"/>
        <v>0</v>
      </c>
      <c r="BQ43" s="20">
        <f t="shared" si="10"/>
        <v>0</v>
      </c>
      <c r="BR43" s="20">
        <f t="shared" si="11"/>
        <v>1558</v>
      </c>
      <c r="BS43" s="287">
        <v>0</v>
      </c>
      <c r="BT43" s="172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72"/>
      <c r="CF43" s="163"/>
      <c r="CG43" s="163"/>
      <c r="CH43" s="163"/>
      <c r="CI43" s="163"/>
      <c r="CJ43" s="163"/>
      <c r="CK43" s="163"/>
      <c r="CL43" s="163"/>
      <c r="CM43" s="199"/>
      <c r="CN43" s="163"/>
      <c r="CO43" s="163"/>
      <c r="CP43" s="172"/>
      <c r="CQ43" s="163"/>
      <c r="CR43" s="163"/>
      <c r="CS43" s="163"/>
      <c r="CT43" s="163"/>
      <c r="CU43" s="163"/>
      <c r="CV43" s="199"/>
      <c r="CW43" s="199"/>
      <c r="CX43" s="199"/>
      <c r="CY43" s="163"/>
      <c r="CZ43" s="199"/>
      <c r="DA43" s="172"/>
      <c r="DB43" s="163"/>
      <c r="DC43" s="163"/>
      <c r="DD43" s="163"/>
      <c r="DE43" s="163"/>
      <c r="DF43" s="163"/>
      <c r="DG43" s="163"/>
      <c r="DH43" s="199"/>
      <c r="DI43" s="199"/>
      <c r="DJ43" s="199"/>
      <c r="DK43" s="163"/>
    </row>
    <row r="44" spans="1:115" ht="12.75">
      <c r="A44" s="32" t="s">
        <v>118</v>
      </c>
      <c r="B44" s="30" t="s">
        <v>120</v>
      </c>
      <c r="C44" s="52">
        <v>57702</v>
      </c>
      <c r="D44" s="4">
        <v>58031</v>
      </c>
      <c r="E44" s="4">
        <v>30609</v>
      </c>
      <c r="F44" s="211">
        <f t="shared" si="12"/>
        <v>52.745946132239666</v>
      </c>
      <c r="G44" s="52">
        <v>19648</v>
      </c>
      <c r="H44" s="4">
        <v>19752</v>
      </c>
      <c r="I44" s="4">
        <v>10278</v>
      </c>
      <c r="J44" s="211">
        <f t="shared" si="13"/>
        <v>52.035236938031595</v>
      </c>
      <c r="K44" s="32" t="s">
        <v>118</v>
      </c>
      <c r="L44" s="30" t="s">
        <v>120</v>
      </c>
      <c r="M44" s="52">
        <v>30369</v>
      </c>
      <c r="N44" s="4">
        <v>32181</v>
      </c>
      <c r="O44" s="285">
        <v>18570</v>
      </c>
      <c r="P44" s="211">
        <f t="shared" si="14"/>
        <v>57.70485690314161</v>
      </c>
      <c r="Q44" s="56">
        <v>370</v>
      </c>
      <c r="R44" s="236">
        <v>0</v>
      </c>
      <c r="S44" s="236">
        <v>0</v>
      </c>
      <c r="T44" s="223">
        <v>0</v>
      </c>
      <c r="U44" s="235">
        <v>0</v>
      </c>
      <c r="V44" s="32" t="s">
        <v>118</v>
      </c>
      <c r="W44" s="30" t="s">
        <v>120</v>
      </c>
      <c r="X44" s="20">
        <f t="shared" si="0"/>
        <v>29999</v>
      </c>
      <c r="Y44" s="20">
        <f t="shared" si="1"/>
        <v>32181</v>
      </c>
      <c r="Z44" s="239">
        <f t="shared" si="15"/>
        <v>18570</v>
      </c>
      <c r="AA44" s="211">
        <f t="shared" si="16"/>
        <v>57.70485690314161</v>
      </c>
      <c r="AB44" s="54">
        <f t="shared" si="17"/>
        <v>0</v>
      </c>
      <c r="AC44" s="54">
        <f t="shared" si="18"/>
        <v>0</v>
      </c>
      <c r="AD44" s="54">
        <f t="shared" si="19"/>
        <v>0</v>
      </c>
      <c r="AE44" s="287">
        <v>0</v>
      </c>
      <c r="AF44" s="32" t="s">
        <v>118</v>
      </c>
      <c r="AG44" s="30" t="s">
        <v>120</v>
      </c>
      <c r="AH44" s="52">
        <v>0</v>
      </c>
      <c r="AI44" s="52">
        <v>0</v>
      </c>
      <c r="AJ44" s="52">
        <v>0</v>
      </c>
      <c r="AK44" s="222">
        <v>0</v>
      </c>
      <c r="AL44" s="52">
        <v>0</v>
      </c>
      <c r="AM44" s="52">
        <v>0</v>
      </c>
      <c r="AN44" s="52">
        <v>0</v>
      </c>
      <c r="AO44" s="222">
        <v>0</v>
      </c>
      <c r="AP44" s="32" t="s">
        <v>118</v>
      </c>
      <c r="AQ44" s="30" t="s">
        <v>120</v>
      </c>
      <c r="AR44" s="52">
        <v>0</v>
      </c>
      <c r="AS44" s="52">
        <v>0</v>
      </c>
      <c r="AT44" s="52">
        <v>0</v>
      </c>
      <c r="AU44" s="287">
        <v>0</v>
      </c>
      <c r="AV44" s="52">
        <v>0</v>
      </c>
      <c r="AW44" s="4">
        <v>0</v>
      </c>
      <c r="AX44" s="52">
        <v>0</v>
      </c>
      <c r="AY44" s="287">
        <v>0</v>
      </c>
      <c r="AZ44" s="32" t="s">
        <v>118</v>
      </c>
      <c r="BA44" s="30" t="s">
        <v>120</v>
      </c>
      <c r="BB44" s="52">
        <v>1000</v>
      </c>
      <c r="BC44" s="4">
        <v>1000</v>
      </c>
      <c r="BD44" s="52">
        <v>439</v>
      </c>
      <c r="BE44" s="211">
        <f t="shared" si="20"/>
        <v>43.9</v>
      </c>
      <c r="BF44" s="20">
        <f t="shared" si="3"/>
        <v>108719</v>
      </c>
      <c r="BG44" s="20">
        <f t="shared" si="4"/>
        <v>110964</v>
      </c>
      <c r="BH44" s="20">
        <f t="shared" si="5"/>
        <v>59896</v>
      </c>
      <c r="BI44" s="211">
        <f t="shared" si="21"/>
        <v>53.97786669550485</v>
      </c>
      <c r="BJ44" s="32" t="s">
        <v>118</v>
      </c>
      <c r="BK44" s="30" t="s">
        <v>120</v>
      </c>
      <c r="BL44" s="20">
        <f t="shared" si="6"/>
        <v>107719</v>
      </c>
      <c r="BM44" s="20">
        <f t="shared" si="7"/>
        <v>109964</v>
      </c>
      <c r="BN44" s="20">
        <f t="shared" si="8"/>
        <v>59457</v>
      </c>
      <c r="BO44" s="211">
        <f t="shared" si="22"/>
        <v>54.069513659015676</v>
      </c>
      <c r="BP44" s="20">
        <f t="shared" si="9"/>
        <v>1000</v>
      </c>
      <c r="BQ44" s="20">
        <f t="shared" si="10"/>
        <v>1000</v>
      </c>
      <c r="BR44" s="20">
        <f t="shared" si="11"/>
        <v>439</v>
      </c>
      <c r="BS44" s="211">
        <f t="shared" si="23"/>
        <v>43.9</v>
      </c>
      <c r="BT44" s="172"/>
      <c r="BU44" s="163"/>
      <c r="BV44" s="163"/>
      <c r="BW44" s="160"/>
      <c r="BX44" s="163"/>
      <c r="BY44" s="163"/>
      <c r="BZ44" s="163"/>
      <c r="CA44" s="160"/>
      <c r="CB44" s="160"/>
      <c r="CC44" s="163"/>
      <c r="CD44" s="163"/>
      <c r="CE44" s="172"/>
      <c r="CF44" s="163"/>
      <c r="CG44" s="163"/>
      <c r="CH44" s="160"/>
      <c r="CI44" s="160"/>
      <c r="CJ44" s="163"/>
      <c r="CK44" s="163"/>
      <c r="CL44" s="160"/>
      <c r="CM44" s="200"/>
      <c r="CN44" s="163"/>
      <c r="CO44" s="163"/>
      <c r="CP44" s="172"/>
      <c r="CQ44" s="163"/>
      <c r="CR44" s="163"/>
      <c r="CS44" s="160"/>
      <c r="CT44" s="160"/>
      <c r="CU44" s="160"/>
      <c r="CV44" s="199"/>
      <c r="CW44" s="200"/>
      <c r="CX44" s="200"/>
      <c r="CY44" s="163"/>
      <c r="CZ44" s="199"/>
      <c r="DA44" s="172"/>
      <c r="DB44" s="163"/>
      <c r="DC44" s="163"/>
      <c r="DD44" s="160"/>
      <c r="DE44" s="160"/>
      <c r="DF44" s="163"/>
      <c r="DG44" s="163"/>
      <c r="DH44" s="200"/>
      <c r="DI44" s="200"/>
      <c r="DJ44" s="200"/>
      <c r="DK44" s="163"/>
    </row>
    <row r="45" spans="1:115" ht="12.75">
      <c r="A45" s="32" t="s">
        <v>119</v>
      </c>
      <c r="B45" s="30" t="s">
        <v>122</v>
      </c>
      <c r="C45" s="52">
        <v>183810</v>
      </c>
      <c r="D45" s="4">
        <v>196475</v>
      </c>
      <c r="E45" s="4">
        <v>85261</v>
      </c>
      <c r="F45" s="211">
        <f t="shared" si="12"/>
        <v>43.39534291894643</v>
      </c>
      <c r="G45" s="52">
        <v>57838</v>
      </c>
      <c r="H45" s="4">
        <v>61897</v>
      </c>
      <c r="I45" s="4">
        <v>26943</v>
      </c>
      <c r="J45" s="211">
        <f t="shared" si="13"/>
        <v>43.52876552983182</v>
      </c>
      <c r="K45" s="32" t="s">
        <v>119</v>
      </c>
      <c r="L45" s="30" t="s">
        <v>122</v>
      </c>
      <c r="M45" s="52">
        <v>21053</v>
      </c>
      <c r="N45" s="4">
        <v>30366</v>
      </c>
      <c r="O45" s="285">
        <v>13953</v>
      </c>
      <c r="P45" s="211">
        <f t="shared" si="14"/>
        <v>45.94941711124284</v>
      </c>
      <c r="Q45" s="56">
        <v>0</v>
      </c>
      <c r="R45" s="236">
        <v>0</v>
      </c>
      <c r="S45" s="236">
        <v>0</v>
      </c>
      <c r="T45" s="223">
        <v>0</v>
      </c>
      <c r="U45" s="235">
        <v>0</v>
      </c>
      <c r="V45" s="32" t="s">
        <v>119</v>
      </c>
      <c r="W45" s="30" t="s">
        <v>122</v>
      </c>
      <c r="X45" s="20">
        <f t="shared" si="0"/>
        <v>21053</v>
      </c>
      <c r="Y45" s="20">
        <f t="shared" si="1"/>
        <v>30366</v>
      </c>
      <c r="Z45" s="239">
        <f t="shared" si="15"/>
        <v>13953</v>
      </c>
      <c r="AA45" s="211">
        <f t="shared" si="16"/>
        <v>45.94941711124284</v>
      </c>
      <c r="AB45" s="54">
        <f t="shared" si="17"/>
        <v>0</v>
      </c>
      <c r="AC45" s="54">
        <f t="shared" si="18"/>
        <v>0</v>
      </c>
      <c r="AD45" s="54">
        <f t="shared" si="19"/>
        <v>0</v>
      </c>
      <c r="AE45" s="287">
        <v>0</v>
      </c>
      <c r="AF45" s="32" t="s">
        <v>119</v>
      </c>
      <c r="AG45" s="30" t="s">
        <v>122</v>
      </c>
      <c r="AH45" s="52">
        <v>0</v>
      </c>
      <c r="AI45" s="52">
        <v>0</v>
      </c>
      <c r="AJ45" s="52">
        <v>0</v>
      </c>
      <c r="AK45" s="222">
        <v>0</v>
      </c>
      <c r="AL45" s="52">
        <v>0</v>
      </c>
      <c r="AM45" s="52">
        <v>0</v>
      </c>
      <c r="AN45" s="52">
        <v>0</v>
      </c>
      <c r="AO45" s="222">
        <v>0</v>
      </c>
      <c r="AP45" s="32" t="s">
        <v>119</v>
      </c>
      <c r="AQ45" s="30" t="s">
        <v>122</v>
      </c>
      <c r="AR45" s="52">
        <v>0</v>
      </c>
      <c r="AS45" s="52">
        <v>0</v>
      </c>
      <c r="AT45" s="52">
        <v>0</v>
      </c>
      <c r="AU45" s="287">
        <v>0</v>
      </c>
      <c r="AV45" s="52">
        <v>0</v>
      </c>
      <c r="AW45" s="4">
        <v>0</v>
      </c>
      <c r="AX45" s="52">
        <v>0</v>
      </c>
      <c r="AY45" s="287">
        <v>0</v>
      </c>
      <c r="AZ45" s="32" t="s">
        <v>119</v>
      </c>
      <c r="BA45" s="30" t="s">
        <v>122</v>
      </c>
      <c r="BB45" s="52">
        <v>1601</v>
      </c>
      <c r="BC45" s="4">
        <v>1891</v>
      </c>
      <c r="BD45" s="52">
        <v>1134</v>
      </c>
      <c r="BE45" s="211">
        <f t="shared" si="20"/>
        <v>59.96827075621365</v>
      </c>
      <c r="BF45" s="20">
        <f t="shared" si="3"/>
        <v>264302</v>
      </c>
      <c r="BG45" s="20">
        <f t="shared" si="4"/>
        <v>290629</v>
      </c>
      <c r="BH45" s="20">
        <f t="shared" si="5"/>
        <v>127291</v>
      </c>
      <c r="BI45" s="211">
        <f t="shared" si="21"/>
        <v>43.798450946051496</v>
      </c>
      <c r="BJ45" s="32" t="s">
        <v>119</v>
      </c>
      <c r="BK45" s="30" t="s">
        <v>122</v>
      </c>
      <c r="BL45" s="20">
        <f t="shared" si="6"/>
        <v>262701</v>
      </c>
      <c r="BM45" s="20">
        <f t="shared" si="7"/>
        <v>288738</v>
      </c>
      <c r="BN45" s="20">
        <f t="shared" si="8"/>
        <v>126157</v>
      </c>
      <c r="BO45" s="211">
        <f t="shared" si="22"/>
        <v>43.69255172509334</v>
      </c>
      <c r="BP45" s="20">
        <f t="shared" si="9"/>
        <v>1601</v>
      </c>
      <c r="BQ45" s="20">
        <f t="shared" si="10"/>
        <v>1891</v>
      </c>
      <c r="BR45" s="20">
        <f t="shared" si="11"/>
        <v>1134</v>
      </c>
      <c r="BS45" s="211">
        <f t="shared" si="23"/>
        <v>59.96827075621365</v>
      </c>
      <c r="BT45" s="173">
        <v>8</v>
      </c>
      <c r="BU45" s="167"/>
      <c r="BV45" s="167" t="s">
        <v>211</v>
      </c>
      <c r="BW45" s="168">
        <f aca="true" t="shared" si="38" ref="BW45:CB45">SUM(BW21:BW44)</f>
        <v>613710</v>
      </c>
      <c r="BX45" s="168">
        <f t="shared" si="38"/>
        <v>621526</v>
      </c>
      <c r="BY45" s="168">
        <f t="shared" si="38"/>
        <v>325547</v>
      </c>
      <c r="BZ45" s="243">
        <f>BY45/BX45*100</f>
        <v>52.378661552372705</v>
      </c>
      <c r="CA45" s="168">
        <f t="shared" si="38"/>
        <v>211073</v>
      </c>
      <c r="CB45" s="168">
        <f t="shared" si="38"/>
        <v>212492</v>
      </c>
      <c r="CC45" s="168">
        <f>SUM(CC21:CC44)</f>
        <v>111650</v>
      </c>
      <c r="CD45" s="243">
        <f>CC45/CB45*100</f>
        <v>52.54315456581895</v>
      </c>
      <c r="CE45" s="173">
        <v>8</v>
      </c>
      <c r="CF45" s="167"/>
      <c r="CG45" s="167" t="s">
        <v>211</v>
      </c>
      <c r="CH45" s="168">
        <f aca="true" t="shared" si="39" ref="CH45:CP45">SUM(CH21:CH44)</f>
        <v>156005</v>
      </c>
      <c r="CI45" s="168">
        <f t="shared" si="39"/>
        <v>160940</v>
      </c>
      <c r="CJ45" s="168">
        <f>SUM(CJ21:CJ44)</f>
        <v>69161</v>
      </c>
      <c r="CK45" s="243">
        <f>CJ45/CI45*100</f>
        <v>42.973157698521184</v>
      </c>
      <c r="CL45" s="168">
        <f t="shared" si="39"/>
        <v>0</v>
      </c>
      <c r="CM45" s="168">
        <f t="shared" si="39"/>
        <v>0</v>
      </c>
      <c r="CN45" s="168">
        <f>SUM(CN21:CN44)</f>
        <v>2</v>
      </c>
      <c r="CO45" s="252">
        <v>0</v>
      </c>
      <c r="CP45" s="168">
        <f t="shared" si="39"/>
        <v>152</v>
      </c>
      <c r="CQ45" s="167"/>
      <c r="CR45" s="167" t="s">
        <v>211</v>
      </c>
      <c r="CS45" s="168">
        <f aca="true" t="shared" si="40" ref="CS45:CX45">SUM(CS21:CS44)</f>
        <v>0</v>
      </c>
      <c r="CT45" s="168">
        <f>SUM(CT21:CT44)</f>
        <v>0</v>
      </c>
      <c r="CU45" s="168">
        <f>SUM(CU21:CU44)</f>
        <v>0</v>
      </c>
      <c r="CV45" s="249">
        <v>0</v>
      </c>
      <c r="CW45" s="168">
        <f t="shared" si="40"/>
        <v>0</v>
      </c>
      <c r="CX45" s="168">
        <f t="shared" si="40"/>
        <v>0</v>
      </c>
      <c r="CY45" s="168">
        <f>SUM(CY21:CY44)</f>
        <v>0</v>
      </c>
      <c r="CZ45" s="249">
        <v>0</v>
      </c>
      <c r="DA45" s="173">
        <v>8</v>
      </c>
      <c r="DB45" s="167"/>
      <c r="DC45" s="167" t="s">
        <v>211</v>
      </c>
      <c r="DD45" s="168">
        <f aca="true" t="shared" si="41" ref="DD45:DJ45">SUM(DD21:DD44)</f>
        <v>0</v>
      </c>
      <c r="DE45" s="168">
        <f t="shared" si="41"/>
        <v>0</v>
      </c>
      <c r="DF45" s="168">
        <f>SUM(DF21:DF44)</f>
        <v>1122</v>
      </c>
      <c r="DG45" s="252">
        <v>0</v>
      </c>
      <c r="DH45" s="168">
        <f t="shared" si="41"/>
        <v>980788</v>
      </c>
      <c r="DI45" s="168">
        <f t="shared" si="41"/>
        <v>994958</v>
      </c>
      <c r="DJ45" s="168">
        <f t="shared" si="41"/>
        <v>507482</v>
      </c>
      <c r="DK45" s="243">
        <f>DJ45/DI45*100</f>
        <v>51.00536907085525</v>
      </c>
    </row>
    <row r="46" spans="1:115" ht="12.75">
      <c r="A46" s="32" t="s">
        <v>121</v>
      </c>
      <c r="B46" s="30" t="s">
        <v>124</v>
      </c>
      <c r="C46" s="53">
        <v>1569</v>
      </c>
      <c r="D46" s="4">
        <v>2373</v>
      </c>
      <c r="E46" s="4">
        <v>1300</v>
      </c>
      <c r="F46" s="211">
        <f t="shared" si="12"/>
        <v>54.78297513695743</v>
      </c>
      <c r="G46" s="53">
        <v>552</v>
      </c>
      <c r="H46" s="4">
        <v>809</v>
      </c>
      <c r="I46" s="4">
        <v>438</v>
      </c>
      <c r="J46" s="211">
        <f t="shared" si="13"/>
        <v>54.14091470951793</v>
      </c>
      <c r="K46" s="32" t="s">
        <v>121</v>
      </c>
      <c r="L46" s="30" t="s">
        <v>124</v>
      </c>
      <c r="M46" s="53">
        <v>5109</v>
      </c>
      <c r="N46" s="4">
        <v>5109</v>
      </c>
      <c r="O46" s="285">
        <v>680</v>
      </c>
      <c r="P46" s="211">
        <f t="shared" si="14"/>
        <v>13.309845370914072</v>
      </c>
      <c r="Q46" s="64">
        <v>0</v>
      </c>
      <c r="R46" s="236">
        <v>0</v>
      </c>
      <c r="S46" s="236">
        <v>0</v>
      </c>
      <c r="T46" s="223">
        <v>0</v>
      </c>
      <c r="U46" s="235">
        <v>0</v>
      </c>
      <c r="V46" s="32" t="s">
        <v>121</v>
      </c>
      <c r="W46" s="30" t="s">
        <v>124</v>
      </c>
      <c r="X46" s="20">
        <f t="shared" si="0"/>
        <v>5109</v>
      </c>
      <c r="Y46" s="20">
        <f t="shared" si="1"/>
        <v>5109</v>
      </c>
      <c r="Z46" s="239">
        <f t="shared" si="15"/>
        <v>680</v>
      </c>
      <c r="AA46" s="211">
        <f t="shared" si="16"/>
        <v>13.309845370914072</v>
      </c>
      <c r="AB46" s="54">
        <f t="shared" si="17"/>
        <v>29065</v>
      </c>
      <c r="AC46" s="54">
        <f t="shared" si="18"/>
        <v>32650</v>
      </c>
      <c r="AD46" s="54">
        <f t="shared" si="19"/>
        <v>740</v>
      </c>
      <c r="AE46" s="211">
        <f t="shared" si="29"/>
        <v>2.2664624808575806</v>
      </c>
      <c r="AF46" s="32" t="s">
        <v>121</v>
      </c>
      <c r="AG46" s="30" t="s">
        <v>124</v>
      </c>
      <c r="AH46" s="52">
        <v>29065</v>
      </c>
      <c r="AI46" s="52">
        <v>32650</v>
      </c>
      <c r="AJ46" s="52">
        <v>0</v>
      </c>
      <c r="AK46" s="222">
        <v>0</v>
      </c>
      <c r="AL46" s="52">
        <v>0</v>
      </c>
      <c r="AM46" s="52">
        <v>0</v>
      </c>
      <c r="AN46" s="52">
        <v>740</v>
      </c>
      <c r="AO46" s="222">
        <v>0</v>
      </c>
      <c r="AP46" s="32" t="s">
        <v>121</v>
      </c>
      <c r="AQ46" s="30" t="s">
        <v>124</v>
      </c>
      <c r="AR46" s="52">
        <v>0</v>
      </c>
      <c r="AS46" s="52">
        <v>0</v>
      </c>
      <c r="AT46" s="52">
        <v>0</v>
      </c>
      <c r="AU46" s="287">
        <v>0</v>
      </c>
      <c r="AV46" s="52">
        <v>0</v>
      </c>
      <c r="AW46" s="4">
        <v>0</v>
      </c>
      <c r="AX46" s="52">
        <v>0</v>
      </c>
      <c r="AY46" s="287">
        <v>0</v>
      </c>
      <c r="AZ46" s="32" t="s">
        <v>121</v>
      </c>
      <c r="BA46" s="30" t="s">
        <v>124</v>
      </c>
      <c r="BB46" s="53">
        <v>0</v>
      </c>
      <c r="BC46" s="4">
        <v>0</v>
      </c>
      <c r="BD46" s="52">
        <v>6</v>
      </c>
      <c r="BE46" s="287">
        <v>0</v>
      </c>
      <c r="BF46" s="20">
        <f t="shared" si="3"/>
        <v>36295</v>
      </c>
      <c r="BG46" s="20">
        <f t="shared" si="4"/>
        <v>40941</v>
      </c>
      <c r="BH46" s="20">
        <f t="shared" si="5"/>
        <v>3164</v>
      </c>
      <c r="BI46" s="211">
        <f t="shared" si="21"/>
        <v>7.728194230722258</v>
      </c>
      <c r="BJ46" s="32" t="s">
        <v>121</v>
      </c>
      <c r="BK46" s="30" t="s">
        <v>124</v>
      </c>
      <c r="BL46" s="20">
        <f t="shared" si="6"/>
        <v>7230</v>
      </c>
      <c r="BM46" s="20">
        <f t="shared" si="7"/>
        <v>8291</v>
      </c>
      <c r="BN46" s="20">
        <f t="shared" si="8"/>
        <v>3158</v>
      </c>
      <c r="BO46" s="211">
        <f t="shared" si="22"/>
        <v>38.08949463273429</v>
      </c>
      <c r="BP46" s="20">
        <f t="shared" si="9"/>
        <v>29065</v>
      </c>
      <c r="BQ46" s="20">
        <f t="shared" si="10"/>
        <v>32650</v>
      </c>
      <c r="BR46" s="20">
        <f t="shared" si="11"/>
        <v>6</v>
      </c>
      <c r="BS46" s="211">
        <f t="shared" si="23"/>
        <v>0.018376722817764164</v>
      </c>
      <c r="BT46" s="174"/>
      <c r="BU46" s="170"/>
      <c r="BV46" s="170" t="s">
        <v>46</v>
      </c>
      <c r="BW46" s="170"/>
      <c r="BX46" s="170"/>
      <c r="BY46" s="170"/>
      <c r="BZ46" s="170"/>
      <c r="CA46" s="170"/>
      <c r="CB46" s="170"/>
      <c r="CC46" s="170"/>
      <c r="CD46" s="170"/>
      <c r="CE46" s="174"/>
      <c r="CF46" s="170"/>
      <c r="CG46" s="170" t="s">
        <v>46</v>
      </c>
      <c r="CH46" s="170"/>
      <c r="CI46" s="170"/>
      <c r="CJ46" s="170"/>
      <c r="CK46" s="170"/>
      <c r="CL46" s="170"/>
      <c r="CM46" s="201"/>
      <c r="CN46" s="201"/>
      <c r="CO46" s="201"/>
      <c r="CP46" s="174"/>
      <c r="CQ46" s="170"/>
      <c r="CR46" s="170" t="s">
        <v>46</v>
      </c>
      <c r="CS46" s="170"/>
      <c r="CT46" s="170"/>
      <c r="CU46" s="170"/>
      <c r="CV46" s="201"/>
      <c r="CW46" s="201"/>
      <c r="CX46" s="201"/>
      <c r="CY46" s="201"/>
      <c r="CZ46" s="201"/>
      <c r="DA46" s="174"/>
      <c r="DB46" s="170"/>
      <c r="DC46" s="170" t="s">
        <v>46</v>
      </c>
      <c r="DD46" s="170"/>
      <c r="DE46" s="201"/>
      <c r="DF46" s="201"/>
      <c r="DG46" s="201"/>
      <c r="DH46" s="201"/>
      <c r="DI46" s="201"/>
      <c r="DJ46" s="201"/>
      <c r="DK46" s="201"/>
    </row>
    <row r="47" spans="1:115" ht="12.75">
      <c r="A47" s="82" t="s">
        <v>46</v>
      </c>
      <c r="B47" s="46" t="s">
        <v>125</v>
      </c>
      <c r="C47" s="35">
        <f aca="true" t="shared" si="42" ref="C47:H47">SUM(C6:C46)</f>
        <v>5350809</v>
      </c>
      <c r="D47" s="35">
        <f t="shared" si="42"/>
        <v>5441944</v>
      </c>
      <c r="E47" s="35">
        <f t="shared" si="42"/>
        <v>2936734</v>
      </c>
      <c r="F47" s="212">
        <f t="shared" si="12"/>
        <v>53.96479640363812</v>
      </c>
      <c r="G47" s="35">
        <f t="shared" si="42"/>
        <v>1814580</v>
      </c>
      <c r="H47" s="35">
        <f t="shared" si="42"/>
        <v>1836749</v>
      </c>
      <c r="I47" s="35">
        <f>SUM(I6:I46)</f>
        <v>982495</v>
      </c>
      <c r="J47" s="212">
        <f t="shared" si="13"/>
        <v>53.490977809161734</v>
      </c>
      <c r="K47" s="82" t="s">
        <v>46</v>
      </c>
      <c r="L47" s="46" t="s">
        <v>125</v>
      </c>
      <c r="M47" s="35">
        <f aca="true" t="shared" si="43" ref="M47:R47">SUM(M6:M46)</f>
        <v>2589879</v>
      </c>
      <c r="N47" s="35">
        <f t="shared" si="43"/>
        <v>2664863</v>
      </c>
      <c r="O47" s="35">
        <f>SUM(O6:O46)</f>
        <v>1469333</v>
      </c>
      <c r="P47" s="212">
        <f t="shared" si="14"/>
        <v>55.13728097842178</v>
      </c>
      <c r="Q47" s="6">
        <f t="shared" si="43"/>
        <v>98921</v>
      </c>
      <c r="R47" s="6">
        <f t="shared" si="43"/>
        <v>0</v>
      </c>
      <c r="S47" s="6">
        <f aca="true" t="shared" si="44" ref="S47:U49">SUM(S6:S46)</f>
        <v>0</v>
      </c>
      <c r="T47" s="212">
        <f t="shared" si="44"/>
        <v>0</v>
      </c>
      <c r="U47" s="6">
        <f t="shared" si="44"/>
        <v>2470</v>
      </c>
      <c r="V47" s="82" t="s">
        <v>46</v>
      </c>
      <c r="W47" s="46" t="s">
        <v>125</v>
      </c>
      <c r="X47" s="35">
        <f aca="true" t="shared" si="45" ref="X47:AD47">SUM(X6:X46)</f>
        <v>2490958</v>
      </c>
      <c r="Y47" s="35">
        <f t="shared" si="45"/>
        <v>2664863</v>
      </c>
      <c r="Z47" s="35">
        <f t="shared" si="45"/>
        <v>1466863</v>
      </c>
      <c r="AA47" s="212">
        <f t="shared" si="16"/>
        <v>55.04459328678435</v>
      </c>
      <c r="AB47" s="35">
        <f t="shared" si="45"/>
        <v>33808</v>
      </c>
      <c r="AC47" s="35">
        <f t="shared" si="45"/>
        <v>39629</v>
      </c>
      <c r="AD47" s="35">
        <f t="shared" si="45"/>
        <v>7826</v>
      </c>
      <c r="AE47" s="212">
        <f t="shared" si="29"/>
        <v>19.7481642231699</v>
      </c>
      <c r="AF47" s="82" t="s">
        <v>46</v>
      </c>
      <c r="AG47" s="46" t="s">
        <v>125</v>
      </c>
      <c r="AH47" s="35">
        <f aca="true" t="shared" si="46" ref="AH47:AN47">SUM(AH6:AH46)</f>
        <v>29065</v>
      </c>
      <c r="AI47" s="35">
        <f t="shared" si="46"/>
        <v>32650</v>
      </c>
      <c r="AJ47" s="35">
        <f t="shared" si="46"/>
        <v>182</v>
      </c>
      <c r="AK47" s="212">
        <f>AJ47/AI47*100</f>
        <v>0.557427258805513</v>
      </c>
      <c r="AL47" s="35">
        <f t="shared" si="46"/>
        <v>4743</v>
      </c>
      <c r="AM47" s="35">
        <f t="shared" si="46"/>
        <v>6979</v>
      </c>
      <c r="AN47" s="35">
        <f t="shared" si="46"/>
        <v>7644</v>
      </c>
      <c r="AO47" s="212">
        <f>AN47/AM47*100</f>
        <v>109.52858575727183</v>
      </c>
      <c r="AP47" s="82" t="s">
        <v>46</v>
      </c>
      <c r="AQ47" s="46" t="s">
        <v>125</v>
      </c>
      <c r="AR47" s="35">
        <f aca="true" t="shared" si="47" ref="AR47:BH47">SUM(AR6:AR46)</f>
        <v>12162</v>
      </c>
      <c r="AS47" s="35">
        <f t="shared" si="47"/>
        <v>12703</v>
      </c>
      <c r="AT47" s="35">
        <f>SUM(AT6:AT46)</f>
        <v>10947</v>
      </c>
      <c r="AU47" s="212">
        <f t="shared" si="28"/>
        <v>86.17649374163582</v>
      </c>
      <c r="AV47" s="35">
        <f t="shared" si="47"/>
        <v>13368</v>
      </c>
      <c r="AW47" s="35">
        <f t="shared" si="47"/>
        <v>30823</v>
      </c>
      <c r="AX47" s="35">
        <f>SUM(AX6:AX46)</f>
        <v>13297</v>
      </c>
      <c r="AY47" s="212">
        <f>AX47/AW47*100</f>
        <v>43.139863089251534</v>
      </c>
      <c r="AZ47" s="82" t="s">
        <v>46</v>
      </c>
      <c r="BA47" s="46" t="s">
        <v>125</v>
      </c>
      <c r="BB47" s="35">
        <f t="shared" si="47"/>
        <v>79881</v>
      </c>
      <c r="BC47" s="35">
        <f t="shared" si="47"/>
        <v>153819</v>
      </c>
      <c r="BD47" s="35">
        <f>SUM(BD6:BD46)</f>
        <v>66808</v>
      </c>
      <c r="BE47" s="212">
        <f t="shared" si="20"/>
        <v>43.432865900831494</v>
      </c>
      <c r="BF47" s="35">
        <f t="shared" si="47"/>
        <v>9894487</v>
      </c>
      <c r="BG47" s="35">
        <f t="shared" si="47"/>
        <v>10180530</v>
      </c>
      <c r="BH47" s="35">
        <f t="shared" si="47"/>
        <v>5487440</v>
      </c>
      <c r="BI47" s="212">
        <f t="shared" si="21"/>
        <v>53.90131947943772</v>
      </c>
      <c r="BJ47" s="82" t="s">
        <v>46</v>
      </c>
      <c r="BK47" s="46" t="s">
        <v>125</v>
      </c>
      <c r="BL47" s="35">
        <f aca="true" t="shared" si="48" ref="BL47:BR47">SUM(BL6:BL46)</f>
        <v>9772173</v>
      </c>
      <c r="BM47" s="35">
        <f t="shared" si="48"/>
        <v>9963238</v>
      </c>
      <c r="BN47" s="35">
        <f t="shared" si="48"/>
        <v>5407153</v>
      </c>
      <c r="BO47" s="212">
        <f t="shared" si="22"/>
        <v>54.27104120166556</v>
      </c>
      <c r="BP47" s="35">
        <f t="shared" si="48"/>
        <v>122314</v>
      </c>
      <c r="BQ47" s="35">
        <f t="shared" si="48"/>
        <v>217292</v>
      </c>
      <c r="BR47" s="35">
        <f t="shared" si="48"/>
        <v>80287</v>
      </c>
      <c r="BS47" s="212">
        <f t="shared" si="23"/>
        <v>36.94889825672367</v>
      </c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201"/>
      <c r="CN47" s="201"/>
      <c r="CO47" s="201"/>
      <c r="CP47" s="170"/>
      <c r="CQ47" s="170"/>
      <c r="CR47" s="170"/>
      <c r="CS47" s="170"/>
      <c r="CT47" s="170"/>
      <c r="CU47" s="170"/>
      <c r="CV47" s="201"/>
      <c r="CW47" s="201"/>
      <c r="CX47" s="201"/>
      <c r="CY47" s="201"/>
      <c r="CZ47" s="201"/>
      <c r="DA47" s="170"/>
      <c r="DB47" s="170"/>
      <c r="DC47" s="170"/>
      <c r="DD47" s="170"/>
      <c r="DE47" s="201"/>
      <c r="DF47" s="201"/>
      <c r="DG47" s="201"/>
      <c r="DH47" s="201"/>
      <c r="DI47" s="201"/>
      <c r="DJ47" s="201"/>
      <c r="DK47" s="201"/>
    </row>
    <row r="48" spans="1:115" ht="12.75">
      <c r="A48" s="2" t="s">
        <v>46</v>
      </c>
      <c r="B48" s="83" t="s">
        <v>126</v>
      </c>
      <c r="C48" s="2"/>
      <c r="D48" s="2"/>
      <c r="E48" s="2"/>
      <c r="F48" s="7"/>
      <c r="G48" s="2"/>
      <c r="H48" s="2"/>
      <c r="I48" s="2"/>
      <c r="J48" s="7"/>
      <c r="K48" s="2" t="s">
        <v>46</v>
      </c>
      <c r="L48" s="83" t="s">
        <v>126</v>
      </c>
      <c r="M48" s="2"/>
      <c r="N48" s="2"/>
      <c r="O48" s="11">
        <f>U48</f>
        <v>-2470</v>
      </c>
      <c r="P48" s="240">
        <v>0</v>
      </c>
      <c r="Q48" s="213"/>
      <c r="R48" s="213"/>
      <c r="S48" s="213"/>
      <c r="T48" s="7"/>
      <c r="U48" s="7">
        <f>-U47</f>
        <v>-2470</v>
      </c>
      <c r="V48" s="2" t="s">
        <v>46</v>
      </c>
      <c r="W48" s="83" t="s">
        <v>126</v>
      </c>
      <c r="X48" s="2"/>
      <c r="Y48" s="2"/>
      <c r="Z48" s="2"/>
      <c r="AA48" s="7"/>
      <c r="AB48" s="2"/>
      <c r="AC48" s="2"/>
      <c r="AD48" s="2"/>
      <c r="AE48" s="7"/>
      <c r="AF48" s="2" t="s">
        <v>46</v>
      </c>
      <c r="AG48" s="83" t="s">
        <v>126</v>
      </c>
      <c r="AH48" s="2"/>
      <c r="AI48" s="2"/>
      <c r="AJ48" s="2"/>
      <c r="AK48" s="2"/>
      <c r="AL48" s="2"/>
      <c r="AM48" s="2"/>
      <c r="AN48" s="2"/>
      <c r="AO48" s="7"/>
      <c r="AP48" s="2" t="s">
        <v>46</v>
      </c>
      <c r="AQ48" s="83" t="s">
        <v>126</v>
      </c>
      <c r="AR48" s="2"/>
      <c r="AS48" s="2"/>
      <c r="AT48" s="2"/>
      <c r="AU48" s="7"/>
      <c r="AV48" s="2"/>
      <c r="AW48" s="2"/>
      <c r="AX48" s="2"/>
      <c r="AY48" s="7"/>
      <c r="AZ48" s="2" t="s">
        <v>46</v>
      </c>
      <c r="BA48" s="83" t="s">
        <v>126</v>
      </c>
      <c r="BB48" s="2"/>
      <c r="BC48" s="2"/>
      <c r="BD48" s="2"/>
      <c r="BE48" s="48"/>
      <c r="BF48" s="48">
        <f>(C48+G48+M48+AB48+AR48+AV48+BB48)</f>
        <v>0</v>
      </c>
      <c r="BG48" s="48">
        <f>(D48+H48+N48+AC48+AS48+AW48+BC48)</f>
        <v>0</v>
      </c>
      <c r="BH48" s="48">
        <f>(E48+I48+O48+AD48+AT48+AX48+BD48)</f>
        <v>-2470</v>
      </c>
      <c r="BI48" s="241">
        <v>0</v>
      </c>
      <c r="BJ48" s="2" t="s">
        <v>46</v>
      </c>
      <c r="BK48" s="317" t="s">
        <v>126</v>
      </c>
      <c r="BL48" s="48">
        <f t="shared" si="6"/>
        <v>0</v>
      </c>
      <c r="BM48" s="48">
        <f>(BG48-BQ48)</f>
        <v>0</v>
      </c>
      <c r="BN48" s="48">
        <f>(BH48-BR48)</f>
        <v>-2470</v>
      </c>
      <c r="BO48" s="316">
        <v>0</v>
      </c>
      <c r="BP48" s="2"/>
      <c r="BQ48" s="2"/>
      <c r="BR48" s="2"/>
      <c r="BS48" s="241"/>
      <c r="BT48" s="170"/>
      <c r="BU48" s="170"/>
      <c r="BV48" s="170" t="s">
        <v>46</v>
      </c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 t="s">
        <v>46</v>
      </c>
      <c r="CH48" s="170"/>
      <c r="CI48" s="170"/>
      <c r="CJ48" s="170"/>
      <c r="CK48" s="170"/>
      <c r="CL48" s="170"/>
      <c r="CM48" s="201"/>
      <c r="CN48" s="201"/>
      <c r="CO48" s="201"/>
      <c r="CP48" s="170"/>
      <c r="CQ48" s="170"/>
      <c r="CR48" s="170" t="s">
        <v>46</v>
      </c>
      <c r="CS48" s="170"/>
      <c r="CT48" s="170"/>
      <c r="CU48" s="170"/>
      <c r="CV48" s="201"/>
      <c r="CW48" s="201"/>
      <c r="CX48" s="201"/>
      <c r="CY48" s="201"/>
      <c r="CZ48" s="201"/>
      <c r="DA48" s="170"/>
      <c r="DB48" s="170"/>
      <c r="DC48" s="170" t="s">
        <v>46</v>
      </c>
      <c r="DD48" s="170"/>
      <c r="DE48" s="201"/>
      <c r="DF48" s="201"/>
      <c r="DG48" s="201"/>
      <c r="DH48" s="201"/>
      <c r="DI48" s="201"/>
      <c r="DJ48" s="201"/>
      <c r="DK48" s="201"/>
    </row>
    <row r="49" spans="1:115" ht="12.75">
      <c r="A49" s="82" t="s">
        <v>46</v>
      </c>
      <c r="B49" s="84" t="s">
        <v>127</v>
      </c>
      <c r="C49" s="35">
        <f aca="true" t="shared" si="49" ref="C49:H49">SUM(C47:C48)</f>
        <v>5350809</v>
      </c>
      <c r="D49" s="35">
        <f t="shared" si="49"/>
        <v>5441944</v>
      </c>
      <c r="E49" s="35">
        <f t="shared" si="49"/>
        <v>2936734</v>
      </c>
      <c r="F49" s="212">
        <f t="shared" si="12"/>
        <v>53.96479640363812</v>
      </c>
      <c r="G49" s="35">
        <f t="shared" si="49"/>
        <v>1814580</v>
      </c>
      <c r="H49" s="35">
        <f t="shared" si="49"/>
        <v>1836749</v>
      </c>
      <c r="I49" s="35">
        <f>SUM(I47:I48)</f>
        <v>982495</v>
      </c>
      <c r="J49" s="212">
        <f>I49/H49*100</f>
        <v>53.490977809161734</v>
      </c>
      <c r="K49" s="82" t="s">
        <v>46</v>
      </c>
      <c r="L49" s="84" t="s">
        <v>127</v>
      </c>
      <c r="M49" s="35">
        <f aca="true" t="shared" si="50" ref="M49:R49">SUM(M47:M48)</f>
        <v>2589879</v>
      </c>
      <c r="N49" s="35">
        <f t="shared" si="50"/>
        <v>2664863</v>
      </c>
      <c r="O49" s="35">
        <f>SUM(O47:O48)</f>
        <v>1466863</v>
      </c>
      <c r="P49" s="212">
        <f>O49/N49*100</f>
        <v>55.04459328678435</v>
      </c>
      <c r="Q49" s="6">
        <f t="shared" si="50"/>
        <v>98921</v>
      </c>
      <c r="R49" s="6">
        <f t="shared" si="50"/>
        <v>0</v>
      </c>
      <c r="S49" s="6">
        <f>SUM(S47:S48)</f>
        <v>0</v>
      </c>
      <c r="T49" s="212">
        <f t="shared" si="44"/>
        <v>0</v>
      </c>
      <c r="U49" s="6">
        <f>SUM(U47:U48)</f>
        <v>0</v>
      </c>
      <c r="V49" s="82" t="s">
        <v>46</v>
      </c>
      <c r="W49" s="84" t="s">
        <v>127</v>
      </c>
      <c r="X49" s="35">
        <f aca="true" t="shared" si="51" ref="X49:AN49">SUM(X47:X48)</f>
        <v>2490958</v>
      </c>
      <c r="Y49" s="35">
        <f t="shared" si="51"/>
        <v>2664863</v>
      </c>
      <c r="Z49" s="35">
        <f t="shared" si="51"/>
        <v>1466863</v>
      </c>
      <c r="AA49" s="212">
        <f>Z49/Y49*100</f>
        <v>55.04459328678435</v>
      </c>
      <c r="AB49" s="35">
        <f t="shared" si="51"/>
        <v>33808</v>
      </c>
      <c r="AC49" s="35">
        <f t="shared" si="51"/>
        <v>39629</v>
      </c>
      <c r="AD49" s="35">
        <f t="shared" si="51"/>
        <v>7826</v>
      </c>
      <c r="AE49" s="212">
        <f>AD49/AC49*100</f>
        <v>19.7481642231699</v>
      </c>
      <c r="AF49" s="82" t="s">
        <v>46</v>
      </c>
      <c r="AG49" s="84" t="s">
        <v>127</v>
      </c>
      <c r="AH49" s="35">
        <f t="shared" si="51"/>
        <v>29065</v>
      </c>
      <c r="AI49" s="35">
        <f t="shared" si="51"/>
        <v>32650</v>
      </c>
      <c r="AJ49" s="35">
        <f t="shared" si="51"/>
        <v>182</v>
      </c>
      <c r="AK49" s="212">
        <f>AJ49/AI49*100</f>
        <v>0.557427258805513</v>
      </c>
      <c r="AL49" s="35">
        <f t="shared" si="51"/>
        <v>4743</v>
      </c>
      <c r="AM49" s="35">
        <f t="shared" si="51"/>
        <v>6979</v>
      </c>
      <c r="AN49" s="35">
        <f t="shared" si="51"/>
        <v>7644</v>
      </c>
      <c r="AO49" s="212">
        <f>AN49/AM49*100</f>
        <v>109.52858575727183</v>
      </c>
      <c r="AP49" s="82" t="s">
        <v>46</v>
      </c>
      <c r="AQ49" s="84" t="s">
        <v>127</v>
      </c>
      <c r="AR49" s="35">
        <f aca="true" t="shared" si="52" ref="AR49:BH49">SUM(AR47:AR48)</f>
        <v>12162</v>
      </c>
      <c r="AS49" s="35">
        <f t="shared" si="52"/>
        <v>12703</v>
      </c>
      <c r="AT49" s="35">
        <f>SUM(AT47:AT48)</f>
        <v>10947</v>
      </c>
      <c r="AU49" s="212">
        <f>AT49/AS49*100</f>
        <v>86.17649374163582</v>
      </c>
      <c r="AV49" s="35">
        <f t="shared" si="52"/>
        <v>13368</v>
      </c>
      <c r="AW49" s="35">
        <f t="shared" si="52"/>
        <v>30823</v>
      </c>
      <c r="AX49" s="35">
        <f>SUM(AX47:AX48)</f>
        <v>13297</v>
      </c>
      <c r="AY49" s="212">
        <f>AX49/AW49*100</f>
        <v>43.139863089251534</v>
      </c>
      <c r="AZ49" s="82" t="s">
        <v>46</v>
      </c>
      <c r="BA49" s="84" t="s">
        <v>127</v>
      </c>
      <c r="BB49" s="35">
        <f t="shared" si="52"/>
        <v>79881</v>
      </c>
      <c r="BC49" s="35">
        <f t="shared" si="52"/>
        <v>153819</v>
      </c>
      <c r="BD49" s="35">
        <f>SUM(BD47:BD48)</f>
        <v>66808</v>
      </c>
      <c r="BE49" s="212">
        <f>BD49/BC49*100</f>
        <v>43.432865900831494</v>
      </c>
      <c r="BF49" s="35">
        <f t="shared" si="52"/>
        <v>9894487</v>
      </c>
      <c r="BG49" s="35">
        <f t="shared" si="52"/>
        <v>10180530</v>
      </c>
      <c r="BH49" s="35">
        <f t="shared" si="52"/>
        <v>5484970</v>
      </c>
      <c r="BI49" s="212">
        <f>BH49/BG49*100</f>
        <v>53.87705748129027</v>
      </c>
      <c r="BJ49" s="82" t="s">
        <v>46</v>
      </c>
      <c r="BK49" s="84" t="s">
        <v>127</v>
      </c>
      <c r="BL49" s="35">
        <f aca="true" t="shared" si="53" ref="BL49:BR49">SUM(BL47:BL48)</f>
        <v>9772173</v>
      </c>
      <c r="BM49" s="35">
        <f t="shared" si="53"/>
        <v>9963238</v>
      </c>
      <c r="BN49" s="35">
        <f t="shared" si="53"/>
        <v>5404683</v>
      </c>
      <c r="BO49" s="212">
        <f>BN49/BM49*100</f>
        <v>54.246250064487064</v>
      </c>
      <c r="BP49" s="35">
        <f t="shared" si="53"/>
        <v>122314</v>
      </c>
      <c r="BQ49" s="35">
        <f t="shared" si="53"/>
        <v>217292</v>
      </c>
      <c r="BR49" s="35">
        <f t="shared" si="53"/>
        <v>80287</v>
      </c>
      <c r="BS49" s="212">
        <f>BR49/BQ49*100</f>
        <v>36.94889825672367</v>
      </c>
      <c r="BT49" s="175">
        <v>8</v>
      </c>
      <c r="BU49" s="156" t="s">
        <v>80</v>
      </c>
      <c r="BV49" s="162" t="s">
        <v>212</v>
      </c>
      <c r="BW49" s="162">
        <v>41761</v>
      </c>
      <c r="BX49" s="162">
        <v>42354</v>
      </c>
      <c r="BY49" s="162">
        <v>19412</v>
      </c>
      <c r="BZ49" s="244">
        <f>BY49/BX49*100</f>
        <v>45.832743070312134</v>
      </c>
      <c r="CA49" s="162">
        <v>13901</v>
      </c>
      <c r="CB49" s="162">
        <v>13998</v>
      </c>
      <c r="CC49" s="162">
        <v>6408</v>
      </c>
      <c r="CD49" s="244">
        <f>CC49/CB49*100</f>
        <v>45.77796828118302</v>
      </c>
      <c r="CE49" s="175">
        <v>8</v>
      </c>
      <c r="CF49" s="156" t="s">
        <v>80</v>
      </c>
      <c r="CG49" s="162" t="s">
        <v>212</v>
      </c>
      <c r="CH49" s="162">
        <v>3009</v>
      </c>
      <c r="CI49" s="162">
        <v>4758</v>
      </c>
      <c r="CJ49" s="162">
        <v>3848</v>
      </c>
      <c r="CK49" s="244">
        <f>CJ49/CI49*100</f>
        <v>80.87431693989072</v>
      </c>
      <c r="CL49" s="162">
        <v>0</v>
      </c>
      <c r="CM49" s="162">
        <v>0</v>
      </c>
      <c r="CN49" s="162">
        <v>0</v>
      </c>
      <c r="CO49" s="250">
        <v>0</v>
      </c>
      <c r="CP49" s="175">
        <v>8</v>
      </c>
      <c r="CQ49" s="156" t="s">
        <v>80</v>
      </c>
      <c r="CR49" s="162" t="s">
        <v>212</v>
      </c>
      <c r="CS49" s="162">
        <v>0</v>
      </c>
      <c r="CT49" s="162">
        <v>0</v>
      </c>
      <c r="CU49" s="162">
        <v>0</v>
      </c>
      <c r="CV49" s="250">
        <v>0</v>
      </c>
      <c r="CW49" s="162">
        <v>0</v>
      </c>
      <c r="CX49" s="162">
        <v>0</v>
      </c>
      <c r="CY49" s="162">
        <v>0</v>
      </c>
      <c r="CZ49" s="250">
        <v>0</v>
      </c>
      <c r="DA49" s="175">
        <v>8</v>
      </c>
      <c r="DB49" s="156" t="s">
        <v>80</v>
      </c>
      <c r="DC49" s="162" t="s">
        <v>212</v>
      </c>
      <c r="DD49" s="162">
        <v>0</v>
      </c>
      <c r="DE49" s="248">
        <v>0</v>
      </c>
      <c r="DF49" s="248">
        <v>117</v>
      </c>
      <c r="DG49" s="250">
        <v>0</v>
      </c>
      <c r="DH49" s="202">
        <f aca="true" t="shared" si="54" ref="DH49:DJ52">BW49+CA49+CH49+CL49+CS49+CW49+DD49</f>
        <v>58671</v>
      </c>
      <c r="DI49" s="202">
        <f t="shared" si="54"/>
        <v>61110</v>
      </c>
      <c r="DJ49" s="202">
        <f t="shared" si="54"/>
        <v>29785</v>
      </c>
      <c r="DK49" s="244">
        <f>DJ49/DI49*100</f>
        <v>48.73997709049255</v>
      </c>
    </row>
    <row r="50" spans="1:115" ht="12.75">
      <c r="A50" s="2"/>
      <c r="B50" s="2"/>
      <c r="C50" s="2"/>
      <c r="D50" s="2"/>
      <c r="E50" s="2"/>
      <c r="F50" s="213"/>
      <c r="G50" s="2"/>
      <c r="H50" s="2"/>
      <c r="I50" s="2"/>
      <c r="J50" s="213"/>
      <c r="K50" s="2"/>
      <c r="L50" s="2"/>
      <c r="M50" s="2"/>
      <c r="N50" s="2"/>
      <c r="O50" s="2"/>
      <c r="P50" s="213"/>
      <c r="Q50" s="213"/>
      <c r="R50" s="213"/>
      <c r="S50" s="213"/>
      <c r="T50" s="213"/>
      <c r="U50" s="213"/>
      <c r="V50" s="2"/>
      <c r="W50" s="2"/>
      <c r="X50" s="2"/>
      <c r="Y50" s="2"/>
      <c r="Z50" s="2"/>
      <c r="AA50" s="213"/>
      <c r="AB50" s="2"/>
      <c r="AC50" s="2"/>
      <c r="AD50" s="2"/>
      <c r="AE50" s="213"/>
      <c r="AF50" s="2"/>
      <c r="AG50" s="2"/>
      <c r="AH50" s="2"/>
      <c r="AI50" s="2"/>
      <c r="AJ50" s="2"/>
      <c r="AK50" s="2"/>
      <c r="AL50" s="2"/>
      <c r="AM50" s="2"/>
      <c r="AN50" s="2"/>
      <c r="AO50" s="213"/>
      <c r="AP50" s="2"/>
      <c r="AQ50" s="2"/>
      <c r="AR50" s="2"/>
      <c r="AS50" s="2"/>
      <c r="AT50" s="2"/>
      <c r="AU50" s="213"/>
      <c r="AV50" s="2"/>
      <c r="AW50" s="2"/>
      <c r="AX50" s="2"/>
      <c r="AY50" s="213"/>
      <c r="AZ50" s="2"/>
      <c r="BA50" s="2"/>
      <c r="BB50" s="2"/>
      <c r="BC50" s="2"/>
      <c r="BD50" s="2"/>
      <c r="BE50" s="213"/>
      <c r="BF50" s="2"/>
      <c r="BG50" s="2"/>
      <c r="BH50" s="2"/>
      <c r="BI50" s="213"/>
      <c r="BJ50" s="2"/>
      <c r="BK50" s="2"/>
      <c r="BL50" s="2"/>
      <c r="BM50" s="2"/>
      <c r="BN50" s="2"/>
      <c r="BO50" s="213"/>
      <c r="BP50" s="2"/>
      <c r="BQ50" s="2"/>
      <c r="BR50" s="2"/>
      <c r="BS50" s="213"/>
      <c r="BT50" s="171">
        <v>8</v>
      </c>
      <c r="BU50" s="157">
        <v>21.1</v>
      </c>
      <c r="BV50" s="163" t="s">
        <v>14</v>
      </c>
      <c r="BW50" s="163">
        <v>19847</v>
      </c>
      <c r="BX50" s="163">
        <v>21760</v>
      </c>
      <c r="BY50" s="163">
        <v>23388</v>
      </c>
      <c r="BZ50" s="242">
        <f>BY50/BX50*100</f>
        <v>107.48161764705881</v>
      </c>
      <c r="CA50" s="163">
        <v>6797</v>
      </c>
      <c r="CB50" s="163">
        <v>7836</v>
      </c>
      <c r="CC50" s="163">
        <v>8071</v>
      </c>
      <c r="CD50" s="242">
        <f>CC50/CB50*100</f>
        <v>102.99897907095456</v>
      </c>
      <c r="CE50" s="171">
        <v>8</v>
      </c>
      <c r="CF50" s="157">
        <v>21.1</v>
      </c>
      <c r="CG50" s="163" t="s">
        <v>14</v>
      </c>
      <c r="CH50" s="163">
        <v>4403</v>
      </c>
      <c r="CI50" s="163">
        <v>7856</v>
      </c>
      <c r="CJ50" s="163">
        <v>25237</v>
      </c>
      <c r="CK50" s="242">
        <f>CJ50/CI50*100</f>
        <v>321.2449083503055</v>
      </c>
      <c r="CL50" s="163">
        <v>0</v>
      </c>
      <c r="CM50" s="163">
        <v>0</v>
      </c>
      <c r="CN50" s="163">
        <v>0</v>
      </c>
      <c r="CO50" s="246">
        <v>0</v>
      </c>
      <c r="CP50" s="171">
        <v>8</v>
      </c>
      <c r="CQ50" s="157">
        <v>21.1</v>
      </c>
      <c r="CR50" s="163" t="s">
        <v>14</v>
      </c>
      <c r="CS50" s="163">
        <v>0</v>
      </c>
      <c r="CT50" s="163">
        <v>0</v>
      </c>
      <c r="CU50" s="163">
        <v>0</v>
      </c>
      <c r="CV50" s="246">
        <v>0</v>
      </c>
      <c r="CW50" s="163">
        <v>0</v>
      </c>
      <c r="CX50" s="163">
        <v>0</v>
      </c>
      <c r="CY50" s="163">
        <v>0</v>
      </c>
      <c r="CZ50" s="246">
        <v>0</v>
      </c>
      <c r="DA50" s="171">
        <v>8</v>
      </c>
      <c r="DB50" s="157">
        <v>21.1</v>
      </c>
      <c r="DC50" s="163" t="s">
        <v>14</v>
      </c>
      <c r="DD50" s="163">
        <v>2400</v>
      </c>
      <c r="DE50" s="247">
        <v>2511</v>
      </c>
      <c r="DF50" s="247">
        <v>2419</v>
      </c>
      <c r="DG50" s="242">
        <f>DF50/DE50*100</f>
        <v>96.33612106730386</v>
      </c>
      <c r="DH50" s="193">
        <f t="shared" si="54"/>
        <v>33447</v>
      </c>
      <c r="DI50" s="193">
        <f t="shared" si="54"/>
        <v>39963</v>
      </c>
      <c r="DJ50" s="193">
        <f t="shared" si="54"/>
        <v>59115</v>
      </c>
      <c r="DK50" s="242">
        <f>DJ50/DI50*100</f>
        <v>147.92433000525486</v>
      </c>
    </row>
    <row r="51" spans="1:115" ht="12.75">
      <c r="A51" s="57" t="s">
        <v>128</v>
      </c>
      <c r="B51" s="57" t="s">
        <v>7</v>
      </c>
      <c r="C51" s="19">
        <f aca="true" t="shared" si="55" ref="C51:R51">(C47)</f>
        <v>5350809</v>
      </c>
      <c r="D51" s="19">
        <f t="shared" si="55"/>
        <v>5441944</v>
      </c>
      <c r="E51" s="19">
        <f t="shared" si="55"/>
        <v>2936734</v>
      </c>
      <c r="F51" s="219">
        <f t="shared" si="12"/>
        <v>53.96479640363812</v>
      </c>
      <c r="G51" s="19">
        <f t="shared" si="55"/>
        <v>1814580</v>
      </c>
      <c r="H51" s="19">
        <f t="shared" si="55"/>
        <v>1836749</v>
      </c>
      <c r="I51" s="19">
        <f>(I47)</f>
        <v>982495</v>
      </c>
      <c r="J51" s="219">
        <f>I51/H51*100</f>
        <v>53.490977809161734</v>
      </c>
      <c r="K51" s="57" t="s">
        <v>128</v>
      </c>
      <c r="L51" s="57" t="s">
        <v>7</v>
      </c>
      <c r="M51" s="19">
        <f t="shared" si="55"/>
        <v>2589879</v>
      </c>
      <c r="N51" s="19">
        <f t="shared" si="55"/>
        <v>2664863</v>
      </c>
      <c r="O51" s="19">
        <f t="shared" si="55"/>
        <v>1469333</v>
      </c>
      <c r="P51" s="219">
        <f>O51/N51*100</f>
        <v>55.13728097842178</v>
      </c>
      <c r="Q51" s="237">
        <f t="shared" si="55"/>
        <v>98921</v>
      </c>
      <c r="R51" s="237">
        <f t="shared" si="55"/>
        <v>0</v>
      </c>
      <c r="S51" s="237">
        <f>(S47)</f>
        <v>0</v>
      </c>
      <c r="T51" s="219">
        <v>0</v>
      </c>
      <c r="U51" s="237">
        <f>(U47)</f>
        <v>2470</v>
      </c>
      <c r="V51" s="57" t="s">
        <v>128</v>
      </c>
      <c r="W51" s="57" t="s">
        <v>7</v>
      </c>
      <c r="X51" s="19">
        <f>(X49)</f>
        <v>2490958</v>
      </c>
      <c r="Y51" s="19">
        <f>(Y49)</f>
        <v>2664863</v>
      </c>
      <c r="Z51" s="19">
        <f>(Z49)</f>
        <v>1466863</v>
      </c>
      <c r="AA51" s="219">
        <f>Z51/Y51*100</f>
        <v>55.04459328678435</v>
      </c>
      <c r="AB51" s="19">
        <f>(AL49)</f>
        <v>4743</v>
      </c>
      <c r="AC51" s="19">
        <f>(AM49)</f>
        <v>6979</v>
      </c>
      <c r="AD51" s="19">
        <f>(AN49)</f>
        <v>7644</v>
      </c>
      <c r="AE51" s="219">
        <f>AD51/AC51*100</f>
        <v>109.52858575727183</v>
      </c>
      <c r="AF51" s="57" t="s">
        <v>128</v>
      </c>
      <c r="AG51" s="57" t="s">
        <v>7</v>
      </c>
      <c r="AH51" s="1">
        <v>0</v>
      </c>
      <c r="AI51" s="1">
        <v>0</v>
      </c>
      <c r="AJ51" s="1">
        <v>0</v>
      </c>
      <c r="AK51" s="289">
        <v>0</v>
      </c>
      <c r="AL51" s="19">
        <f>(AL49)</f>
        <v>4743</v>
      </c>
      <c r="AM51" s="19">
        <f>(AM49)</f>
        <v>6979</v>
      </c>
      <c r="AN51" s="19">
        <f>(AN49)</f>
        <v>7644</v>
      </c>
      <c r="AO51" s="219">
        <f>AN51/AM51*100</f>
        <v>109.52858575727183</v>
      </c>
      <c r="AP51" s="57" t="s">
        <v>128</v>
      </c>
      <c r="AQ51" s="57" t="s">
        <v>7</v>
      </c>
      <c r="AR51" s="19">
        <f>(AR49)</f>
        <v>12162</v>
      </c>
      <c r="AS51" s="19">
        <f>(AS49)</f>
        <v>12703</v>
      </c>
      <c r="AT51" s="19">
        <f>(AT49)</f>
        <v>10947</v>
      </c>
      <c r="AU51" s="219">
        <f>AT51/AS51*100</f>
        <v>86.17649374163582</v>
      </c>
      <c r="AV51" s="1">
        <v>0</v>
      </c>
      <c r="AW51" s="1">
        <v>0</v>
      </c>
      <c r="AX51" s="1">
        <v>0</v>
      </c>
      <c r="AY51" s="295">
        <v>0</v>
      </c>
      <c r="AZ51" s="1" t="s">
        <v>128</v>
      </c>
      <c r="BA51" s="1" t="s">
        <v>7</v>
      </c>
      <c r="BB51" s="1">
        <v>0</v>
      </c>
      <c r="BC51" s="1">
        <v>0</v>
      </c>
      <c r="BD51" s="1">
        <v>0</v>
      </c>
      <c r="BE51" s="289">
        <v>0</v>
      </c>
      <c r="BF51" s="19">
        <f aca="true" t="shared" si="56" ref="BF51:BH52">(C51+G51+M51+AB51+AR51+AV51+BB51)</f>
        <v>9772173</v>
      </c>
      <c r="BG51" s="19">
        <f t="shared" si="56"/>
        <v>9963238</v>
      </c>
      <c r="BH51" s="19">
        <f t="shared" si="56"/>
        <v>5407153</v>
      </c>
      <c r="BI51" s="50">
        <f>BH51/BG51*100</f>
        <v>54.27104120166556</v>
      </c>
      <c r="BJ51" s="1" t="s">
        <v>128</v>
      </c>
      <c r="BK51" s="1" t="s">
        <v>7</v>
      </c>
      <c r="BL51" s="19">
        <f>(BL47)</f>
        <v>9772173</v>
      </c>
      <c r="BM51" s="19">
        <f>(BM47)</f>
        <v>9963238</v>
      </c>
      <c r="BN51" s="19">
        <f>(BN47)</f>
        <v>5407153</v>
      </c>
      <c r="BO51" s="219">
        <f>BN51/BM51*100</f>
        <v>54.27104120166556</v>
      </c>
      <c r="BP51" s="1">
        <v>0</v>
      </c>
      <c r="BQ51" s="1">
        <v>0</v>
      </c>
      <c r="BR51" s="1">
        <v>0</v>
      </c>
      <c r="BS51" s="289">
        <v>0</v>
      </c>
      <c r="BT51" s="171">
        <v>8</v>
      </c>
      <c r="BU51" s="157">
        <v>21.2</v>
      </c>
      <c r="BV51" s="163" t="s">
        <v>219</v>
      </c>
      <c r="BW51" s="163">
        <v>1218</v>
      </c>
      <c r="BX51" s="163">
        <v>1222</v>
      </c>
      <c r="BY51" s="163">
        <v>0</v>
      </c>
      <c r="BZ51" s="242">
        <f>BY51/BX51*100</f>
        <v>0</v>
      </c>
      <c r="CA51" s="163">
        <v>671</v>
      </c>
      <c r="CB51" s="163">
        <v>671</v>
      </c>
      <c r="CC51" s="163">
        <v>0</v>
      </c>
      <c r="CD51" s="242">
        <f>CC51/CB51*100</f>
        <v>0</v>
      </c>
      <c r="CE51" s="171">
        <v>8</v>
      </c>
      <c r="CF51" s="157">
        <v>21.2</v>
      </c>
      <c r="CG51" s="163" t="s">
        <v>219</v>
      </c>
      <c r="CH51" s="163">
        <v>3946</v>
      </c>
      <c r="CI51" s="163">
        <v>3843</v>
      </c>
      <c r="CJ51" s="163">
        <v>0</v>
      </c>
      <c r="CK51" s="242">
        <f>CJ51/CI51*100</f>
        <v>0</v>
      </c>
      <c r="CL51" s="163">
        <v>0</v>
      </c>
      <c r="CM51" s="163">
        <v>0</v>
      </c>
      <c r="CN51" s="163">
        <v>0</v>
      </c>
      <c r="CO51" s="246">
        <v>0</v>
      </c>
      <c r="CP51" s="171">
        <v>8</v>
      </c>
      <c r="CQ51" s="157">
        <v>21.2</v>
      </c>
      <c r="CR51" s="163" t="s">
        <v>219</v>
      </c>
      <c r="CS51" s="163">
        <v>0</v>
      </c>
      <c r="CT51" s="163">
        <v>0</v>
      </c>
      <c r="CU51" s="163">
        <v>0</v>
      </c>
      <c r="CV51" s="246">
        <v>0</v>
      </c>
      <c r="CW51" s="163">
        <v>0</v>
      </c>
      <c r="CX51" s="163">
        <v>0</v>
      </c>
      <c r="CY51" s="163">
        <v>0</v>
      </c>
      <c r="CZ51" s="246">
        <v>0</v>
      </c>
      <c r="DA51" s="171">
        <v>8</v>
      </c>
      <c r="DB51" s="157">
        <v>21.2</v>
      </c>
      <c r="DC51" s="163" t="s">
        <v>219</v>
      </c>
      <c r="DD51" s="163">
        <v>750</v>
      </c>
      <c r="DE51" s="247">
        <v>750</v>
      </c>
      <c r="DF51" s="247">
        <v>0</v>
      </c>
      <c r="DG51" s="242">
        <f>DF51/DE51*100</f>
        <v>0</v>
      </c>
      <c r="DH51" s="193">
        <f t="shared" si="54"/>
        <v>6585</v>
      </c>
      <c r="DI51" s="193">
        <f t="shared" si="54"/>
        <v>6486</v>
      </c>
      <c r="DJ51" s="193">
        <f t="shared" si="54"/>
        <v>0</v>
      </c>
      <c r="DK51" s="242">
        <f>DJ51/DI51*100</f>
        <v>0</v>
      </c>
    </row>
    <row r="52" spans="1:115" ht="12.75">
      <c r="A52" s="43" t="s">
        <v>128</v>
      </c>
      <c r="B52" s="43" t="s">
        <v>130</v>
      </c>
      <c r="C52" s="30">
        <v>0</v>
      </c>
      <c r="D52" s="30">
        <v>0</v>
      </c>
      <c r="E52" s="30">
        <v>0</v>
      </c>
      <c r="F52" s="220">
        <v>0</v>
      </c>
      <c r="G52" s="30">
        <v>0</v>
      </c>
      <c r="H52" s="30">
        <v>0</v>
      </c>
      <c r="I52" s="30">
        <v>0</v>
      </c>
      <c r="J52" s="220">
        <v>0</v>
      </c>
      <c r="K52" s="43" t="s">
        <v>128</v>
      </c>
      <c r="L52" s="43" t="s">
        <v>130</v>
      </c>
      <c r="M52" s="30">
        <v>0</v>
      </c>
      <c r="N52" s="30">
        <v>0</v>
      </c>
      <c r="O52" s="11">
        <f>U52</f>
        <v>-2470</v>
      </c>
      <c r="P52" s="220">
        <v>0</v>
      </c>
      <c r="Q52" s="119">
        <v>0</v>
      </c>
      <c r="R52" s="119">
        <v>0</v>
      </c>
      <c r="S52" s="119">
        <v>0</v>
      </c>
      <c r="T52" s="220">
        <v>0</v>
      </c>
      <c r="U52" s="119">
        <f>-U51</f>
        <v>-2470</v>
      </c>
      <c r="V52" s="43" t="s">
        <v>128</v>
      </c>
      <c r="W52" s="43" t="s">
        <v>130</v>
      </c>
      <c r="X52" s="4">
        <v>0</v>
      </c>
      <c r="Y52" s="4">
        <v>0</v>
      </c>
      <c r="Z52" s="4">
        <v>0</v>
      </c>
      <c r="AA52" s="220">
        <v>0</v>
      </c>
      <c r="AB52" s="4">
        <v>0</v>
      </c>
      <c r="AC52" s="4">
        <v>0</v>
      </c>
      <c r="AD52" s="4">
        <v>0</v>
      </c>
      <c r="AE52" s="220">
        <v>0</v>
      </c>
      <c r="AF52" s="43" t="s">
        <v>128</v>
      </c>
      <c r="AG52" s="43" t="s">
        <v>130</v>
      </c>
      <c r="AH52" s="4">
        <v>0</v>
      </c>
      <c r="AI52" s="4">
        <v>0</v>
      </c>
      <c r="AJ52" s="4">
        <v>0</v>
      </c>
      <c r="AK52" s="220">
        <v>0</v>
      </c>
      <c r="AL52" s="30">
        <v>0</v>
      </c>
      <c r="AM52" s="30">
        <v>0</v>
      </c>
      <c r="AN52" s="30">
        <v>0</v>
      </c>
      <c r="AO52" s="220">
        <v>0</v>
      </c>
      <c r="AP52" s="43" t="s">
        <v>128</v>
      </c>
      <c r="AQ52" s="43" t="s">
        <v>130</v>
      </c>
      <c r="AR52" s="30">
        <v>0</v>
      </c>
      <c r="AS52" s="30">
        <v>0</v>
      </c>
      <c r="AT52" s="30">
        <v>0</v>
      </c>
      <c r="AU52" s="220">
        <v>0</v>
      </c>
      <c r="AV52" s="5">
        <v>0</v>
      </c>
      <c r="AW52" s="5">
        <v>0</v>
      </c>
      <c r="AX52" s="30">
        <v>0</v>
      </c>
      <c r="AY52" s="296">
        <v>0</v>
      </c>
      <c r="AZ52" s="4" t="s">
        <v>128</v>
      </c>
      <c r="BA52" s="4" t="s">
        <v>130</v>
      </c>
      <c r="BB52" s="5">
        <v>0</v>
      </c>
      <c r="BC52" s="5">
        <v>0</v>
      </c>
      <c r="BD52" s="30">
        <v>0</v>
      </c>
      <c r="BE52" s="220">
        <v>0</v>
      </c>
      <c r="BF52" s="20">
        <f t="shared" si="56"/>
        <v>0</v>
      </c>
      <c r="BG52" s="20">
        <f t="shared" si="56"/>
        <v>0</v>
      </c>
      <c r="BH52" s="20">
        <f t="shared" si="56"/>
        <v>-2470</v>
      </c>
      <c r="BI52" s="290">
        <v>0</v>
      </c>
      <c r="BJ52" s="4" t="s">
        <v>128</v>
      </c>
      <c r="BK52" s="4" t="s">
        <v>130</v>
      </c>
      <c r="BL52" s="20">
        <f>(BF52-BP52)</f>
        <v>0</v>
      </c>
      <c r="BM52" s="20">
        <f>(BG52-BQ52)</f>
        <v>0</v>
      </c>
      <c r="BN52" s="20">
        <f>(BH52-BR52)</f>
        <v>-2470</v>
      </c>
      <c r="BO52" s="290">
        <v>0</v>
      </c>
      <c r="BP52" s="4">
        <v>0</v>
      </c>
      <c r="BQ52" s="4">
        <v>0</v>
      </c>
      <c r="BR52" s="4">
        <v>0</v>
      </c>
      <c r="BS52" s="220">
        <v>0</v>
      </c>
      <c r="BT52" s="171">
        <v>8</v>
      </c>
      <c r="BU52" s="157">
        <v>21.3</v>
      </c>
      <c r="BV52" s="163" t="s">
        <v>220</v>
      </c>
      <c r="BW52" s="160">
        <v>0</v>
      </c>
      <c r="BX52" s="160">
        <v>0</v>
      </c>
      <c r="BY52" s="160">
        <v>0</v>
      </c>
      <c r="BZ52" s="251">
        <v>0</v>
      </c>
      <c r="CA52" s="160">
        <v>0</v>
      </c>
      <c r="CB52" s="160">
        <v>0</v>
      </c>
      <c r="CC52" s="160">
        <v>0</v>
      </c>
      <c r="CD52" s="251">
        <v>0</v>
      </c>
      <c r="CE52" s="171">
        <v>8</v>
      </c>
      <c r="CF52" s="157">
        <v>21.3</v>
      </c>
      <c r="CG52" s="163" t="s">
        <v>220</v>
      </c>
      <c r="CH52" s="160">
        <v>0</v>
      </c>
      <c r="CI52" s="160">
        <v>0</v>
      </c>
      <c r="CJ52" s="160">
        <v>0</v>
      </c>
      <c r="CK52" s="251">
        <v>0</v>
      </c>
      <c r="CL52" s="160">
        <v>0</v>
      </c>
      <c r="CM52" s="160">
        <v>0</v>
      </c>
      <c r="CN52" s="160">
        <v>0</v>
      </c>
      <c r="CO52" s="246">
        <v>0</v>
      </c>
      <c r="CP52" s="171">
        <v>8</v>
      </c>
      <c r="CQ52" s="157">
        <v>21.3</v>
      </c>
      <c r="CR52" s="163" t="s">
        <v>220</v>
      </c>
      <c r="CS52" s="160">
        <v>0</v>
      </c>
      <c r="CT52" s="160">
        <v>0</v>
      </c>
      <c r="CU52" s="160">
        <v>0</v>
      </c>
      <c r="CV52" s="251">
        <v>0</v>
      </c>
      <c r="CW52" s="160">
        <v>0</v>
      </c>
      <c r="CX52" s="160">
        <v>0</v>
      </c>
      <c r="CY52" s="160">
        <v>0</v>
      </c>
      <c r="CZ52" s="251">
        <v>0</v>
      </c>
      <c r="DA52" s="171">
        <v>8</v>
      </c>
      <c r="DB52" s="157">
        <v>21.3</v>
      </c>
      <c r="DC52" s="163" t="s">
        <v>220</v>
      </c>
      <c r="DD52" s="160">
        <v>0</v>
      </c>
      <c r="DE52" s="253">
        <v>0</v>
      </c>
      <c r="DF52" s="253">
        <v>0</v>
      </c>
      <c r="DG52" s="251">
        <v>0</v>
      </c>
      <c r="DH52" s="203">
        <f t="shared" si="54"/>
        <v>0</v>
      </c>
      <c r="DI52" s="203">
        <f t="shared" si="54"/>
        <v>0</v>
      </c>
      <c r="DJ52" s="203">
        <f t="shared" si="54"/>
        <v>0</v>
      </c>
      <c r="DK52" s="251">
        <v>0</v>
      </c>
    </row>
    <row r="53" spans="1:115" ht="12.75">
      <c r="A53" s="58" t="s">
        <v>131</v>
      </c>
      <c r="B53" s="58" t="s">
        <v>8</v>
      </c>
      <c r="C53" s="35">
        <f aca="true" t="shared" si="57" ref="C53:R53">SUM(C51:C52)</f>
        <v>5350809</v>
      </c>
      <c r="D53" s="35">
        <f t="shared" si="57"/>
        <v>5441944</v>
      </c>
      <c r="E53" s="35">
        <f t="shared" si="57"/>
        <v>2936734</v>
      </c>
      <c r="F53" s="212">
        <f t="shared" si="12"/>
        <v>53.96479640363812</v>
      </c>
      <c r="G53" s="35">
        <f t="shared" si="57"/>
        <v>1814580</v>
      </c>
      <c r="H53" s="35">
        <f t="shared" si="57"/>
        <v>1836749</v>
      </c>
      <c r="I53" s="35">
        <f>SUM(I51:I52)</f>
        <v>982495</v>
      </c>
      <c r="J53" s="212">
        <f>I53/H53*100</f>
        <v>53.490977809161734</v>
      </c>
      <c r="K53" s="58" t="s">
        <v>131</v>
      </c>
      <c r="L53" s="58" t="s">
        <v>8</v>
      </c>
      <c r="M53" s="35">
        <f t="shared" si="57"/>
        <v>2589879</v>
      </c>
      <c r="N53" s="35">
        <f t="shared" si="57"/>
        <v>2664863</v>
      </c>
      <c r="O53" s="35">
        <f>SUM(O51:O52)</f>
        <v>1466863</v>
      </c>
      <c r="P53" s="212">
        <f>O53/N53*100</f>
        <v>55.04459328678435</v>
      </c>
      <c r="Q53" s="6">
        <f t="shared" si="57"/>
        <v>98921</v>
      </c>
      <c r="R53" s="6">
        <f t="shared" si="57"/>
        <v>0</v>
      </c>
      <c r="S53" s="6">
        <f>SUM(S51:S52)</f>
        <v>0</v>
      </c>
      <c r="T53" s="212">
        <v>0</v>
      </c>
      <c r="U53" s="6">
        <f>SUM(U51:U52)</f>
        <v>0</v>
      </c>
      <c r="V53" s="58" t="s">
        <v>131</v>
      </c>
      <c r="W53" s="58" t="s">
        <v>8</v>
      </c>
      <c r="X53" s="35">
        <f aca="true" t="shared" si="58" ref="X53:AD53">SUM(X51:X52)</f>
        <v>2490958</v>
      </c>
      <c r="Y53" s="35">
        <f t="shared" si="58"/>
        <v>2664863</v>
      </c>
      <c r="Z53" s="35">
        <f t="shared" si="58"/>
        <v>1466863</v>
      </c>
      <c r="AA53" s="212">
        <f>Z53/Y53*100</f>
        <v>55.04459328678435</v>
      </c>
      <c r="AB53" s="35">
        <f t="shared" si="58"/>
        <v>4743</v>
      </c>
      <c r="AC53" s="35">
        <f t="shared" si="58"/>
        <v>6979</v>
      </c>
      <c r="AD53" s="35">
        <f t="shared" si="58"/>
        <v>7644</v>
      </c>
      <c r="AE53" s="212">
        <f>AD53/AC53*100</f>
        <v>109.52858575727183</v>
      </c>
      <c r="AF53" s="58" t="s">
        <v>131</v>
      </c>
      <c r="AG53" s="58" t="s">
        <v>8</v>
      </c>
      <c r="AH53" s="35">
        <f aca="true" t="shared" si="59" ref="AH53:AN53">SUM(AH51:AH52)</f>
        <v>0</v>
      </c>
      <c r="AI53" s="35">
        <f t="shared" si="59"/>
        <v>0</v>
      </c>
      <c r="AJ53" s="35">
        <f t="shared" si="59"/>
        <v>0</v>
      </c>
      <c r="AK53" s="218">
        <v>0</v>
      </c>
      <c r="AL53" s="35">
        <f t="shared" si="59"/>
        <v>4743</v>
      </c>
      <c r="AM53" s="35">
        <f t="shared" si="59"/>
        <v>6979</v>
      </c>
      <c r="AN53" s="35">
        <f t="shared" si="59"/>
        <v>7644</v>
      </c>
      <c r="AO53" s="212">
        <f>AN53/AM53*100</f>
        <v>109.52858575727183</v>
      </c>
      <c r="AP53" s="58" t="s">
        <v>131</v>
      </c>
      <c r="AQ53" s="58" t="s">
        <v>8</v>
      </c>
      <c r="AR53" s="35">
        <f aca="true" t="shared" si="60" ref="AR53:AW53">SUM(AR51:AR52)</f>
        <v>12162</v>
      </c>
      <c r="AS53" s="35">
        <f t="shared" si="60"/>
        <v>12703</v>
      </c>
      <c r="AT53" s="35">
        <f>SUM(AT51:AT52)</f>
        <v>10947</v>
      </c>
      <c r="AU53" s="212">
        <f>AT53/AS53*100</f>
        <v>86.17649374163582</v>
      </c>
      <c r="AV53" s="35">
        <f t="shared" si="60"/>
        <v>0</v>
      </c>
      <c r="AW53" s="35">
        <f t="shared" si="60"/>
        <v>0</v>
      </c>
      <c r="AX53" s="35">
        <f>SUM(AX51:AX52)</f>
        <v>0</v>
      </c>
      <c r="AY53" s="297">
        <v>0</v>
      </c>
      <c r="AZ53" s="44" t="s">
        <v>131</v>
      </c>
      <c r="BA53" s="3" t="s">
        <v>8</v>
      </c>
      <c r="BB53" s="35">
        <f aca="true" t="shared" si="61" ref="BB53:BH53">SUM(BB51:BB52)</f>
        <v>0</v>
      </c>
      <c r="BC53" s="35">
        <f t="shared" si="61"/>
        <v>0</v>
      </c>
      <c r="BD53" s="35">
        <f>SUM(BD51:BD52)</f>
        <v>0</v>
      </c>
      <c r="BE53" s="218">
        <v>0</v>
      </c>
      <c r="BF53" s="35">
        <f t="shared" si="61"/>
        <v>9772173</v>
      </c>
      <c r="BG53" s="35">
        <f t="shared" si="61"/>
        <v>9963238</v>
      </c>
      <c r="BH53" s="35">
        <f t="shared" si="61"/>
        <v>5404683</v>
      </c>
      <c r="BI53" s="212">
        <f>BH53/BG53*100</f>
        <v>54.246250064487064</v>
      </c>
      <c r="BJ53" s="58" t="s">
        <v>131</v>
      </c>
      <c r="BK53" s="3" t="s">
        <v>8</v>
      </c>
      <c r="BL53" s="35">
        <f>SUM(BL51:BL52)</f>
        <v>9772173</v>
      </c>
      <c r="BM53" s="35">
        <f>SUM(BM51:BM52)</f>
        <v>9963238</v>
      </c>
      <c r="BN53" s="35">
        <f>SUM(BN51:BN52)</f>
        <v>5404683</v>
      </c>
      <c r="BO53" s="212">
        <f>BN53/BM53*100</f>
        <v>54.246250064487064</v>
      </c>
      <c r="BP53" s="35">
        <v>0</v>
      </c>
      <c r="BQ53" s="35">
        <v>0</v>
      </c>
      <c r="BR53" s="35">
        <v>0</v>
      </c>
      <c r="BS53" s="218">
        <v>0</v>
      </c>
      <c r="BT53" s="173">
        <v>8</v>
      </c>
      <c r="BU53" s="167"/>
      <c r="BV53" s="167" t="s">
        <v>214</v>
      </c>
      <c r="BW53" s="168">
        <f aca="true" t="shared" si="62" ref="BW53:CC53">(BW45+BW49++BW50+BW51+BW52)</f>
        <v>676536</v>
      </c>
      <c r="BX53" s="168">
        <f t="shared" si="62"/>
        <v>686862</v>
      </c>
      <c r="BY53" s="168">
        <f t="shared" si="62"/>
        <v>368347</v>
      </c>
      <c r="BZ53" s="245">
        <f>BY53/BX53*100</f>
        <v>53.62751178548238</v>
      </c>
      <c r="CA53" s="168">
        <f t="shared" si="62"/>
        <v>232442</v>
      </c>
      <c r="CB53" s="168">
        <f>(CB45+CB49++CB50+CB51+CB52)</f>
        <v>234997</v>
      </c>
      <c r="CC53" s="168">
        <f t="shared" si="62"/>
        <v>126129</v>
      </c>
      <c r="CD53" s="245">
        <f>CC53/CB53*100</f>
        <v>53.67260007574565</v>
      </c>
      <c r="CE53" s="173">
        <v>8</v>
      </c>
      <c r="CF53" s="167"/>
      <c r="CG53" s="167" t="s">
        <v>214</v>
      </c>
      <c r="CH53" s="168">
        <f aca="true" t="shared" si="63" ref="CH53:CN53">(CH45+CH49++CH50+CH51+CH52)</f>
        <v>167363</v>
      </c>
      <c r="CI53" s="168">
        <f t="shared" si="63"/>
        <v>177397</v>
      </c>
      <c r="CJ53" s="168">
        <f t="shared" si="63"/>
        <v>98246</v>
      </c>
      <c r="CK53" s="245">
        <f>CJ53/CI53*100</f>
        <v>55.38199631335367</v>
      </c>
      <c r="CL53" s="168">
        <f t="shared" si="63"/>
        <v>0</v>
      </c>
      <c r="CM53" s="168">
        <f t="shared" si="63"/>
        <v>0</v>
      </c>
      <c r="CN53" s="168">
        <f t="shared" si="63"/>
        <v>2</v>
      </c>
      <c r="CO53" s="252">
        <v>0</v>
      </c>
      <c r="CP53" s="173">
        <v>8</v>
      </c>
      <c r="CQ53" s="167"/>
      <c r="CR53" s="167" t="s">
        <v>214</v>
      </c>
      <c r="CS53" s="168">
        <f>(CS45+CS49++CS50+CS51+CS52)</f>
        <v>0</v>
      </c>
      <c r="CT53" s="168">
        <f>(CT45+CT49++CT50+CT51+CT52)</f>
        <v>0</v>
      </c>
      <c r="CU53" s="168">
        <f>(CU45+CU49++CU50+CU51+CU52)</f>
        <v>0</v>
      </c>
      <c r="CV53" s="251">
        <v>0</v>
      </c>
      <c r="CW53" s="168">
        <f>(CW45+CW49++CW50+CW51+CW52)</f>
        <v>0</v>
      </c>
      <c r="CX53" s="168">
        <f>(CX45+CX49++CX50+CX51+CX52)</f>
        <v>0</v>
      </c>
      <c r="CY53" s="168">
        <f>(CY45+CY49++CY50+CY51+CY52)</f>
        <v>0</v>
      </c>
      <c r="CZ53" s="251">
        <v>0</v>
      </c>
      <c r="DA53" s="173">
        <v>8</v>
      </c>
      <c r="DB53" s="167"/>
      <c r="DC53" s="167" t="s">
        <v>214</v>
      </c>
      <c r="DD53" s="168">
        <f aca="true" t="shared" si="64" ref="DD53:DJ53">(DD45+DD49++DD50+DD51+DD52)</f>
        <v>3150</v>
      </c>
      <c r="DE53" s="168">
        <f t="shared" si="64"/>
        <v>3261</v>
      </c>
      <c r="DF53" s="168">
        <f t="shared" si="64"/>
        <v>3658</v>
      </c>
      <c r="DG53" s="245">
        <f>DF53/DE53*100</f>
        <v>112.1741796994787</v>
      </c>
      <c r="DH53" s="168">
        <f t="shared" si="64"/>
        <v>1079491</v>
      </c>
      <c r="DI53" s="168">
        <f t="shared" si="64"/>
        <v>1102517</v>
      </c>
      <c r="DJ53" s="168">
        <f t="shared" si="64"/>
        <v>596382</v>
      </c>
      <c r="DK53" s="245">
        <f>DJ53/DI53*100</f>
        <v>54.09277135862758</v>
      </c>
    </row>
    <row r="54" spans="1:115" ht="12.75">
      <c r="A54" s="14"/>
      <c r="B54" s="14"/>
      <c r="C54" s="2"/>
      <c r="D54" s="2"/>
      <c r="E54" s="2"/>
      <c r="F54" s="7"/>
      <c r="G54" s="2"/>
      <c r="H54" s="2"/>
      <c r="I54" s="2"/>
      <c r="J54" s="7"/>
      <c r="K54" s="14"/>
      <c r="L54" s="14"/>
      <c r="M54" s="2"/>
      <c r="N54" s="2"/>
      <c r="O54" s="2"/>
      <c r="P54" s="7"/>
      <c r="Q54" s="213"/>
      <c r="R54" s="213"/>
      <c r="S54" s="213"/>
      <c r="T54" s="7"/>
      <c r="U54" s="7"/>
      <c r="V54" s="14"/>
      <c r="W54" s="14"/>
      <c r="X54" s="2"/>
      <c r="Y54" s="2"/>
      <c r="Z54" s="2"/>
      <c r="AA54" s="7"/>
      <c r="AB54" s="2"/>
      <c r="AC54" s="2"/>
      <c r="AD54" s="2"/>
      <c r="AE54" s="7"/>
      <c r="AF54" s="14"/>
      <c r="AG54" s="14"/>
      <c r="AH54" s="2"/>
      <c r="AI54" s="2"/>
      <c r="AJ54" s="2"/>
      <c r="AK54" s="7"/>
      <c r="AL54" s="2"/>
      <c r="AM54" s="2"/>
      <c r="AN54" s="2"/>
      <c r="AO54" s="7"/>
      <c r="AP54" s="14"/>
      <c r="AQ54" s="14"/>
      <c r="AR54" s="2"/>
      <c r="AS54" s="2"/>
      <c r="AT54" s="2"/>
      <c r="AU54" s="7"/>
      <c r="AV54" s="2"/>
      <c r="AW54" s="2"/>
      <c r="AX54" s="2"/>
      <c r="AY54" s="7"/>
      <c r="AZ54" s="2"/>
      <c r="BA54" s="2"/>
      <c r="BB54" s="2"/>
      <c r="BC54" s="2"/>
      <c r="BD54" s="2"/>
      <c r="BE54" s="7"/>
      <c r="BF54" s="2"/>
      <c r="BG54" s="2"/>
      <c r="BH54" s="2"/>
      <c r="BI54" s="7"/>
      <c r="BJ54" s="2"/>
      <c r="BK54" s="2"/>
      <c r="BL54" s="2"/>
      <c r="BM54" s="2"/>
      <c r="BN54" s="2"/>
      <c r="BO54" s="7"/>
      <c r="BP54" s="2"/>
      <c r="BQ54" s="2"/>
      <c r="BR54" s="2"/>
      <c r="BS54" s="7"/>
      <c r="BT54" s="169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69"/>
      <c r="CF54" s="170"/>
      <c r="CG54" s="170"/>
      <c r="CH54" s="170"/>
      <c r="CI54" s="170"/>
      <c r="CJ54" s="170"/>
      <c r="CK54" s="170"/>
      <c r="CL54" s="170"/>
      <c r="CM54" s="201"/>
      <c r="CN54" s="201"/>
      <c r="CO54" s="201"/>
      <c r="CP54" s="169"/>
      <c r="CQ54" s="170"/>
      <c r="CR54" s="170"/>
      <c r="CS54" s="170"/>
      <c r="CT54" s="170"/>
      <c r="CU54" s="170"/>
      <c r="CV54" s="201"/>
      <c r="CW54" s="201"/>
      <c r="CX54" s="201"/>
      <c r="CY54" s="201"/>
      <c r="CZ54" s="201"/>
      <c r="DA54" s="169"/>
      <c r="DB54" s="170"/>
      <c r="DC54" s="170"/>
      <c r="DD54" s="170"/>
      <c r="DE54" s="201"/>
      <c r="DF54" s="201"/>
      <c r="DG54" s="201"/>
      <c r="DH54" s="201"/>
      <c r="DI54" s="201"/>
      <c r="DJ54" s="201"/>
      <c r="DK54" s="201"/>
    </row>
    <row r="55" spans="1:115" ht="12.75">
      <c r="A55" s="14"/>
      <c r="B55" s="14"/>
      <c r="C55" s="2"/>
      <c r="D55" s="2"/>
      <c r="E55" s="2"/>
      <c r="F55" s="7"/>
      <c r="G55" s="2"/>
      <c r="H55" s="2"/>
      <c r="I55" s="2"/>
      <c r="J55" s="7"/>
      <c r="K55" s="14"/>
      <c r="L55" s="14"/>
      <c r="M55" s="2"/>
      <c r="N55" s="2"/>
      <c r="O55" s="2"/>
      <c r="P55" s="7"/>
      <c r="Q55" s="213"/>
      <c r="R55" s="213"/>
      <c r="S55" s="213"/>
      <c r="T55" s="7"/>
      <c r="U55" s="7"/>
      <c r="V55" s="14"/>
      <c r="W55" s="14"/>
      <c r="X55" s="2"/>
      <c r="Y55" s="2"/>
      <c r="Z55" s="2"/>
      <c r="AA55" s="7"/>
      <c r="AB55" s="2"/>
      <c r="AC55" s="2"/>
      <c r="AD55" s="2"/>
      <c r="AE55" s="7"/>
      <c r="AF55" s="14"/>
      <c r="AG55" s="14"/>
      <c r="AH55" s="2"/>
      <c r="AI55" s="2"/>
      <c r="AJ55" s="2"/>
      <c r="AK55" s="7"/>
      <c r="AL55" s="2"/>
      <c r="AM55" s="2"/>
      <c r="AN55" s="2"/>
      <c r="AO55" s="7"/>
      <c r="AP55" s="14"/>
      <c r="AQ55" s="14"/>
      <c r="AR55" s="2"/>
      <c r="AS55" s="2"/>
      <c r="AT55" s="2"/>
      <c r="AU55" s="7"/>
      <c r="AV55" s="2"/>
      <c r="AW55" s="2"/>
      <c r="AX55" s="2"/>
      <c r="AY55" s="7"/>
      <c r="AZ55" s="2"/>
      <c r="BA55" s="2"/>
      <c r="BB55" s="2"/>
      <c r="BC55" s="2"/>
      <c r="BD55" s="2"/>
      <c r="BE55" s="7"/>
      <c r="BF55" s="2"/>
      <c r="BG55" s="2"/>
      <c r="BH55" s="2"/>
      <c r="BI55" s="7"/>
      <c r="BJ55" s="2"/>
      <c r="BK55" s="2"/>
      <c r="BL55" s="2"/>
      <c r="BM55" s="2"/>
      <c r="BN55" s="2"/>
      <c r="BO55" s="7"/>
      <c r="BP55" s="2"/>
      <c r="BQ55" s="2"/>
      <c r="BR55" s="2"/>
      <c r="BS55" s="7"/>
      <c r="BT55" s="169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69"/>
      <c r="CF55" s="170"/>
      <c r="CG55" s="170"/>
      <c r="CH55" s="170"/>
      <c r="CI55" s="170"/>
      <c r="CJ55" s="170"/>
      <c r="CK55" s="170"/>
      <c r="CL55" s="170"/>
      <c r="CM55" s="201"/>
      <c r="CN55" s="201"/>
      <c r="CO55" s="201"/>
      <c r="CP55" s="169"/>
      <c r="CQ55" s="170"/>
      <c r="CR55" s="170"/>
      <c r="CS55" s="170"/>
      <c r="CT55" s="170"/>
      <c r="CU55" s="170"/>
      <c r="CV55" s="201"/>
      <c r="CW55" s="201"/>
      <c r="CX55" s="201"/>
      <c r="CY55" s="201"/>
      <c r="CZ55" s="201"/>
      <c r="DA55" s="169"/>
      <c r="DB55" s="170"/>
      <c r="DC55" s="170"/>
      <c r="DD55" s="170"/>
      <c r="DE55" s="201"/>
      <c r="DF55" s="201"/>
      <c r="DG55" s="201"/>
      <c r="DH55" s="201"/>
      <c r="DI55" s="201"/>
      <c r="DJ55" s="201"/>
      <c r="DK55" s="201"/>
    </row>
    <row r="56" spans="1:115" ht="12.75">
      <c r="A56" s="57" t="s">
        <v>132</v>
      </c>
      <c r="B56" s="36" t="s">
        <v>9</v>
      </c>
      <c r="C56" s="1">
        <v>0</v>
      </c>
      <c r="D56" s="1">
        <v>0</v>
      </c>
      <c r="E56" s="1">
        <v>0</v>
      </c>
      <c r="F56" s="216">
        <v>0</v>
      </c>
      <c r="G56" s="1">
        <v>0</v>
      </c>
      <c r="H56" s="1">
        <v>0</v>
      </c>
      <c r="I56" s="1">
        <v>0</v>
      </c>
      <c r="J56" s="216">
        <v>0</v>
      </c>
      <c r="K56" s="57" t="s">
        <v>132</v>
      </c>
      <c r="L56" s="36" t="s">
        <v>9</v>
      </c>
      <c r="M56" s="59">
        <v>0</v>
      </c>
      <c r="N56" s="59">
        <v>0</v>
      </c>
      <c r="O56" s="1">
        <v>0</v>
      </c>
      <c r="P56" s="216">
        <v>0</v>
      </c>
      <c r="Q56" s="238">
        <v>0</v>
      </c>
      <c r="R56" s="238">
        <v>0</v>
      </c>
      <c r="S56" s="214">
        <v>0</v>
      </c>
      <c r="T56" s="216">
        <v>0</v>
      </c>
      <c r="U56" s="314">
        <v>0</v>
      </c>
      <c r="V56" s="57" t="s">
        <v>132</v>
      </c>
      <c r="W56" s="36" t="s">
        <v>9</v>
      </c>
      <c r="X56" s="1">
        <v>0</v>
      </c>
      <c r="Y56" s="1">
        <v>0</v>
      </c>
      <c r="Z56" s="1">
        <v>0</v>
      </c>
      <c r="AA56" s="216">
        <v>0</v>
      </c>
      <c r="AB56" s="19">
        <f>(AH49)</f>
        <v>29065</v>
      </c>
      <c r="AC56" s="19">
        <f>(AI49)</f>
        <v>32650</v>
      </c>
      <c r="AD56" s="19">
        <f>(AJ49)</f>
        <v>182</v>
      </c>
      <c r="AE56" s="219">
        <f>AD56/AC56*100</f>
        <v>0.557427258805513</v>
      </c>
      <c r="AF56" s="57" t="s">
        <v>132</v>
      </c>
      <c r="AG56" s="36" t="s">
        <v>9</v>
      </c>
      <c r="AH56" s="19">
        <f>(AH49)</f>
        <v>29065</v>
      </c>
      <c r="AI56" s="19">
        <f>(AI49)</f>
        <v>32650</v>
      </c>
      <c r="AJ56" s="19">
        <f>(AJ49)</f>
        <v>182</v>
      </c>
      <c r="AK56" s="219">
        <f>AJ56/AI56*100</f>
        <v>0.557427258805513</v>
      </c>
      <c r="AL56" s="1">
        <v>0</v>
      </c>
      <c r="AM56" s="1">
        <v>0</v>
      </c>
      <c r="AN56" s="1">
        <v>0</v>
      </c>
      <c r="AO56" s="289">
        <v>0</v>
      </c>
      <c r="AP56" s="57" t="s">
        <v>132</v>
      </c>
      <c r="AQ56" s="36" t="s">
        <v>9</v>
      </c>
      <c r="AR56" s="1">
        <v>0</v>
      </c>
      <c r="AS56" s="1">
        <v>0</v>
      </c>
      <c r="AT56" s="1">
        <v>0</v>
      </c>
      <c r="AU56" s="289">
        <v>0</v>
      </c>
      <c r="AV56" s="19">
        <f>(AV49)</f>
        <v>13368</v>
      </c>
      <c r="AW56" s="19">
        <f>(AW49)</f>
        <v>30823</v>
      </c>
      <c r="AX56" s="19">
        <f>(AX49)</f>
        <v>13297</v>
      </c>
      <c r="AY56" s="219">
        <f>AX56/AW56*100</f>
        <v>43.139863089251534</v>
      </c>
      <c r="AZ56" s="1" t="s">
        <v>132</v>
      </c>
      <c r="BA56" s="59" t="s">
        <v>9</v>
      </c>
      <c r="BB56" s="19">
        <f>(BB49)</f>
        <v>79881</v>
      </c>
      <c r="BC56" s="19">
        <f>(BC49)</f>
        <v>153819</v>
      </c>
      <c r="BD56" s="19">
        <f>(BD49)</f>
        <v>66808</v>
      </c>
      <c r="BE56" s="219">
        <f>BD56/BC56*100</f>
        <v>43.432865900831494</v>
      </c>
      <c r="BF56" s="19">
        <f>(C56+G56+M56+AB56+AR56+AV56+BB56)</f>
        <v>122314</v>
      </c>
      <c r="BG56" s="19">
        <f>(D56+H56+N56+AC56+AS56+AW56+BC56)</f>
        <v>217292</v>
      </c>
      <c r="BH56" s="19">
        <f>(E56+I56+O56+AD56+AT56+AX56+BD56)</f>
        <v>80287</v>
      </c>
      <c r="BI56" s="219">
        <f>BH56/BG56*100</f>
        <v>36.94889825672367</v>
      </c>
      <c r="BJ56" s="1" t="s">
        <v>132</v>
      </c>
      <c r="BK56" s="59" t="s">
        <v>9</v>
      </c>
      <c r="BL56" s="60">
        <v>0</v>
      </c>
      <c r="BM56" s="60">
        <v>0</v>
      </c>
      <c r="BN56" s="60">
        <v>0</v>
      </c>
      <c r="BO56" s="289">
        <v>0</v>
      </c>
      <c r="BP56" s="19">
        <f aca="true" t="shared" si="65" ref="BP56:BR57">(BP47)</f>
        <v>122314</v>
      </c>
      <c r="BQ56" s="19">
        <f t="shared" si="65"/>
        <v>217292</v>
      </c>
      <c r="BR56" s="19">
        <f t="shared" si="65"/>
        <v>80287</v>
      </c>
      <c r="BS56" s="219">
        <f>BR56/BQ56*100</f>
        <v>36.94889825672367</v>
      </c>
      <c r="BT56" s="177" t="s">
        <v>118</v>
      </c>
      <c r="BU56" s="178" t="s">
        <v>37</v>
      </c>
      <c r="BV56" s="179" t="s">
        <v>215</v>
      </c>
      <c r="BW56" s="162">
        <v>17073</v>
      </c>
      <c r="BX56" s="162">
        <v>17402</v>
      </c>
      <c r="BY56" s="162">
        <v>8668</v>
      </c>
      <c r="BZ56" s="244">
        <f>BY56/BX56*100</f>
        <v>49.81036662452591</v>
      </c>
      <c r="CA56" s="162">
        <v>5761</v>
      </c>
      <c r="CB56" s="162">
        <v>5865</v>
      </c>
      <c r="CC56" s="162">
        <v>2694</v>
      </c>
      <c r="CD56" s="244">
        <f>CC56/CB56*100</f>
        <v>45.933503836317136</v>
      </c>
      <c r="CE56" s="177" t="s">
        <v>118</v>
      </c>
      <c r="CF56" s="178" t="s">
        <v>37</v>
      </c>
      <c r="CG56" s="179" t="s">
        <v>215</v>
      </c>
      <c r="CH56" s="162">
        <v>7540</v>
      </c>
      <c r="CI56" s="248">
        <v>9352</v>
      </c>
      <c r="CJ56" s="248">
        <v>4590</v>
      </c>
      <c r="CK56" s="244">
        <f>CJ56/CI56*100</f>
        <v>49.08041060735672</v>
      </c>
      <c r="CL56" s="162">
        <v>0</v>
      </c>
      <c r="CM56" s="162">
        <v>0</v>
      </c>
      <c r="CN56" s="162">
        <v>0</v>
      </c>
      <c r="CO56" s="301">
        <v>0</v>
      </c>
      <c r="CP56" s="177" t="s">
        <v>118</v>
      </c>
      <c r="CQ56" s="178" t="s">
        <v>37</v>
      </c>
      <c r="CR56" s="179" t="s">
        <v>215</v>
      </c>
      <c r="CS56" s="162">
        <v>0</v>
      </c>
      <c r="CT56" s="162">
        <v>0</v>
      </c>
      <c r="CU56" s="162">
        <v>0</v>
      </c>
      <c r="CV56" s="250">
        <v>0</v>
      </c>
      <c r="CW56" s="162">
        <v>0</v>
      </c>
      <c r="CX56" s="162">
        <v>0</v>
      </c>
      <c r="CY56" s="162">
        <v>0</v>
      </c>
      <c r="CZ56" s="250">
        <v>0</v>
      </c>
      <c r="DA56" s="177" t="s">
        <v>118</v>
      </c>
      <c r="DB56" s="178" t="s">
        <v>37</v>
      </c>
      <c r="DC56" s="179" t="s">
        <v>215</v>
      </c>
      <c r="DD56" s="162">
        <v>0</v>
      </c>
      <c r="DE56" s="162">
        <v>0</v>
      </c>
      <c r="DF56" s="162">
        <v>262</v>
      </c>
      <c r="DG56" s="301">
        <v>0</v>
      </c>
      <c r="DH56" s="202">
        <f>BW56+CA56+CH56+CL56+CS56+CW56+DD56</f>
        <v>30374</v>
      </c>
      <c r="DI56" s="202">
        <f>BX56+CB56+CI56+CM56+CT56+CX56+DE56</f>
        <v>32619</v>
      </c>
      <c r="DJ56" s="202">
        <f>BY56+CC56+CJ56+CN56+CU56+CY56+DF56</f>
        <v>16214</v>
      </c>
      <c r="DK56" s="244">
        <f>DJ56/DI56*100</f>
        <v>49.70722584996474</v>
      </c>
    </row>
    <row r="57" spans="1:115" ht="12.75">
      <c r="A57" s="43" t="s">
        <v>132</v>
      </c>
      <c r="B57" s="37" t="s">
        <v>134</v>
      </c>
      <c r="C57" s="5">
        <v>0</v>
      </c>
      <c r="D57" s="5">
        <v>0</v>
      </c>
      <c r="E57" s="5">
        <v>0</v>
      </c>
      <c r="F57" s="217">
        <v>0</v>
      </c>
      <c r="G57" s="5">
        <v>0</v>
      </c>
      <c r="H57" s="5">
        <v>0</v>
      </c>
      <c r="I57" s="5">
        <v>0</v>
      </c>
      <c r="J57" s="217">
        <v>0</v>
      </c>
      <c r="K57" s="43" t="s">
        <v>132</v>
      </c>
      <c r="L57" s="37" t="s">
        <v>134</v>
      </c>
      <c r="M57" s="5">
        <v>0</v>
      </c>
      <c r="N57" s="5">
        <v>0</v>
      </c>
      <c r="O57" s="5">
        <v>0</v>
      </c>
      <c r="P57" s="217">
        <v>0</v>
      </c>
      <c r="Q57" s="215">
        <v>0</v>
      </c>
      <c r="R57" s="215">
        <v>0</v>
      </c>
      <c r="S57" s="215">
        <v>0</v>
      </c>
      <c r="T57" s="217">
        <v>0</v>
      </c>
      <c r="U57" s="235">
        <v>0</v>
      </c>
      <c r="V57" s="43" t="s">
        <v>132</v>
      </c>
      <c r="W57" s="37" t="s">
        <v>134</v>
      </c>
      <c r="X57" s="5">
        <v>0</v>
      </c>
      <c r="Y57" s="5">
        <v>0</v>
      </c>
      <c r="Z57" s="5">
        <v>0</v>
      </c>
      <c r="AA57" s="217">
        <v>0</v>
      </c>
      <c r="AB57" s="5">
        <v>0</v>
      </c>
      <c r="AC57" s="5">
        <v>0</v>
      </c>
      <c r="AD57" s="5">
        <v>0</v>
      </c>
      <c r="AE57" s="220">
        <v>0</v>
      </c>
      <c r="AF57" s="43" t="s">
        <v>132</v>
      </c>
      <c r="AG57" s="37" t="s">
        <v>134</v>
      </c>
      <c r="AH57" s="5">
        <v>0</v>
      </c>
      <c r="AI57" s="5">
        <v>0</v>
      </c>
      <c r="AJ57" s="5">
        <v>0</v>
      </c>
      <c r="AK57" s="220">
        <v>0</v>
      </c>
      <c r="AL57" s="5">
        <v>0</v>
      </c>
      <c r="AM57" s="5">
        <v>0</v>
      </c>
      <c r="AN57" s="5">
        <v>0</v>
      </c>
      <c r="AO57" s="220">
        <v>0</v>
      </c>
      <c r="AP57" s="43" t="s">
        <v>132</v>
      </c>
      <c r="AQ57" s="37" t="s">
        <v>134</v>
      </c>
      <c r="AR57" s="5">
        <v>0</v>
      </c>
      <c r="AS57" s="5">
        <v>0</v>
      </c>
      <c r="AT57" s="5">
        <v>0</v>
      </c>
      <c r="AU57" s="220">
        <v>0</v>
      </c>
      <c r="AV57" s="5">
        <v>0</v>
      </c>
      <c r="AW57" s="5">
        <v>0</v>
      </c>
      <c r="AX57" s="5">
        <v>0</v>
      </c>
      <c r="AY57" s="220">
        <v>0</v>
      </c>
      <c r="AZ57" s="4" t="s">
        <v>132</v>
      </c>
      <c r="BA57" s="61" t="s">
        <v>134</v>
      </c>
      <c r="BB57" s="5">
        <v>0</v>
      </c>
      <c r="BC57" s="5">
        <v>0</v>
      </c>
      <c r="BD57" s="5">
        <v>0</v>
      </c>
      <c r="BE57" s="220">
        <v>0</v>
      </c>
      <c r="BF57" s="5">
        <v>0</v>
      </c>
      <c r="BG57" s="5">
        <v>0</v>
      </c>
      <c r="BH57" s="5">
        <v>0</v>
      </c>
      <c r="BI57" s="220">
        <v>0</v>
      </c>
      <c r="BJ57" s="4" t="s">
        <v>132</v>
      </c>
      <c r="BK57" s="61" t="s">
        <v>134</v>
      </c>
      <c r="BL57" s="5">
        <v>0</v>
      </c>
      <c r="BM57" s="5">
        <v>0</v>
      </c>
      <c r="BN57" s="5">
        <v>0</v>
      </c>
      <c r="BO57" s="220">
        <v>0</v>
      </c>
      <c r="BP57" s="5">
        <f t="shared" si="65"/>
        <v>0</v>
      </c>
      <c r="BQ57" s="5">
        <f t="shared" si="65"/>
        <v>0</v>
      </c>
      <c r="BR57" s="5">
        <f t="shared" si="65"/>
        <v>0</v>
      </c>
      <c r="BS57" s="220">
        <v>0</v>
      </c>
      <c r="BT57" s="180"/>
      <c r="BU57" s="180" t="s">
        <v>38</v>
      </c>
      <c r="BV57" s="181" t="s">
        <v>221</v>
      </c>
      <c r="BW57" s="182">
        <f>BW58-BW56</f>
        <v>40629</v>
      </c>
      <c r="BX57" s="182">
        <f>BX58-BX56</f>
        <v>40629</v>
      </c>
      <c r="BY57" s="182">
        <f>BY58-BY56</f>
        <v>21941</v>
      </c>
      <c r="BZ57" s="242">
        <f>BY57/BX57*100</f>
        <v>54.00329813679884</v>
      </c>
      <c r="CA57" s="182">
        <f>CA58-CA56</f>
        <v>13887</v>
      </c>
      <c r="CB57" s="182">
        <f>CB58-CB56</f>
        <v>13887</v>
      </c>
      <c r="CC57" s="182">
        <f>CC58-CC56</f>
        <v>7584</v>
      </c>
      <c r="CD57" s="242">
        <f>CC57/CB57*100</f>
        <v>54.61222726290775</v>
      </c>
      <c r="CE57" s="180"/>
      <c r="CF57" s="180" t="s">
        <v>38</v>
      </c>
      <c r="CG57" s="181" t="s">
        <v>221</v>
      </c>
      <c r="CH57" s="182">
        <f aca="true" t="shared" si="66" ref="CH57:CN57">CH58-CH56</f>
        <v>22829</v>
      </c>
      <c r="CI57" s="182">
        <f t="shared" si="66"/>
        <v>22829</v>
      </c>
      <c r="CJ57" s="182">
        <f t="shared" si="66"/>
        <v>13980</v>
      </c>
      <c r="CK57" s="242">
        <f>CJ57/CI57*100</f>
        <v>61.23789916334486</v>
      </c>
      <c r="CL57" s="182">
        <f t="shared" si="66"/>
        <v>0</v>
      </c>
      <c r="CM57" s="182">
        <f t="shared" si="66"/>
        <v>0</v>
      </c>
      <c r="CN57" s="182">
        <f t="shared" si="66"/>
        <v>0</v>
      </c>
      <c r="CO57" s="298">
        <v>0</v>
      </c>
      <c r="CP57" s="180"/>
      <c r="CQ57" s="180" t="s">
        <v>38</v>
      </c>
      <c r="CR57" s="181" t="s">
        <v>221</v>
      </c>
      <c r="CS57" s="182">
        <f aca="true" t="shared" si="67" ref="CS57:CY57">CS58-CS56</f>
        <v>0</v>
      </c>
      <c r="CT57" s="182">
        <f>CT58-CT56</f>
        <v>0</v>
      </c>
      <c r="CU57" s="182">
        <f>CU58-CU56</f>
        <v>0</v>
      </c>
      <c r="CV57" s="246">
        <v>0</v>
      </c>
      <c r="CW57" s="182">
        <f t="shared" si="67"/>
        <v>0</v>
      </c>
      <c r="CX57" s="182">
        <f t="shared" si="67"/>
        <v>0</v>
      </c>
      <c r="CY57" s="182">
        <f t="shared" si="67"/>
        <v>0</v>
      </c>
      <c r="CZ57" s="246">
        <v>0</v>
      </c>
      <c r="DA57" s="180"/>
      <c r="DB57" s="180" t="s">
        <v>38</v>
      </c>
      <c r="DC57" s="181" t="s">
        <v>221</v>
      </c>
      <c r="DD57" s="182">
        <f aca="true" t="shared" si="68" ref="DD57:DJ57">DD58-DD56</f>
        <v>1000</v>
      </c>
      <c r="DE57" s="182">
        <f t="shared" si="68"/>
        <v>1000</v>
      </c>
      <c r="DF57" s="182">
        <f t="shared" si="68"/>
        <v>177</v>
      </c>
      <c r="DG57" s="242">
        <f>DF57/DE57*100</f>
        <v>17.7</v>
      </c>
      <c r="DH57" s="182">
        <f t="shared" si="68"/>
        <v>78345</v>
      </c>
      <c r="DI57" s="182">
        <f t="shared" si="68"/>
        <v>78345</v>
      </c>
      <c r="DJ57" s="182">
        <f t="shared" si="68"/>
        <v>43682</v>
      </c>
      <c r="DK57" s="242">
        <f>DJ57/DI57*100</f>
        <v>55.755951241304494</v>
      </c>
    </row>
    <row r="58" spans="1:115" ht="12.75">
      <c r="A58" s="58" t="s">
        <v>132</v>
      </c>
      <c r="B58" s="38" t="s">
        <v>10</v>
      </c>
      <c r="C58" s="35">
        <f aca="true" t="shared" si="69" ref="C58:R58">SUM(C56:C57)</f>
        <v>0</v>
      </c>
      <c r="D58" s="35">
        <f t="shared" si="69"/>
        <v>0</v>
      </c>
      <c r="E58" s="35">
        <f t="shared" si="69"/>
        <v>0</v>
      </c>
      <c r="F58" s="218">
        <v>0</v>
      </c>
      <c r="G58" s="35">
        <f t="shared" si="69"/>
        <v>0</v>
      </c>
      <c r="H58" s="35">
        <f t="shared" si="69"/>
        <v>0</v>
      </c>
      <c r="I58" s="35">
        <f>SUM(I56:I57)</f>
        <v>0</v>
      </c>
      <c r="J58" s="218">
        <v>0</v>
      </c>
      <c r="K58" s="58" t="s">
        <v>132</v>
      </c>
      <c r="L58" s="38" t="s">
        <v>10</v>
      </c>
      <c r="M58" s="35">
        <f t="shared" si="69"/>
        <v>0</v>
      </c>
      <c r="N58" s="35">
        <f t="shared" si="69"/>
        <v>0</v>
      </c>
      <c r="O58" s="35">
        <f>SUM(O56:O57)</f>
        <v>0</v>
      </c>
      <c r="P58" s="218">
        <v>0</v>
      </c>
      <c r="Q58" s="6">
        <f t="shared" si="69"/>
        <v>0</v>
      </c>
      <c r="R58" s="6">
        <f t="shared" si="69"/>
        <v>0</v>
      </c>
      <c r="S58" s="6">
        <f>SUM(S56:S57)</f>
        <v>0</v>
      </c>
      <c r="T58" s="218">
        <v>0</v>
      </c>
      <c r="U58" s="315">
        <v>0</v>
      </c>
      <c r="V58" s="58" t="s">
        <v>132</v>
      </c>
      <c r="W58" s="38" t="s">
        <v>10</v>
      </c>
      <c r="X58" s="35">
        <f aca="true" t="shared" si="70" ref="X58:AD58">SUM(X56:X57)</f>
        <v>0</v>
      </c>
      <c r="Y58" s="35">
        <f t="shared" si="70"/>
        <v>0</v>
      </c>
      <c r="Z58" s="35">
        <f t="shared" si="70"/>
        <v>0</v>
      </c>
      <c r="AA58" s="218">
        <v>0</v>
      </c>
      <c r="AB58" s="35">
        <f t="shared" si="70"/>
        <v>29065</v>
      </c>
      <c r="AC58" s="35">
        <f t="shared" si="70"/>
        <v>32650</v>
      </c>
      <c r="AD58" s="35">
        <f t="shared" si="70"/>
        <v>182</v>
      </c>
      <c r="AE58" s="212">
        <f>AD58/AC58*100</f>
        <v>0.557427258805513</v>
      </c>
      <c r="AF58" s="58" t="s">
        <v>132</v>
      </c>
      <c r="AG58" s="38" t="s">
        <v>10</v>
      </c>
      <c r="AH58" s="35">
        <f aca="true" t="shared" si="71" ref="AH58:AN58">SUM(AH56:AH57)</f>
        <v>29065</v>
      </c>
      <c r="AI58" s="35">
        <f t="shared" si="71"/>
        <v>32650</v>
      </c>
      <c r="AJ58" s="35">
        <f t="shared" si="71"/>
        <v>182</v>
      </c>
      <c r="AK58" s="212">
        <f>AJ58/AI58*100</f>
        <v>0.557427258805513</v>
      </c>
      <c r="AL58" s="35">
        <f t="shared" si="71"/>
        <v>0</v>
      </c>
      <c r="AM58" s="35">
        <f t="shared" si="71"/>
        <v>0</v>
      </c>
      <c r="AN58" s="35">
        <f t="shared" si="71"/>
        <v>0</v>
      </c>
      <c r="AO58" s="218">
        <v>0</v>
      </c>
      <c r="AP58" s="58" t="s">
        <v>132</v>
      </c>
      <c r="AQ58" s="38" t="s">
        <v>10</v>
      </c>
      <c r="AR58" s="35">
        <f aca="true" t="shared" si="72" ref="AR58:AW58">SUM(AR56:AR57)</f>
        <v>0</v>
      </c>
      <c r="AS58" s="35">
        <f t="shared" si="72"/>
        <v>0</v>
      </c>
      <c r="AT58" s="35">
        <f>SUM(AT56:AT57)</f>
        <v>0</v>
      </c>
      <c r="AU58" s="218">
        <v>0</v>
      </c>
      <c r="AV58" s="35">
        <f t="shared" si="72"/>
        <v>13368</v>
      </c>
      <c r="AW58" s="35">
        <f t="shared" si="72"/>
        <v>30823</v>
      </c>
      <c r="AX58" s="35">
        <f>SUM(AX56:AX57)</f>
        <v>13297</v>
      </c>
      <c r="AY58" s="212">
        <f>AX58/AW58*100</f>
        <v>43.139863089251534</v>
      </c>
      <c r="AZ58" s="44" t="s">
        <v>132</v>
      </c>
      <c r="BA58" s="62" t="s">
        <v>10</v>
      </c>
      <c r="BB58" s="35">
        <f aca="true" t="shared" si="73" ref="BB58:BH58">SUM(BB56:BB57)</f>
        <v>79881</v>
      </c>
      <c r="BC58" s="35">
        <f t="shared" si="73"/>
        <v>153819</v>
      </c>
      <c r="BD58" s="35">
        <f>SUM(BD56:BD57)</f>
        <v>66808</v>
      </c>
      <c r="BE58" s="212">
        <f>BD58/BC58*100</f>
        <v>43.432865900831494</v>
      </c>
      <c r="BF58" s="35">
        <f t="shared" si="73"/>
        <v>122314</v>
      </c>
      <c r="BG58" s="35">
        <f t="shared" si="73"/>
        <v>217292</v>
      </c>
      <c r="BH58" s="35">
        <f t="shared" si="73"/>
        <v>80287</v>
      </c>
      <c r="BI58" s="212">
        <f>BH58/BG58*100</f>
        <v>36.94889825672367</v>
      </c>
      <c r="BJ58" s="58" t="s">
        <v>132</v>
      </c>
      <c r="BK58" s="62" t="s">
        <v>10</v>
      </c>
      <c r="BL58" s="35">
        <f aca="true" t="shared" si="74" ref="BL58:BR58">SUM(BL56:BL57)</f>
        <v>0</v>
      </c>
      <c r="BM58" s="35">
        <f t="shared" si="74"/>
        <v>0</v>
      </c>
      <c r="BN58" s="35">
        <f t="shared" si="74"/>
        <v>0</v>
      </c>
      <c r="BO58" s="218">
        <v>0</v>
      </c>
      <c r="BP58" s="35">
        <f t="shared" si="74"/>
        <v>122314</v>
      </c>
      <c r="BQ58" s="35">
        <f t="shared" si="74"/>
        <v>217292</v>
      </c>
      <c r="BR58" s="35">
        <f t="shared" si="74"/>
        <v>80287</v>
      </c>
      <c r="BS58" s="212">
        <f>BR58/BQ58*100</f>
        <v>36.94889825672367</v>
      </c>
      <c r="BT58" s="183"/>
      <c r="BU58" s="183"/>
      <c r="BV58" s="184" t="s">
        <v>222</v>
      </c>
      <c r="BW58" s="165">
        <f>C44</f>
        <v>57702</v>
      </c>
      <c r="BX58" s="165">
        <f>D44</f>
        <v>58031</v>
      </c>
      <c r="BY58" s="165">
        <f>E44</f>
        <v>30609</v>
      </c>
      <c r="BZ58" s="243">
        <f>BY58/BX58*100</f>
        <v>52.745946132239666</v>
      </c>
      <c r="CA58" s="165">
        <f>G44</f>
        <v>19648</v>
      </c>
      <c r="CB58" s="165">
        <f>H44</f>
        <v>19752</v>
      </c>
      <c r="CC58" s="165">
        <f>I44</f>
        <v>10278</v>
      </c>
      <c r="CD58" s="243">
        <f>CC58/CB58*100</f>
        <v>52.035236938031595</v>
      </c>
      <c r="CE58" s="183"/>
      <c r="CF58" s="183"/>
      <c r="CG58" s="184" t="s">
        <v>222</v>
      </c>
      <c r="CH58" s="165">
        <f>M44</f>
        <v>30369</v>
      </c>
      <c r="CI58" s="165">
        <f>N44</f>
        <v>32181</v>
      </c>
      <c r="CJ58" s="165">
        <f>O44</f>
        <v>18570</v>
      </c>
      <c r="CK58" s="243">
        <f>CJ58/CI58*100</f>
        <v>57.70485690314161</v>
      </c>
      <c r="CL58" s="165">
        <f>AB44</f>
        <v>0</v>
      </c>
      <c r="CM58" s="165">
        <f>AC44</f>
        <v>0</v>
      </c>
      <c r="CN58" s="165">
        <f>AD44</f>
        <v>0</v>
      </c>
      <c r="CO58" s="299">
        <v>0</v>
      </c>
      <c r="CP58" s="183"/>
      <c r="CQ58" s="183"/>
      <c r="CR58" s="184" t="s">
        <v>222</v>
      </c>
      <c r="CS58" s="165">
        <f>AR44</f>
        <v>0</v>
      </c>
      <c r="CT58" s="165">
        <f>AS44</f>
        <v>0</v>
      </c>
      <c r="CU58" s="165">
        <f>AT44</f>
        <v>0</v>
      </c>
      <c r="CV58" s="252">
        <v>0</v>
      </c>
      <c r="CW58" s="165">
        <f>AV44</f>
        <v>0</v>
      </c>
      <c r="CX58" s="165">
        <f>AW44</f>
        <v>0</v>
      </c>
      <c r="CY58" s="165">
        <f>AX44</f>
        <v>0</v>
      </c>
      <c r="CZ58" s="252">
        <v>0</v>
      </c>
      <c r="DA58" s="183"/>
      <c r="DB58" s="183"/>
      <c r="DC58" s="184" t="s">
        <v>222</v>
      </c>
      <c r="DD58" s="165">
        <f>BB44</f>
        <v>1000</v>
      </c>
      <c r="DE58" s="165">
        <f>BC44</f>
        <v>1000</v>
      </c>
      <c r="DF58" s="165">
        <f>BD44</f>
        <v>439</v>
      </c>
      <c r="DG58" s="243">
        <f>DF58/DE58*100</f>
        <v>43.9</v>
      </c>
      <c r="DH58" s="165">
        <f>BF44</f>
        <v>108719</v>
      </c>
      <c r="DI58" s="165">
        <f>BG44</f>
        <v>110964</v>
      </c>
      <c r="DJ58" s="165">
        <f>BH44</f>
        <v>59896</v>
      </c>
      <c r="DK58" s="243">
        <f>DJ58/DI58*100</f>
        <v>53.97786669550485</v>
      </c>
    </row>
    <row r="59" spans="1:71" ht="12.75">
      <c r="A59" s="15"/>
      <c r="B59" s="15"/>
      <c r="C59" s="15"/>
      <c r="D59" s="15"/>
      <c r="E59" s="15"/>
      <c r="F59" s="7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ht="12.75">
      <c r="A60" s="2"/>
      <c r="B60" s="2"/>
      <c r="C60" s="2"/>
      <c r="D60" s="2"/>
      <c r="E60" s="2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ht="12.75">
      <c r="F61" s="13"/>
    </row>
    <row r="62" ht="12.75">
      <c r="F62" s="13"/>
    </row>
    <row r="63" ht="12.75">
      <c r="F63" s="13"/>
    </row>
    <row r="64" ht="12.75">
      <c r="F64" s="13"/>
    </row>
    <row r="65" ht="12.75">
      <c r="F65" s="1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kiadásai&amp;R&amp;"Times New Roman CE,Normál\3.sz.táblázat
(ezer ft-ban)</oddHeader>
    <oddFooter>&amp;L&amp;"Times New Roman CE,Normál\&amp;8&amp;D/&amp;T/Tóthné&amp;C&amp;"Times New Roman CE,Normál\&amp;8&amp;F/&amp;A/Tóthné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N61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625" style="0" customWidth="1"/>
    <col min="2" max="2" width="26.375" style="0" customWidth="1"/>
    <col min="3" max="3" width="9.00390625" style="0" customWidth="1"/>
    <col min="5" max="5" width="8.75390625" style="0" customWidth="1"/>
    <col min="6" max="6" width="6.25390625" style="0" customWidth="1"/>
    <col min="7" max="7" width="8.625" style="0" customWidth="1"/>
    <col min="8" max="8" width="9.375" style="0" customWidth="1"/>
    <col min="9" max="9" width="7.75390625" style="0" customWidth="1"/>
    <col min="10" max="10" width="6.00390625" style="0" customWidth="1"/>
    <col min="11" max="11" width="4.75390625" style="0" customWidth="1"/>
    <col min="12" max="12" width="27.00390625" style="0" customWidth="1"/>
    <col min="13" max="13" width="9.375" style="0" customWidth="1"/>
    <col min="14" max="14" width="9.75390625" style="0" customWidth="1"/>
    <col min="15" max="15" width="8.625" style="0" customWidth="1"/>
    <col min="16" max="16" width="5.125" style="0" customWidth="1"/>
    <col min="17" max="17" width="9.25390625" style="0" customWidth="1"/>
    <col min="18" max="18" width="9.625" style="0" customWidth="1"/>
    <col min="19" max="19" width="8.25390625" style="0" customWidth="1"/>
    <col min="20" max="20" width="5.125" style="0" customWidth="1"/>
    <col min="21" max="21" width="5.00390625" style="0" customWidth="1"/>
    <col min="22" max="22" width="26.375" style="0" customWidth="1"/>
    <col min="23" max="23" width="9.00390625" style="0" customWidth="1"/>
    <col min="24" max="24" width="9.25390625" style="0" customWidth="1"/>
    <col min="25" max="25" width="8.625" style="0" customWidth="1"/>
    <col min="26" max="26" width="5.625" style="0" customWidth="1"/>
    <col min="27" max="27" width="8.75390625" style="0" customWidth="1"/>
    <col min="28" max="28" width="9.75390625" style="0" customWidth="1"/>
    <col min="29" max="29" width="8.875" style="0" customWidth="1"/>
    <col min="30" max="30" width="5.625" style="0" customWidth="1"/>
    <col min="31" max="31" width="3.625" style="0" customWidth="1"/>
    <col min="32" max="32" width="26.75390625" style="0" customWidth="1"/>
    <col min="33" max="33" width="9.75390625" style="0" customWidth="1"/>
    <col min="34" max="34" width="8.875" style="0" customWidth="1"/>
    <col min="35" max="35" width="8.75390625" style="0" customWidth="1"/>
    <col min="36" max="36" width="5.625" style="0" customWidth="1"/>
    <col min="37" max="37" width="9.375" style="0" customWidth="1"/>
    <col min="38" max="38" width="9.75390625" style="0" customWidth="1"/>
    <col min="39" max="39" width="8.625" style="0" customWidth="1"/>
    <col min="40" max="40" width="6.00390625" style="0" customWidth="1"/>
    <col min="41" max="41" width="3.875" style="0" customWidth="1"/>
    <col min="42" max="42" width="26.625" style="0" customWidth="1"/>
    <col min="44" max="44" width="9.375" style="0" customWidth="1"/>
    <col min="45" max="45" width="8.75390625" style="0" customWidth="1"/>
    <col min="46" max="46" width="5.375" style="0" customWidth="1"/>
    <col min="48" max="48" width="9.25390625" style="0" customWidth="1"/>
    <col min="49" max="49" width="8.875" style="0" customWidth="1"/>
    <col min="50" max="50" width="5.75390625" style="0" customWidth="1"/>
    <col min="51" max="51" width="3.875" style="0" customWidth="1"/>
    <col min="52" max="52" width="26.375" style="0" customWidth="1"/>
    <col min="54" max="54" width="9.625" style="0" customWidth="1"/>
    <col min="55" max="55" width="8.625" style="0" customWidth="1"/>
    <col min="56" max="56" width="5.75390625" style="0" customWidth="1"/>
    <col min="57" max="58" width="9.00390625" style="0" customWidth="1"/>
    <col min="59" max="59" width="9.375" style="0" customWidth="1"/>
    <col min="60" max="60" width="6.00390625" style="0" customWidth="1"/>
    <col min="61" max="61" width="3.75390625" style="0" customWidth="1"/>
    <col min="62" max="62" width="26.375" style="0" customWidth="1"/>
    <col min="64" max="64" width="9.25390625" style="0" customWidth="1"/>
    <col min="66" max="66" width="6.375" style="0" customWidth="1"/>
    <col min="67" max="67" width="8.875" style="0" customWidth="1"/>
    <col min="68" max="68" width="9.625" style="0" customWidth="1"/>
    <col min="69" max="69" width="8.625" style="0" customWidth="1"/>
    <col min="70" max="70" width="5.25390625" style="0" customWidth="1"/>
    <col min="71" max="71" width="3.625" style="0" customWidth="1"/>
    <col min="72" max="72" width="23.00390625" style="0" customWidth="1"/>
    <col min="73" max="73" width="8.75390625" style="0" customWidth="1"/>
    <col min="74" max="74" width="8.625" style="0" customWidth="1"/>
    <col min="75" max="75" width="9.25390625" style="0" customWidth="1"/>
    <col min="76" max="76" width="8.625" style="0" customWidth="1"/>
    <col min="77" max="77" width="5.125" style="0" customWidth="1"/>
    <col min="78" max="78" width="8.375" style="0" customWidth="1"/>
    <col min="79" max="79" width="9.00390625" style="0" customWidth="1"/>
    <col min="80" max="80" width="7.875" style="0" customWidth="1"/>
    <col min="81" max="81" width="4.25390625" style="0" customWidth="1"/>
    <col min="82" max="82" width="5.00390625" style="0" customWidth="1"/>
    <col min="83" max="83" width="26.875" style="0" customWidth="1"/>
    <col min="84" max="84" width="8.75390625" style="0" customWidth="1"/>
    <col min="85" max="85" width="9.00390625" style="0" customWidth="1"/>
    <col min="86" max="86" width="8.00390625" style="0" customWidth="1"/>
    <col min="87" max="87" width="6.375" style="0" customWidth="1"/>
    <col min="88" max="88" width="8.875" style="0" customWidth="1"/>
    <col min="90" max="90" width="7.875" style="0" customWidth="1"/>
    <col min="91" max="91" width="6.75390625" style="0" customWidth="1"/>
    <col min="92" max="92" width="4.25390625" style="0" customWidth="1"/>
    <col min="93" max="93" width="27.25390625" style="0" customWidth="1"/>
    <col min="94" max="94" width="9.00390625" style="0" customWidth="1"/>
    <col min="96" max="96" width="8.625" style="0" customWidth="1"/>
    <col min="97" max="97" width="5.625" style="0" customWidth="1"/>
    <col min="98" max="98" width="8.875" style="0" customWidth="1"/>
    <col min="101" max="101" width="5.75390625" style="0" customWidth="1"/>
    <col min="102" max="102" width="4.00390625" style="0" customWidth="1"/>
    <col min="103" max="103" width="26.375" style="0" customWidth="1"/>
    <col min="104" max="104" width="9.00390625" style="0" customWidth="1"/>
    <col min="106" max="106" width="8.375" style="0" customWidth="1"/>
    <col min="107" max="107" width="6.125" style="0" customWidth="1"/>
    <col min="108" max="108" width="9.00390625" style="0" customWidth="1"/>
    <col min="111" max="111" width="6.125" style="0" customWidth="1"/>
    <col min="112" max="113" width="4.25390625" style="0" customWidth="1"/>
    <col min="114" max="114" width="23.125" style="0" customWidth="1"/>
    <col min="117" max="117" width="7.875" style="0" customWidth="1"/>
    <col min="118" max="118" width="5.75390625" style="0" customWidth="1"/>
    <col min="122" max="122" width="5.625" style="0" customWidth="1"/>
    <col min="123" max="124" width="3.625" style="0" customWidth="1"/>
    <col min="125" max="125" width="23.125" style="0" customWidth="1"/>
    <col min="128" max="128" width="8.625" style="0" customWidth="1"/>
    <col min="129" max="129" width="5.625" style="0" customWidth="1"/>
    <col min="133" max="133" width="5.875" style="0" customWidth="1"/>
    <col min="134" max="134" width="4.00390625" style="0" customWidth="1"/>
    <col min="135" max="135" width="3.75390625" style="0" customWidth="1"/>
    <col min="136" max="136" width="23.375" style="0" customWidth="1"/>
    <col min="139" max="139" width="7.625" style="0" customWidth="1"/>
    <col min="140" max="140" width="6.00390625" style="0" customWidth="1"/>
    <col min="143" max="143" width="7.625" style="0" customWidth="1"/>
    <col min="144" max="144" width="6.75390625" style="0" customWidth="1"/>
  </cols>
  <sheetData>
    <row r="1" spans="1:144" ht="12.75">
      <c r="A1" s="25" t="s">
        <v>46</v>
      </c>
      <c r="B1" s="25" t="s">
        <v>46</v>
      </c>
      <c r="C1" s="23" t="s">
        <v>139</v>
      </c>
      <c r="D1" s="23"/>
      <c r="E1" s="23"/>
      <c r="F1" s="23"/>
      <c r="G1" s="23" t="s">
        <v>46</v>
      </c>
      <c r="H1" s="23"/>
      <c r="I1" s="23"/>
      <c r="J1" s="23"/>
      <c r="K1" s="25" t="s">
        <v>46</v>
      </c>
      <c r="L1" s="25" t="s">
        <v>46</v>
      </c>
      <c r="M1" s="41" t="s">
        <v>46</v>
      </c>
      <c r="N1" s="23"/>
      <c r="O1" s="23"/>
      <c r="P1" s="23"/>
      <c r="Q1" s="86" t="s">
        <v>139</v>
      </c>
      <c r="R1" s="86"/>
      <c r="S1" s="86"/>
      <c r="T1" s="86"/>
      <c r="U1" s="25" t="s">
        <v>46</v>
      </c>
      <c r="V1" s="25" t="s">
        <v>46</v>
      </c>
      <c r="W1" s="86" t="s">
        <v>139</v>
      </c>
      <c r="X1" s="86"/>
      <c r="Y1" s="86"/>
      <c r="Z1" s="86"/>
      <c r="AA1" s="86" t="s">
        <v>46</v>
      </c>
      <c r="AB1" s="86"/>
      <c r="AC1" s="86"/>
      <c r="AD1" s="86"/>
      <c r="AE1" s="25" t="s">
        <v>46</v>
      </c>
      <c r="AF1" s="25" t="s">
        <v>46</v>
      </c>
      <c r="AG1" s="86" t="s">
        <v>46</v>
      </c>
      <c r="AH1" s="86"/>
      <c r="AI1" s="86"/>
      <c r="AJ1" s="86"/>
      <c r="AK1" s="23" t="s">
        <v>139</v>
      </c>
      <c r="AL1" s="23"/>
      <c r="AM1" s="23"/>
      <c r="AN1" s="23"/>
      <c r="AO1" s="25" t="s">
        <v>46</v>
      </c>
      <c r="AP1" s="25" t="s">
        <v>46</v>
      </c>
      <c r="AQ1" s="23" t="s">
        <v>46</v>
      </c>
      <c r="AR1" s="23"/>
      <c r="AS1" s="23"/>
      <c r="AT1" s="23"/>
      <c r="AU1" s="86" t="s">
        <v>46</v>
      </c>
      <c r="AV1" s="86"/>
      <c r="AW1" s="86"/>
      <c r="AX1" s="86"/>
      <c r="AY1" s="25" t="s">
        <v>46</v>
      </c>
      <c r="AZ1" s="25" t="s">
        <v>46</v>
      </c>
      <c r="BA1" s="116"/>
      <c r="BB1" s="117"/>
      <c r="BC1" s="117"/>
      <c r="BD1" s="118"/>
      <c r="BE1" s="204"/>
      <c r="BF1" s="205"/>
      <c r="BG1" s="205"/>
      <c r="BH1" s="206"/>
      <c r="BI1" s="25" t="s">
        <v>46</v>
      </c>
      <c r="BJ1" s="25" t="s">
        <v>46</v>
      </c>
      <c r="BK1" s="204"/>
      <c r="BL1" s="205"/>
      <c r="BM1" s="205"/>
      <c r="BN1" s="206"/>
      <c r="BO1" s="116"/>
      <c r="BP1" s="117"/>
      <c r="BQ1" s="117"/>
      <c r="BR1" s="118"/>
      <c r="BS1" s="25" t="s">
        <v>46</v>
      </c>
      <c r="BT1" s="25" t="s">
        <v>46</v>
      </c>
      <c r="BU1" s="205"/>
      <c r="BV1" s="116"/>
      <c r="BW1" s="117"/>
      <c r="BX1" s="117"/>
      <c r="BY1" s="118"/>
      <c r="BZ1" s="116"/>
      <c r="CA1" s="117"/>
      <c r="CB1" s="117"/>
      <c r="CC1" s="118"/>
      <c r="CD1" s="25" t="s">
        <v>46</v>
      </c>
      <c r="CE1" s="25" t="s">
        <v>46</v>
      </c>
      <c r="CF1" s="86" t="s">
        <v>139</v>
      </c>
      <c r="CG1" s="86"/>
      <c r="CH1" s="86"/>
      <c r="CI1" s="86"/>
      <c r="CJ1" s="125" t="s">
        <v>46</v>
      </c>
      <c r="CK1" s="125"/>
      <c r="CL1" s="125"/>
      <c r="CM1" s="125"/>
      <c r="CN1" s="25" t="s">
        <v>46</v>
      </c>
      <c r="CO1" s="25" t="s">
        <v>46</v>
      </c>
      <c r="CP1" s="23" t="s">
        <v>46</v>
      </c>
      <c r="CQ1" s="23"/>
      <c r="CR1" s="23"/>
      <c r="CS1" s="23"/>
      <c r="CT1" s="23" t="s">
        <v>46</v>
      </c>
      <c r="CU1" s="23"/>
      <c r="CV1" s="23"/>
      <c r="CW1" s="23"/>
      <c r="CX1" s="85" t="s">
        <v>46</v>
      </c>
      <c r="CY1" s="85" t="s">
        <v>46</v>
      </c>
      <c r="CZ1" s="87" t="s">
        <v>19</v>
      </c>
      <c r="DA1" s="88"/>
      <c r="DB1" s="88"/>
      <c r="DC1" s="88"/>
      <c r="DD1" s="88"/>
      <c r="DE1" s="88"/>
      <c r="DF1" s="88"/>
      <c r="DG1" s="12"/>
      <c r="DH1" s="156" t="s">
        <v>46</v>
      </c>
      <c r="DI1" s="156" t="s">
        <v>46</v>
      </c>
      <c r="DJ1" s="156" t="s">
        <v>46</v>
      </c>
      <c r="DK1" s="23" t="s">
        <v>139</v>
      </c>
      <c r="DL1" s="23"/>
      <c r="DM1" s="23"/>
      <c r="DN1" s="23"/>
      <c r="DO1" s="86" t="s">
        <v>139</v>
      </c>
      <c r="DP1" s="86"/>
      <c r="DQ1" s="86"/>
      <c r="DR1" s="86"/>
      <c r="DS1" s="156" t="s">
        <v>46</v>
      </c>
      <c r="DT1" s="156" t="s">
        <v>46</v>
      </c>
      <c r="DU1" s="156" t="s">
        <v>46</v>
      </c>
      <c r="DV1" s="86" t="s">
        <v>139</v>
      </c>
      <c r="DW1" s="86"/>
      <c r="DX1" s="86"/>
      <c r="DY1" s="86"/>
      <c r="DZ1" s="23" t="s">
        <v>139</v>
      </c>
      <c r="EA1" s="23"/>
      <c r="EB1" s="23"/>
      <c r="EC1" s="23"/>
      <c r="ED1" s="156" t="s">
        <v>46</v>
      </c>
      <c r="EE1" s="156" t="s">
        <v>46</v>
      </c>
      <c r="EF1" s="156" t="s">
        <v>46</v>
      </c>
      <c r="EG1" s="86" t="s">
        <v>139</v>
      </c>
      <c r="EH1" s="86"/>
      <c r="EI1" s="86"/>
      <c r="EJ1" s="86"/>
      <c r="EK1" s="23" t="s">
        <v>46</v>
      </c>
      <c r="EL1" s="23"/>
      <c r="EM1" s="23"/>
      <c r="EN1" s="23"/>
    </row>
    <row r="2" spans="1:144" ht="12.75">
      <c r="A2" s="26" t="s">
        <v>48</v>
      </c>
      <c r="B2" s="26" t="s">
        <v>49</v>
      </c>
      <c r="C2" s="12" t="s">
        <v>141</v>
      </c>
      <c r="D2" s="12"/>
      <c r="E2" s="12"/>
      <c r="F2" s="12"/>
      <c r="G2" s="12" t="s">
        <v>20</v>
      </c>
      <c r="H2" s="12"/>
      <c r="I2" s="12"/>
      <c r="J2" s="12"/>
      <c r="K2" s="26" t="s">
        <v>48</v>
      </c>
      <c r="L2" s="26" t="s">
        <v>49</v>
      </c>
      <c r="M2" s="89" t="s">
        <v>21</v>
      </c>
      <c r="N2" s="12"/>
      <c r="O2" s="12"/>
      <c r="P2" s="12"/>
      <c r="Q2" s="18" t="s">
        <v>142</v>
      </c>
      <c r="R2" s="18"/>
      <c r="S2" s="18"/>
      <c r="T2" s="18"/>
      <c r="U2" s="26" t="s">
        <v>48</v>
      </c>
      <c r="V2" s="26" t="s">
        <v>49</v>
      </c>
      <c r="W2" s="18" t="s">
        <v>143</v>
      </c>
      <c r="X2" s="18"/>
      <c r="Y2" s="18"/>
      <c r="Z2" s="18"/>
      <c r="AA2" s="18" t="s">
        <v>22</v>
      </c>
      <c r="AB2" s="18"/>
      <c r="AC2" s="18"/>
      <c r="AD2" s="18"/>
      <c r="AE2" s="26" t="s">
        <v>48</v>
      </c>
      <c r="AF2" s="26" t="s">
        <v>49</v>
      </c>
      <c r="AG2" s="89" t="s">
        <v>162</v>
      </c>
      <c r="AH2" s="12"/>
      <c r="AI2" s="12"/>
      <c r="AJ2" s="12"/>
      <c r="AK2" s="89" t="s">
        <v>146</v>
      </c>
      <c r="AL2" s="12"/>
      <c r="AM2" s="12"/>
      <c r="AN2" s="12"/>
      <c r="AO2" s="26" t="s">
        <v>48</v>
      </c>
      <c r="AP2" s="26" t="s">
        <v>49</v>
      </c>
      <c r="AQ2" s="89" t="s">
        <v>23</v>
      </c>
      <c r="AR2" s="12"/>
      <c r="AS2" s="12"/>
      <c r="AT2" s="12"/>
      <c r="AU2" s="115" t="s">
        <v>161</v>
      </c>
      <c r="AV2" s="18"/>
      <c r="AW2" s="18"/>
      <c r="AX2" s="18"/>
      <c r="AY2" s="26" t="s">
        <v>48</v>
      </c>
      <c r="AZ2" s="26" t="s">
        <v>49</v>
      </c>
      <c r="BA2" s="115" t="s">
        <v>163</v>
      </c>
      <c r="BB2" s="18"/>
      <c r="BC2" s="18"/>
      <c r="BD2" s="18"/>
      <c r="BE2" s="115" t="s">
        <v>176</v>
      </c>
      <c r="BF2" s="18"/>
      <c r="BG2" s="18"/>
      <c r="BH2" s="18"/>
      <c r="BI2" s="26" t="s">
        <v>48</v>
      </c>
      <c r="BJ2" s="26" t="s">
        <v>49</v>
      </c>
      <c r="BK2" s="91" t="s">
        <v>148</v>
      </c>
      <c r="BL2" s="18"/>
      <c r="BM2" s="18"/>
      <c r="BN2" s="18"/>
      <c r="BO2" s="91" t="s">
        <v>165</v>
      </c>
      <c r="BP2" s="18"/>
      <c r="BQ2" s="18"/>
      <c r="BR2" s="18"/>
      <c r="BS2" s="26" t="s">
        <v>48</v>
      </c>
      <c r="BT2" s="26" t="s">
        <v>49</v>
      </c>
      <c r="BU2" s="310" t="s">
        <v>180</v>
      </c>
      <c r="BV2" s="91" t="s">
        <v>166</v>
      </c>
      <c r="BW2" s="18"/>
      <c r="BX2" s="18"/>
      <c r="BY2" s="18"/>
      <c r="BZ2" s="91" t="s">
        <v>236</v>
      </c>
      <c r="CA2" s="18"/>
      <c r="CB2" s="18"/>
      <c r="CC2" s="18"/>
      <c r="CD2" s="26" t="s">
        <v>48</v>
      </c>
      <c r="CE2" s="26" t="s">
        <v>49</v>
      </c>
      <c r="CF2" s="91" t="s">
        <v>149</v>
      </c>
      <c r="CG2" s="18"/>
      <c r="CH2" s="18"/>
      <c r="CI2" s="18"/>
      <c r="CJ2" s="124" t="s">
        <v>24</v>
      </c>
      <c r="CK2" s="114"/>
      <c r="CL2" s="114"/>
      <c r="CM2" s="114"/>
      <c r="CN2" s="26" t="s">
        <v>48</v>
      </c>
      <c r="CO2" s="26" t="s">
        <v>49</v>
      </c>
      <c r="CP2" s="89" t="s">
        <v>168</v>
      </c>
      <c r="CQ2" s="12"/>
      <c r="CR2" s="12"/>
      <c r="CS2" s="12"/>
      <c r="CT2" s="89" t="s">
        <v>25</v>
      </c>
      <c r="CU2" s="12"/>
      <c r="CV2" s="12"/>
      <c r="CW2" s="12"/>
      <c r="CX2" s="90" t="s">
        <v>48</v>
      </c>
      <c r="CY2" s="90" t="s">
        <v>49</v>
      </c>
      <c r="CZ2" s="91" t="s">
        <v>26</v>
      </c>
      <c r="DA2" s="18"/>
      <c r="DB2" s="18"/>
      <c r="DC2" s="18"/>
      <c r="DD2" s="91" t="s">
        <v>27</v>
      </c>
      <c r="DE2" s="18"/>
      <c r="DF2" s="18"/>
      <c r="DG2" s="18"/>
      <c r="DH2" s="157" t="s">
        <v>48</v>
      </c>
      <c r="DI2" s="157" t="s">
        <v>184</v>
      </c>
      <c r="DJ2" s="157" t="s">
        <v>185</v>
      </c>
      <c r="DK2" s="12" t="s">
        <v>141</v>
      </c>
      <c r="DL2" s="12"/>
      <c r="DM2" s="12"/>
      <c r="DN2" s="12"/>
      <c r="DO2" s="18" t="s">
        <v>142</v>
      </c>
      <c r="DP2" s="18"/>
      <c r="DQ2" s="18"/>
      <c r="DR2" s="18"/>
      <c r="DS2" s="157" t="s">
        <v>48</v>
      </c>
      <c r="DT2" s="157" t="s">
        <v>184</v>
      </c>
      <c r="DU2" s="157" t="s">
        <v>185</v>
      </c>
      <c r="DV2" s="18" t="s">
        <v>143</v>
      </c>
      <c r="DW2" s="18"/>
      <c r="DX2" s="18"/>
      <c r="DY2" s="18"/>
      <c r="DZ2" s="89" t="s">
        <v>146</v>
      </c>
      <c r="EA2" s="12"/>
      <c r="EB2" s="12"/>
      <c r="EC2" s="12"/>
      <c r="ED2" s="157" t="s">
        <v>48</v>
      </c>
      <c r="EE2" s="157" t="s">
        <v>184</v>
      </c>
      <c r="EF2" s="157" t="s">
        <v>185</v>
      </c>
      <c r="EG2" s="91" t="s">
        <v>149</v>
      </c>
      <c r="EH2" s="18"/>
      <c r="EI2" s="18"/>
      <c r="EJ2" s="18"/>
      <c r="EK2" s="89" t="s">
        <v>25</v>
      </c>
      <c r="EL2" s="12"/>
      <c r="EM2" s="12"/>
      <c r="EN2" s="12"/>
    </row>
    <row r="3" spans="1:144" ht="12.75">
      <c r="A3" s="26" t="s">
        <v>45</v>
      </c>
      <c r="B3" s="26" t="s">
        <v>50</v>
      </c>
      <c r="C3" s="45" t="s">
        <v>28</v>
      </c>
      <c r="D3" s="45"/>
      <c r="E3" s="45"/>
      <c r="F3" s="45"/>
      <c r="G3" s="45" t="s">
        <v>29</v>
      </c>
      <c r="H3" s="45"/>
      <c r="I3" s="45"/>
      <c r="J3" s="45"/>
      <c r="K3" s="26" t="s">
        <v>45</v>
      </c>
      <c r="L3" s="26" t="s">
        <v>50</v>
      </c>
      <c r="M3" s="75" t="s">
        <v>30</v>
      </c>
      <c r="N3" s="76"/>
      <c r="O3" s="76"/>
      <c r="P3" s="45"/>
      <c r="Q3" s="112" t="s">
        <v>160</v>
      </c>
      <c r="R3" s="113"/>
      <c r="S3" s="113"/>
      <c r="T3" s="114"/>
      <c r="U3" s="26" t="s">
        <v>45</v>
      </c>
      <c r="V3" s="26" t="s">
        <v>50</v>
      </c>
      <c r="W3" s="89" t="s">
        <v>223</v>
      </c>
      <c r="X3" s="12"/>
      <c r="Y3" s="12"/>
      <c r="Z3" s="12"/>
      <c r="AA3" s="92" t="s">
        <v>31</v>
      </c>
      <c r="AB3" s="92"/>
      <c r="AC3" s="92"/>
      <c r="AD3" s="92"/>
      <c r="AE3" s="26" t="s">
        <v>45</v>
      </c>
      <c r="AF3" s="26" t="s">
        <v>50</v>
      </c>
      <c r="AG3" s="91" t="s">
        <v>34</v>
      </c>
      <c r="AH3" s="18"/>
      <c r="AI3" s="18"/>
      <c r="AJ3" s="18"/>
      <c r="AK3" s="259" t="s">
        <v>237</v>
      </c>
      <c r="AL3" s="260"/>
      <c r="AM3" s="260"/>
      <c r="AN3" s="260"/>
      <c r="AO3" s="26" t="s">
        <v>45</v>
      </c>
      <c r="AP3" s="26" t="s">
        <v>50</v>
      </c>
      <c r="AQ3" s="91" t="s">
        <v>171</v>
      </c>
      <c r="AR3" s="18"/>
      <c r="AS3" s="18"/>
      <c r="AT3" s="18"/>
      <c r="AU3" s="89" t="s">
        <v>177</v>
      </c>
      <c r="AV3" s="12"/>
      <c r="AW3" s="12"/>
      <c r="AX3" s="12"/>
      <c r="AY3" s="26" t="s">
        <v>45</v>
      </c>
      <c r="AZ3" s="26" t="s">
        <v>50</v>
      </c>
      <c r="BA3" s="89" t="s">
        <v>178</v>
      </c>
      <c r="BB3" s="12"/>
      <c r="BC3" s="12"/>
      <c r="BD3" s="12"/>
      <c r="BE3" s="89" t="s">
        <v>164</v>
      </c>
      <c r="BF3" s="12"/>
      <c r="BG3" s="12"/>
      <c r="BH3" s="12"/>
      <c r="BI3" s="26" t="s">
        <v>45</v>
      </c>
      <c r="BJ3" s="26" t="s">
        <v>50</v>
      </c>
      <c r="BK3" s="89" t="s">
        <v>235</v>
      </c>
      <c r="BL3" s="12"/>
      <c r="BM3" s="12"/>
      <c r="BN3" s="12"/>
      <c r="BO3" s="89" t="s">
        <v>179</v>
      </c>
      <c r="BP3" s="12"/>
      <c r="BQ3" s="12"/>
      <c r="BR3" s="12"/>
      <c r="BS3" s="26" t="s">
        <v>45</v>
      </c>
      <c r="BT3" s="26" t="s">
        <v>50</v>
      </c>
      <c r="BU3" s="254" t="s">
        <v>233</v>
      </c>
      <c r="BV3" s="89" t="s">
        <v>181</v>
      </c>
      <c r="BW3" s="12"/>
      <c r="BX3" s="12"/>
      <c r="BY3" s="12"/>
      <c r="BZ3" s="124" t="s">
        <v>167</v>
      </c>
      <c r="CA3" s="114"/>
      <c r="CB3" s="114"/>
      <c r="CC3" s="114"/>
      <c r="CD3" s="26" t="s">
        <v>45</v>
      </c>
      <c r="CE3" s="26" t="s">
        <v>50</v>
      </c>
      <c r="CF3" s="124" t="s">
        <v>32</v>
      </c>
      <c r="CG3" s="114"/>
      <c r="CH3" s="114"/>
      <c r="CI3" s="114"/>
      <c r="CJ3" s="327" t="s">
        <v>170</v>
      </c>
      <c r="CK3" s="328"/>
      <c r="CL3" s="328"/>
      <c r="CM3" s="329"/>
      <c r="CN3" s="26" t="s">
        <v>45</v>
      </c>
      <c r="CO3" s="26" t="s">
        <v>50</v>
      </c>
      <c r="CP3" s="91" t="s">
        <v>169</v>
      </c>
      <c r="CQ3" s="18"/>
      <c r="CR3" s="18"/>
      <c r="CS3" s="18"/>
      <c r="CT3" s="91" t="s">
        <v>33</v>
      </c>
      <c r="CU3" s="18"/>
      <c r="CV3" s="18"/>
      <c r="CW3" s="18"/>
      <c r="CX3" s="90" t="s">
        <v>45</v>
      </c>
      <c r="CY3" s="90" t="s">
        <v>50</v>
      </c>
      <c r="CZ3" s="321" t="s">
        <v>172</v>
      </c>
      <c r="DA3" s="322"/>
      <c r="DB3" s="322"/>
      <c r="DC3" s="323"/>
      <c r="DD3" s="324" t="s">
        <v>238</v>
      </c>
      <c r="DE3" s="325"/>
      <c r="DF3" s="325"/>
      <c r="DG3" s="326"/>
      <c r="DH3" s="157" t="s">
        <v>45</v>
      </c>
      <c r="DI3" s="157" t="s">
        <v>186</v>
      </c>
      <c r="DJ3" s="158" t="s">
        <v>187</v>
      </c>
      <c r="DK3" s="45" t="s">
        <v>28</v>
      </c>
      <c r="DL3" s="45"/>
      <c r="DM3" s="45"/>
      <c r="DN3" s="45"/>
      <c r="DO3" s="112" t="s">
        <v>160</v>
      </c>
      <c r="DP3" s="113"/>
      <c r="DQ3" s="113"/>
      <c r="DR3" s="114"/>
      <c r="DS3" s="157" t="s">
        <v>45</v>
      </c>
      <c r="DT3" s="157" t="s">
        <v>186</v>
      </c>
      <c r="DU3" s="158" t="s">
        <v>187</v>
      </c>
      <c r="DV3" s="89" t="s">
        <v>223</v>
      </c>
      <c r="DW3" s="12"/>
      <c r="DX3" s="12"/>
      <c r="DY3" s="12"/>
      <c r="DZ3" s="91" t="s">
        <v>159</v>
      </c>
      <c r="EA3" s="18"/>
      <c r="EB3" s="18"/>
      <c r="EC3" s="18"/>
      <c r="ED3" s="157" t="s">
        <v>45</v>
      </c>
      <c r="EE3" s="157" t="s">
        <v>186</v>
      </c>
      <c r="EF3" s="158" t="s">
        <v>187</v>
      </c>
      <c r="EG3" s="124" t="s">
        <v>32</v>
      </c>
      <c r="EH3" s="114"/>
      <c r="EI3" s="114"/>
      <c r="EJ3" s="114"/>
      <c r="EK3" s="91" t="s">
        <v>33</v>
      </c>
      <c r="EL3" s="18"/>
      <c r="EM3" s="18"/>
      <c r="EN3" s="18"/>
    </row>
    <row r="4" spans="1:144" ht="12.75">
      <c r="A4" s="26" t="s">
        <v>46</v>
      </c>
      <c r="B4" s="27"/>
      <c r="C4" s="21" t="s">
        <v>157</v>
      </c>
      <c r="D4" s="21" t="s">
        <v>158</v>
      </c>
      <c r="E4" s="21" t="s">
        <v>226</v>
      </c>
      <c r="F4" s="21" t="s">
        <v>228</v>
      </c>
      <c r="G4" s="21" t="s">
        <v>157</v>
      </c>
      <c r="H4" s="21" t="s">
        <v>158</v>
      </c>
      <c r="I4" s="21" t="s">
        <v>226</v>
      </c>
      <c r="J4" s="21" t="s">
        <v>228</v>
      </c>
      <c r="K4" s="26" t="s">
        <v>46</v>
      </c>
      <c r="L4" s="27"/>
      <c r="M4" s="21" t="s">
        <v>157</v>
      </c>
      <c r="N4" s="21" t="s">
        <v>158</v>
      </c>
      <c r="O4" s="21" t="s">
        <v>226</v>
      </c>
      <c r="P4" s="21" t="s">
        <v>228</v>
      </c>
      <c r="Q4" s="21" t="s">
        <v>157</v>
      </c>
      <c r="R4" s="21" t="s">
        <v>158</v>
      </c>
      <c r="S4" s="21" t="s">
        <v>226</v>
      </c>
      <c r="T4" s="21" t="s">
        <v>228</v>
      </c>
      <c r="U4" s="26" t="s">
        <v>46</v>
      </c>
      <c r="V4" s="27"/>
      <c r="W4" s="21" t="s">
        <v>157</v>
      </c>
      <c r="X4" s="21" t="s">
        <v>158</v>
      </c>
      <c r="Y4" s="21" t="s">
        <v>226</v>
      </c>
      <c r="Z4" s="21" t="s">
        <v>228</v>
      </c>
      <c r="AA4" s="21" t="s">
        <v>157</v>
      </c>
      <c r="AB4" s="21" t="s">
        <v>158</v>
      </c>
      <c r="AC4" s="21" t="s">
        <v>226</v>
      </c>
      <c r="AD4" s="21" t="s">
        <v>228</v>
      </c>
      <c r="AE4" s="26" t="s">
        <v>46</v>
      </c>
      <c r="AF4" s="27"/>
      <c r="AG4" s="21" t="s">
        <v>157</v>
      </c>
      <c r="AH4" s="21" t="s">
        <v>158</v>
      </c>
      <c r="AI4" s="21" t="s">
        <v>226</v>
      </c>
      <c r="AJ4" s="21" t="s">
        <v>228</v>
      </c>
      <c r="AK4" s="21" t="s">
        <v>157</v>
      </c>
      <c r="AL4" s="21" t="s">
        <v>158</v>
      </c>
      <c r="AM4" s="21" t="s">
        <v>226</v>
      </c>
      <c r="AN4" s="21" t="s">
        <v>228</v>
      </c>
      <c r="AO4" s="26" t="s">
        <v>46</v>
      </c>
      <c r="AP4" s="27"/>
      <c r="AQ4" s="21" t="s">
        <v>157</v>
      </c>
      <c r="AR4" s="21" t="s">
        <v>158</v>
      </c>
      <c r="AS4" s="21" t="s">
        <v>226</v>
      </c>
      <c r="AT4" s="21" t="s">
        <v>228</v>
      </c>
      <c r="AU4" s="21" t="s">
        <v>157</v>
      </c>
      <c r="AV4" s="21" t="s">
        <v>158</v>
      </c>
      <c r="AW4" s="21" t="s">
        <v>226</v>
      </c>
      <c r="AX4" s="21" t="s">
        <v>228</v>
      </c>
      <c r="AY4" s="26" t="s">
        <v>46</v>
      </c>
      <c r="AZ4" s="27"/>
      <c r="BA4" s="21" t="s">
        <v>157</v>
      </c>
      <c r="BB4" s="21" t="s">
        <v>158</v>
      </c>
      <c r="BC4" s="21" t="s">
        <v>226</v>
      </c>
      <c r="BD4" s="21" t="s">
        <v>228</v>
      </c>
      <c r="BE4" s="21" t="s">
        <v>157</v>
      </c>
      <c r="BF4" s="21" t="s">
        <v>158</v>
      </c>
      <c r="BG4" s="21" t="s">
        <v>226</v>
      </c>
      <c r="BH4" s="21" t="s">
        <v>228</v>
      </c>
      <c r="BI4" s="26" t="s">
        <v>46</v>
      </c>
      <c r="BJ4" s="27"/>
      <c r="BK4" s="21" t="s">
        <v>157</v>
      </c>
      <c r="BL4" s="21" t="s">
        <v>158</v>
      </c>
      <c r="BM4" s="21" t="s">
        <v>226</v>
      </c>
      <c r="BN4" s="21" t="s">
        <v>228</v>
      </c>
      <c r="BO4" s="21" t="s">
        <v>157</v>
      </c>
      <c r="BP4" s="21" t="s">
        <v>158</v>
      </c>
      <c r="BQ4" s="21" t="s">
        <v>226</v>
      </c>
      <c r="BR4" s="21" t="s">
        <v>228</v>
      </c>
      <c r="BS4" s="26" t="s">
        <v>46</v>
      </c>
      <c r="BT4" s="27"/>
      <c r="BU4" s="21" t="s">
        <v>226</v>
      </c>
      <c r="BV4" s="21" t="s">
        <v>157</v>
      </c>
      <c r="BW4" s="21" t="s">
        <v>158</v>
      </c>
      <c r="BX4" s="21" t="s">
        <v>226</v>
      </c>
      <c r="BY4" s="21" t="s">
        <v>228</v>
      </c>
      <c r="BZ4" s="21" t="s">
        <v>157</v>
      </c>
      <c r="CA4" s="21" t="s">
        <v>158</v>
      </c>
      <c r="CB4" s="21" t="s">
        <v>226</v>
      </c>
      <c r="CC4" s="21" t="s">
        <v>228</v>
      </c>
      <c r="CD4" s="26" t="s">
        <v>46</v>
      </c>
      <c r="CE4" s="27"/>
      <c r="CF4" s="21" t="s">
        <v>157</v>
      </c>
      <c r="CG4" s="21" t="s">
        <v>158</v>
      </c>
      <c r="CH4" s="21" t="s">
        <v>226</v>
      </c>
      <c r="CI4" s="21" t="s">
        <v>228</v>
      </c>
      <c r="CJ4" s="21" t="s">
        <v>157</v>
      </c>
      <c r="CK4" s="21" t="s">
        <v>158</v>
      </c>
      <c r="CL4" s="21" t="s">
        <v>226</v>
      </c>
      <c r="CM4" s="21" t="s">
        <v>228</v>
      </c>
      <c r="CN4" s="26" t="s">
        <v>46</v>
      </c>
      <c r="CO4" s="27"/>
      <c r="CP4" s="21" t="s">
        <v>157</v>
      </c>
      <c r="CQ4" s="21" t="s">
        <v>158</v>
      </c>
      <c r="CR4" s="21" t="s">
        <v>226</v>
      </c>
      <c r="CS4" s="21" t="s">
        <v>228</v>
      </c>
      <c r="CT4" s="21" t="s">
        <v>157</v>
      </c>
      <c r="CU4" s="21" t="s">
        <v>158</v>
      </c>
      <c r="CV4" s="21" t="s">
        <v>226</v>
      </c>
      <c r="CW4" s="21" t="s">
        <v>228</v>
      </c>
      <c r="CX4" s="90" t="s">
        <v>46</v>
      </c>
      <c r="CY4" s="93"/>
      <c r="CZ4" s="21" t="s">
        <v>157</v>
      </c>
      <c r="DA4" s="21" t="s">
        <v>158</v>
      </c>
      <c r="DB4" s="21" t="s">
        <v>226</v>
      </c>
      <c r="DC4" s="21" t="s">
        <v>228</v>
      </c>
      <c r="DD4" s="21" t="s">
        <v>157</v>
      </c>
      <c r="DE4" s="21" t="s">
        <v>158</v>
      </c>
      <c r="DF4" s="21" t="s">
        <v>226</v>
      </c>
      <c r="DG4" s="21" t="s">
        <v>228</v>
      </c>
      <c r="DH4" s="157" t="s">
        <v>46</v>
      </c>
      <c r="DI4" s="157" t="s">
        <v>45</v>
      </c>
      <c r="DJ4" s="158" t="s">
        <v>217</v>
      </c>
      <c r="DK4" s="21" t="s">
        <v>157</v>
      </c>
      <c r="DL4" s="21" t="s">
        <v>158</v>
      </c>
      <c r="DM4" s="21" t="s">
        <v>226</v>
      </c>
      <c r="DN4" s="21" t="s">
        <v>228</v>
      </c>
      <c r="DO4" s="21" t="s">
        <v>157</v>
      </c>
      <c r="DP4" s="21" t="s">
        <v>158</v>
      </c>
      <c r="DQ4" s="21" t="s">
        <v>226</v>
      </c>
      <c r="DR4" s="21" t="s">
        <v>228</v>
      </c>
      <c r="DS4" s="157" t="s">
        <v>46</v>
      </c>
      <c r="DT4" s="157" t="s">
        <v>45</v>
      </c>
      <c r="DU4" s="158" t="s">
        <v>217</v>
      </c>
      <c r="DV4" s="21" t="s">
        <v>157</v>
      </c>
      <c r="DW4" s="21" t="s">
        <v>158</v>
      </c>
      <c r="DX4" s="21" t="s">
        <v>226</v>
      </c>
      <c r="DY4" s="21" t="s">
        <v>228</v>
      </c>
      <c r="DZ4" s="21" t="s">
        <v>157</v>
      </c>
      <c r="EA4" s="21" t="s">
        <v>158</v>
      </c>
      <c r="EB4" s="21" t="s">
        <v>226</v>
      </c>
      <c r="EC4" s="21" t="s">
        <v>228</v>
      </c>
      <c r="ED4" s="157" t="s">
        <v>46</v>
      </c>
      <c r="EE4" s="157" t="s">
        <v>45</v>
      </c>
      <c r="EF4" s="158" t="s">
        <v>217</v>
      </c>
      <c r="EG4" s="21" t="s">
        <v>157</v>
      </c>
      <c r="EH4" s="21" t="s">
        <v>158</v>
      </c>
      <c r="EI4" s="21" t="s">
        <v>226</v>
      </c>
      <c r="EJ4" s="21" t="s">
        <v>228</v>
      </c>
      <c r="EK4" s="21" t="s">
        <v>157</v>
      </c>
      <c r="EL4" s="21" t="s">
        <v>158</v>
      </c>
      <c r="EM4" s="21" t="s">
        <v>226</v>
      </c>
      <c r="EN4" s="21" t="s">
        <v>228</v>
      </c>
    </row>
    <row r="5" spans="1:144" ht="12.75">
      <c r="A5" s="28"/>
      <c r="B5" s="29"/>
      <c r="C5" s="22" t="s">
        <v>4</v>
      </c>
      <c r="D5" s="22" t="s">
        <v>4</v>
      </c>
      <c r="E5" s="22" t="s">
        <v>227</v>
      </c>
      <c r="F5" s="22" t="s">
        <v>229</v>
      </c>
      <c r="G5" s="22" t="s">
        <v>4</v>
      </c>
      <c r="H5" s="22" t="s">
        <v>4</v>
      </c>
      <c r="I5" s="22" t="s">
        <v>227</v>
      </c>
      <c r="J5" s="22" t="s">
        <v>229</v>
      </c>
      <c r="K5" s="28"/>
      <c r="L5" s="29"/>
      <c r="M5" s="22" t="s">
        <v>4</v>
      </c>
      <c r="N5" s="22" t="s">
        <v>4</v>
      </c>
      <c r="O5" s="22" t="s">
        <v>227</v>
      </c>
      <c r="P5" s="22" t="s">
        <v>229</v>
      </c>
      <c r="Q5" s="22" t="s">
        <v>4</v>
      </c>
      <c r="R5" s="22" t="s">
        <v>4</v>
      </c>
      <c r="S5" s="22" t="s">
        <v>227</v>
      </c>
      <c r="T5" s="22" t="s">
        <v>229</v>
      </c>
      <c r="U5" s="28"/>
      <c r="V5" s="29"/>
      <c r="W5" s="22" t="s">
        <v>4</v>
      </c>
      <c r="X5" s="22" t="s">
        <v>4</v>
      </c>
      <c r="Y5" s="22" t="s">
        <v>227</v>
      </c>
      <c r="Z5" s="22" t="s">
        <v>229</v>
      </c>
      <c r="AA5" s="22" t="s">
        <v>4</v>
      </c>
      <c r="AB5" s="22" t="s">
        <v>4</v>
      </c>
      <c r="AC5" s="22" t="s">
        <v>227</v>
      </c>
      <c r="AD5" s="22" t="s">
        <v>229</v>
      </c>
      <c r="AE5" s="28"/>
      <c r="AF5" s="29"/>
      <c r="AG5" s="22" t="s">
        <v>4</v>
      </c>
      <c r="AH5" s="22" t="s">
        <v>4</v>
      </c>
      <c r="AI5" s="22" t="s">
        <v>227</v>
      </c>
      <c r="AJ5" s="22" t="s">
        <v>229</v>
      </c>
      <c r="AK5" s="22" t="s">
        <v>4</v>
      </c>
      <c r="AL5" s="22" t="s">
        <v>4</v>
      </c>
      <c r="AM5" s="22" t="s">
        <v>227</v>
      </c>
      <c r="AN5" s="22" t="s">
        <v>229</v>
      </c>
      <c r="AO5" s="28"/>
      <c r="AP5" s="29"/>
      <c r="AQ5" s="22" t="s">
        <v>4</v>
      </c>
      <c r="AR5" s="22" t="s">
        <v>4</v>
      </c>
      <c r="AS5" s="22" t="s">
        <v>227</v>
      </c>
      <c r="AT5" s="22" t="s">
        <v>229</v>
      </c>
      <c r="AU5" s="22" t="s">
        <v>4</v>
      </c>
      <c r="AV5" s="22" t="s">
        <v>4</v>
      </c>
      <c r="AW5" s="22" t="s">
        <v>227</v>
      </c>
      <c r="AX5" s="22" t="s">
        <v>229</v>
      </c>
      <c r="AY5" s="28"/>
      <c r="AZ5" s="29"/>
      <c r="BA5" s="22" t="s">
        <v>4</v>
      </c>
      <c r="BB5" s="22" t="s">
        <v>4</v>
      </c>
      <c r="BC5" s="22" t="s">
        <v>227</v>
      </c>
      <c r="BD5" s="22" t="s">
        <v>229</v>
      </c>
      <c r="BE5" s="22" t="s">
        <v>4</v>
      </c>
      <c r="BF5" s="22" t="s">
        <v>4</v>
      </c>
      <c r="BG5" s="22" t="s">
        <v>227</v>
      </c>
      <c r="BH5" s="22" t="s">
        <v>229</v>
      </c>
      <c r="BI5" s="28"/>
      <c r="BJ5" s="29"/>
      <c r="BK5" s="22" t="s">
        <v>4</v>
      </c>
      <c r="BL5" s="22" t="s">
        <v>4</v>
      </c>
      <c r="BM5" s="22" t="s">
        <v>227</v>
      </c>
      <c r="BN5" s="22" t="s">
        <v>229</v>
      </c>
      <c r="BO5" s="22" t="s">
        <v>4</v>
      </c>
      <c r="BP5" s="22" t="s">
        <v>4</v>
      </c>
      <c r="BQ5" s="22" t="s">
        <v>227</v>
      </c>
      <c r="BR5" s="22" t="s">
        <v>229</v>
      </c>
      <c r="BS5" s="28"/>
      <c r="BT5" s="29"/>
      <c r="BU5" s="22" t="s">
        <v>227</v>
      </c>
      <c r="BV5" s="22" t="s">
        <v>4</v>
      </c>
      <c r="BW5" s="22" t="s">
        <v>4</v>
      </c>
      <c r="BX5" s="22" t="s">
        <v>227</v>
      </c>
      <c r="BY5" s="22" t="s">
        <v>229</v>
      </c>
      <c r="BZ5" s="22" t="s">
        <v>4</v>
      </c>
      <c r="CA5" s="22" t="s">
        <v>4</v>
      </c>
      <c r="CB5" s="22" t="s">
        <v>227</v>
      </c>
      <c r="CC5" s="22" t="s">
        <v>229</v>
      </c>
      <c r="CD5" s="28"/>
      <c r="CE5" s="29"/>
      <c r="CF5" s="22" t="s">
        <v>4</v>
      </c>
      <c r="CG5" s="22" t="s">
        <v>4</v>
      </c>
      <c r="CH5" s="22" t="s">
        <v>227</v>
      </c>
      <c r="CI5" s="22" t="s">
        <v>229</v>
      </c>
      <c r="CJ5" s="22" t="s">
        <v>4</v>
      </c>
      <c r="CK5" s="22" t="s">
        <v>4</v>
      </c>
      <c r="CL5" s="22" t="s">
        <v>227</v>
      </c>
      <c r="CM5" s="22" t="s">
        <v>229</v>
      </c>
      <c r="CN5" s="28"/>
      <c r="CO5" s="29"/>
      <c r="CP5" s="22" t="s">
        <v>4</v>
      </c>
      <c r="CQ5" s="22" t="s">
        <v>4</v>
      </c>
      <c r="CR5" s="22" t="s">
        <v>227</v>
      </c>
      <c r="CS5" s="22" t="s">
        <v>229</v>
      </c>
      <c r="CT5" s="22" t="s">
        <v>4</v>
      </c>
      <c r="CU5" s="22" t="s">
        <v>4</v>
      </c>
      <c r="CV5" s="22" t="s">
        <v>227</v>
      </c>
      <c r="CW5" s="22" t="s">
        <v>229</v>
      </c>
      <c r="CX5" s="95"/>
      <c r="CY5" s="94"/>
      <c r="CZ5" s="22" t="s">
        <v>4</v>
      </c>
      <c r="DA5" s="22" t="s">
        <v>4</v>
      </c>
      <c r="DB5" s="22" t="s">
        <v>227</v>
      </c>
      <c r="DC5" s="22" t="s">
        <v>229</v>
      </c>
      <c r="DD5" s="22" t="s">
        <v>4</v>
      </c>
      <c r="DE5" s="22" t="s">
        <v>4</v>
      </c>
      <c r="DF5" s="22" t="s">
        <v>227</v>
      </c>
      <c r="DG5" s="22" t="s">
        <v>229</v>
      </c>
      <c r="DH5" s="159"/>
      <c r="DI5" s="159"/>
      <c r="DJ5" s="160"/>
      <c r="DK5" s="22" t="s">
        <v>4</v>
      </c>
      <c r="DL5" s="22" t="s">
        <v>4</v>
      </c>
      <c r="DM5" s="22" t="s">
        <v>227</v>
      </c>
      <c r="DN5" s="22" t="s">
        <v>229</v>
      </c>
      <c r="DO5" s="22" t="s">
        <v>4</v>
      </c>
      <c r="DP5" s="22" t="s">
        <v>4</v>
      </c>
      <c r="DQ5" s="22" t="s">
        <v>227</v>
      </c>
      <c r="DR5" s="22" t="s">
        <v>229</v>
      </c>
      <c r="DS5" s="159"/>
      <c r="DT5" s="159"/>
      <c r="DU5" s="160"/>
      <c r="DV5" s="22" t="s">
        <v>4</v>
      </c>
      <c r="DW5" s="22" t="s">
        <v>4</v>
      </c>
      <c r="DX5" s="22" t="s">
        <v>227</v>
      </c>
      <c r="DY5" s="22" t="s">
        <v>229</v>
      </c>
      <c r="DZ5" s="22" t="s">
        <v>4</v>
      </c>
      <c r="EA5" s="22" t="s">
        <v>4</v>
      </c>
      <c r="EB5" s="22" t="s">
        <v>227</v>
      </c>
      <c r="EC5" s="22" t="s">
        <v>229</v>
      </c>
      <c r="ED5" s="159"/>
      <c r="EE5" s="159"/>
      <c r="EF5" s="160"/>
      <c r="EG5" s="22" t="s">
        <v>4</v>
      </c>
      <c r="EH5" s="22" t="s">
        <v>4</v>
      </c>
      <c r="EI5" s="22" t="s">
        <v>227</v>
      </c>
      <c r="EJ5" s="22" t="s">
        <v>229</v>
      </c>
      <c r="EK5" s="22" t="s">
        <v>4</v>
      </c>
      <c r="EL5" s="22" t="s">
        <v>4</v>
      </c>
      <c r="EM5" s="22" t="s">
        <v>227</v>
      </c>
      <c r="EN5" s="22" t="s">
        <v>229</v>
      </c>
    </row>
    <row r="6" spans="1:144" ht="12.75">
      <c r="A6" s="30" t="s">
        <v>37</v>
      </c>
      <c r="B6" s="30" t="s">
        <v>51</v>
      </c>
      <c r="C6" s="135">
        <v>157400</v>
      </c>
      <c r="D6" s="1">
        <v>160253</v>
      </c>
      <c r="E6" s="1">
        <v>80479</v>
      </c>
      <c r="F6" s="211">
        <f>E6/D6*100</f>
        <v>50.219964680848406</v>
      </c>
      <c r="G6" s="135">
        <v>0</v>
      </c>
      <c r="H6" s="1">
        <v>0</v>
      </c>
      <c r="I6" s="1">
        <v>0</v>
      </c>
      <c r="J6" s="287">
        <v>0</v>
      </c>
      <c r="K6" s="30" t="s">
        <v>37</v>
      </c>
      <c r="L6" s="30" t="s">
        <v>51</v>
      </c>
      <c r="M6" s="135">
        <v>0</v>
      </c>
      <c r="N6" s="1">
        <v>0</v>
      </c>
      <c r="O6" s="1">
        <v>0</v>
      </c>
      <c r="P6" s="287">
        <v>0</v>
      </c>
      <c r="Q6" s="135">
        <v>0</v>
      </c>
      <c r="R6" s="1">
        <v>0</v>
      </c>
      <c r="S6" s="1">
        <v>0</v>
      </c>
      <c r="T6" s="287">
        <v>0</v>
      </c>
      <c r="U6" s="30" t="s">
        <v>37</v>
      </c>
      <c r="V6" s="30" t="s">
        <v>51</v>
      </c>
      <c r="W6" s="135">
        <v>552895</v>
      </c>
      <c r="X6" s="1">
        <v>576922</v>
      </c>
      <c r="Y6" s="1">
        <v>329782</v>
      </c>
      <c r="Z6" s="211">
        <f>Y6/X6*100</f>
        <v>57.16232003633074</v>
      </c>
      <c r="AA6" s="135">
        <v>10860</v>
      </c>
      <c r="AB6" s="1">
        <v>20750</v>
      </c>
      <c r="AC6" s="19">
        <f>AB6</f>
        <v>20750</v>
      </c>
      <c r="AD6" s="211">
        <f>AC6/AB6*100</f>
        <v>100</v>
      </c>
      <c r="AE6" s="30" t="s">
        <v>37</v>
      </c>
      <c r="AF6" s="30" t="s">
        <v>51</v>
      </c>
      <c r="AG6" s="50">
        <f aca="true" t="shared" si="0" ref="AG6:AI7">W6-AA6</f>
        <v>542035</v>
      </c>
      <c r="AH6" s="50">
        <f t="shared" si="0"/>
        <v>556172</v>
      </c>
      <c r="AI6" s="50">
        <f t="shared" si="0"/>
        <v>309032</v>
      </c>
      <c r="AJ6" s="211">
        <f>AI6/AH6*100</f>
        <v>55.56410606790705</v>
      </c>
      <c r="AK6" s="50">
        <f aca="true" t="shared" si="1" ref="AK6:AM7">AQ6+BK6</f>
        <v>0</v>
      </c>
      <c r="AL6" s="50">
        <f t="shared" si="1"/>
        <v>0</v>
      </c>
      <c r="AM6" s="50">
        <f t="shared" si="1"/>
        <v>36591</v>
      </c>
      <c r="AN6" s="287">
        <v>0</v>
      </c>
      <c r="AO6" s="30" t="s">
        <v>37</v>
      </c>
      <c r="AP6" s="30" t="s">
        <v>51</v>
      </c>
      <c r="AQ6" s="50">
        <f aca="true" t="shared" si="2" ref="AQ6:AS7">AU6+BA6+BE6</f>
        <v>0</v>
      </c>
      <c r="AR6" s="50">
        <f t="shared" si="2"/>
        <v>0</v>
      </c>
      <c r="AS6" s="50">
        <f t="shared" si="2"/>
        <v>0</v>
      </c>
      <c r="AT6" s="287">
        <v>0</v>
      </c>
      <c r="AU6" s="135">
        <v>0</v>
      </c>
      <c r="AV6" s="1">
        <v>0</v>
      </c>
      <c r="AW6" s="1">
        <v>0</v>
      </c>
      <c r="AX6" s="287">
        <v>0</v>
      </c>
      <c r="AY6" s="30" t="s">
        <v>37</v>
      </c>
      <c r="AZ6" s="30" t="s">
        <v>51</v>
      </c>
      <c r="BA6" s="135">
        <v>0</v>
      </c>
      <c r="BB6" s="1">
        <v>0</v>
      </c>
      <c r="BC6" s="1">
        <v>0</v>
      </c>
      <c r="BD6" s="287">
        <v>0</v>
      </c>
      <c r="BE6" s="135">
        <v>0</v>
      </c>
      <c r="BF6" s="1">
        <v>0</v>
      </c>
      <c r="BG6" s="1">
        <v>0</v>
      </c>
      <c r="BH6" s="287">
        <v>0</v>
      </c>
      <c r="BI6" s="30" t="s">
        <v>37</v>
      </c>
      <c r="BJ6" s="30" t="s">
        <v>51</v>
      </c>
      <c r="BK6" s="50">
        <f>BO6+BV6+BZ6</f>
        <v>0</v>
      </c>
      <c r="BL6" s="50">
        <f>BP6+BW6+CA6</f>
        <v>0</v>
      </c>
      <c r="BM6" s="19">
        <f>BQ6+BU6+BX6+CB6</f>
        <v>36591</v>
      </c>
      <c r="BN6" s="287">
        <v>0</v>
      </c>
      <c r="BO6" s="135">
        <v>0</v>
      </c>
      <c r="BP6" s="1">
        <v>0</v>
      </c>
      <c r="BQ6" s="1">
        <v>0</v>
      </c>
      <c r="BR6" s="287">
        <v>0</v>
      </c>
      <c r="BS6" s="30" t="s">
        <v>37</v>
      </c>
      <c r="BT6" s="30" t="s">
        <v>51</v>
      </c>
      <c r="BU6" s="30">
        <v>0</v>
      </c>
      <c r="BV6" s="135">
        <v>0</v>
      </c>
      <c r="BW6" s="1">
        <v>0</v>
      </c>
      <c r="BX6" s="1">
        <v>36591</v>
      </c>
      <c r="BY6" s="287">
        <v>0</v>
      </c>
      <c r="BZ6" s="135">
        <v>0</v>
      </c>
      <c r="CA6" s="1">
        <v>0</v>
      </c>
      <c r="CB6" s="1">
        <v>0</v>
      </c>
      <c r="CC6" s="287">
        <v>0</v>
      </c>
      <c r="CD6" s="30" t="s">
        <v>37</v>
      </c>
      <c r="CE6" s="30" t="s">
        <v>51</v>
      </c>
      <c r="CF6" s="135">
        <v>4481</v>
      </c>
      <c r="CG6" s="1">
        <v>5458</v>
      </c>
      <c r="CH6" s="1">
        <v>5458</v>
      </c>
      <c r="CI6" s="211">
        <f>CH6/CG6*100</f>
        <v>100</v>
      </c>
      <c r="CJ6" s="135">
        <v>0</v>
      </c>
      <c r="CK6" s="1">
        <v>2581</v>
      </c>
      <c r="CL6" s="1">
        <v>2581</v>
      </c>
      <c r="CM6" s="211">
        <f>CL6/CK6*100</f>
        <v>100</v>
      </c>
      <c r="CN6" s="30" t="s">
        <v>37</v>
      </c>
      <c r="CO6" s="30" t="s">
        <v>51</v>
      </c>
      <c r="CP6" s="50">
        <f aca="true" t="shared" si="3" ref="CP6:CR7">CF6-CJ6</f>
        <v>4481</v>
      </c>
      <c r="CQ6" s="50">
        <f t="shared" si="3"/>
        <v>2877</v>
      </c>
      <c r="CR6" s="50">
        <f t="shared" si="3"/>
        <v>2877</v>
      </c>
      <c r="CS6" s="211">
        <f>CR6/CQ6*100</f>
        <v>100</v>
      </c>
      <c r="CT6" s="96">
        <f aca="true" t="shared" si="4" ref="CT6:CT46">(C6+Q6+W6+AK6+CF6)</f>
        <v>714776</v>
      </c>
      <c r="CU6" s="96">
        <f aca="true" t="shared" si="5" ref="CU6:CU46">(D6+R6+X6+AL6+CG6)</f>
        <v>742633</v>
      </c>
      <c r="CV6" s="96">
        <f aca="true" t="shared" si="6" ref="CV6:CV46">(E6+S6+Y6+AM6+CH6)</f>
        <v>452310</v>
      </c>
      <c r="CW6" s="211">
        <f>CV6/CU6*100</f>
        <v>60.90626190864128</v>
      </c>
      <c r="CX6" s="30" t="s">
        <v>37</v>
      </c>
      <c r="CY6" s="30" t="s">
        <v>51</v>
      </c>
      <c r="CZ6" s="96">
        <f aca="true" t="shared" si="7" ref="CZ6:CZ46">(CT6-DD6)</f>
        <v>703916</v>
      </c>
      <c r="DA6" s="96">
        <f aca="true" t="shared" si="8" ref="DA6:DA46">(CU6-DE6)</f>
        <v>719302</v>
      </c>
      <c r="DB6" s="96">
        <f aca="true" t="shared" si="9" ref="DB6:DB46">(CV6-DF6)</f>
        <v>428979</v>
      </c>
      <c r="DC6" s="211">
        <f>DB6/DA6*100</f>
        <v>59.63823261995657</v>
      </c>
      <c r="DD6" s="96">
        <f>G6+M6+Q6+AA6+AQ6+CJ6</f>
        <v>10860</v>
      </c>
      <c r="DE6" s="96">
        <f>H6+N6+R6+AB6+AR6+CK6</f>
        <v>23331</v>
      </c>
      <c r="DF6" s="96">
        <f>I6+O6+S6+AC6+AS6+CL6</f>
        <v>23331</v>
      </c>
      <c r="DG6" s="211">
        <f>DF6/DE6*100</f>
        <v>100</v>
      </c>
      <c r="DH6" s="161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1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1"/>
      <c r="EE6" s="162"/>
      <c r="EF6" s="162"/>
      <c r="EG6" s="162"/>
      <c r="EH6" s="162"/>
      <c r="EI6" s="162"/>
      <c r="EJ6" s="162"/>
      <c r="EK6" s="162"/>
      <c r="EL6" s="162"/>
      <c r="EM6" s="162"/>
      <c r="EN6" s="162"/>
    </row>
    <row r="7" spans="1:144" ht="12.75">
      <c r="A7" s="30" t="s">
        <v>38</v>
      </c>
      <c r="B7" s="30" t="s">
        <v>52</v>
      </c>
      <c r="C7" s="4">
        <v>14046</v>
      </c>
      <c r="D7" s="4">
        <v>14046</v>
      </c>
      <c r="E7" s="4">
        <v>9711</v>
      </c>
      <c r="F7" s="211">
        <f>E7/D7*100</f>
        <v>69.13712088850919</v>
      </c>
      <c r="G7" s="4">
        <v>0</v>
      </c>
      <c r="H7" s="4">
        <v>0</v>
      </c>
      <c r="I7" s="4">
        <v>0</v>
      </c>
      <c r="J7" s="287">
        <v>0</v>
      </c>
      <c r="K7" s="30" t="s">
        <v>38</v>
      </c>
      <c r="L7" s="30" t="s">
        <v>52</v>
      </c>
      <c r="M7" s="4">
        <v>0</v>
      </c>
      <c r="N7" s="4">
        <v>0</v>
      </c>
      <c r="O7" s="4">
        <v>6</v>
      </c>
      <c r="P7" s="287">
        <v>0</v>
      </c>
      <c r="Q7" s="4">
        <v>0</v>
      </c>
      <c r="R7" s="4">
        <v>0</v>
      </c>
      <c r="S7" s="4">
        <v>24</v>
      </c>
      <c r="T7" s="287">
        <v>0</v>
      </c>
      <c r="U7" s="30" t="s">
        <v>38</v>
      </c>
      <c r="V7" s="30" t="s">
        <v>52</v>
      </c>
      <c r="W7" s="4">
        <v>48941</v>
      </c>
      <c r="X7" s="4">
        <v>48941</v>
      </c>
      <c r="Y7" s="4">
        <v>24629</v>
      </c>
      <c r="Z7" s="211">
        <f>Y7/X7*100</f>
        <v>50.32385934083897</v>
      </c>
      <c r="AA7" s="4">
        <v>1105</v>
      </c>
      <c r="AB7" s="4">
        <v>1105</v>
      </c>
      <c r="AC7" s="20">
        <f>AB7</f>
        <v>1105</v>
      </c>
      <c r="AD7" s="211">
        <f>AC7/AB7*100</f>
        <v>100</v>
      </c>
      <c r="AE7" s="30" t="s">
        <v>38</v>
      </c>
      <c r="AF7" s="30" t="s">
        <v>52</v>
      </c>
      <c r="AG7" s="20">
        <f t="shared" si="0"/>
        <v>47836</v>
      </c>
      <c r="AH7" s="20">
        <f t="shared" si="0"/>
        <v>47836</v>
      </c>
      <c r="AI7" s="20">
        <f t="shared" si="0"/>
        <v>23524</v>
      </c>
      <c r="AJ7" s="211">
        <f>AI7/AH7*100</f>
        <v>49.176352537837616</v>
      </c>
      <c r="AK7" s="20">
        <f t="shared" si="1"/>
        <v>206575</v>
      </c>
      <c r="AL7" s="20">
        <f t="shared" si="1"/>
        <v>206575</v>
      </c>
      <c r="AM7" s="20">
        <f t="shared" si="1"/>
        <v>93097</v>
      </c>
      <c r="AN7" s="211">
        <f>AM7/AL7*100</f>
        <v>45.066924845697685</v>
      </c>
      <c r="AO7" s="30" t="s">
        <v>38</v>
      </c>
      <c r="AP7" s="30" t="s">
        <v>52</v>
      </c>
      <c r="AQ7" s="20">
        <f t="shared" si="2"/>
        <v>0</v>
      </c>
      <c r="AR7" s="20">
        <f t="shared" si="2"/>
        <v>0</v>
      </c>
      <c r="AS7" s="20">
        <f t="shared" si="2"/>
        <v>1697</v>
      </c>
      <c r="AT7" s="287">
        <v>0</v>
      </c>
      <c r="AU7" s="4">
        <v>0</v>
      </c>
      <c r="AV7" s="4">
        <v>0</v>
      </c>
      <c r="AW7" s="4">
        <v>1697</v>
      </c>
      <c r="AX7" s="287">
        <v>0</v>
      </c>
      <c r="AY7" s="30" t="s">
        <v>38</v>
      </c>
      <c r="AZ7" s="30" t="s">
        <v>52</v>
      </c>
      <c r="BA7" s="4">
        <v>0</v>
      </c>
      <c r="BB7" s="4">
        <v>0</v>
      </c>
      <c r="BC7" s="4">
        <v>0</v>
      </c>
      <c r="BD7" s="287">
        <v>0</v>
      </c>
      <c r="BE7" s="4">
        <v>0</v>
      </c>
      <c r="BF7" s="4">
        <v>0</v>
      </c>
      <c r="BG7" s="4">
        <v>0</v>
      </c>
      <c r="BH7" s="287">
        <v>0</v>
      </c>
      <c r="BI7" s="30" t="s">
        <v>38</v>
      </c>
      <c r="BJ7" s="30" t="s">
        <v>52</v>
      </c>
      <c r="BK7" s="20">
        <f>BO7+BV7+BZ7</f>
        <v>206575</v>
      </c>
      <c r="BL7" s="20">
        <f>BP7+BW7+CA7</f>
        <v>206575</v>
      </c>
      <c r="BM7" s="20">
        <f>BQ7+BU7+BX7+CB7</f>
        <v>91400</v>
      </c>
      <c r="BN7" s="211">
        <f>BM7/BL7*100</f>
        <v>44.24543144136513</v>
      </c>
      <c r="BO7" s="4">
        <v>201071</v>
      </c>
      <c r="BP7" s="4">
        <v>201071</v>
      </c>
      <c r="BQ7" s="4">
        <v>87317</v>
      </c>
      <c r="BR7" s="211">
        <f>BQ7/BP7*100</f>
        <v>43.42595401624302</v>
      </c>
      <c r="BS7" s="30" t="s">
        <v>38</v>
      </c>
      <c r="BT7" s="30" t="s">
        <v>52</v>
      </c>
      <c r="BU7" s="30">
        <v>0</v>
      </c>
      <c r="BV7" s="4">
        <v>5504</v>
      </c>
      <c r="BW7" s="4">
        <v>5504</v>
      </c>
      <c r="BX7" s="4">
        <v>4083</v>
      </c>
      <c r="BY7" s="211">
        <f>BX7/BW7*100</f>
        <v>74.18241279069767</v>
      </c>
      <c r="BZ7" s="4">
        <v>0</v>
      </c>
      <c r="CA7" s="4">
        <v>0</v>
      </c>
      <c r="CB7" s="4">
        <v>0</v>
      </c>
      <c r="CC7" s="287">
        <v>0</v>
      </c>
      <c r="CD7" s="30" t="s">
        <v>38</v>
      </c>
      <c r="CE7" s="30" t="s">
        <v>52</v>
      </c>
      <c r="CF7" s="4">
        <v>12085</v>
      </c>
      <c r="CG7" s="4">
        <v>11629</v>
      </c>
      <c r="CH7" s="4">
        <v>11629</v>
      </c>
      <c r="CI7" s="211">
        <f>CH7/CG7*100</f>
        <v>100</v>
      </c>
      <c r="CJ7" s="4">
        <v>0</v>
      </c>
      <c r="CK7" s="4">
        <v>0</v>
      </c>
      <c r="CL7" s="4">
        <v>0</v>
      </c>
      <c r="CM7" s="287">
        <v>0</v>
      </c>
      <c r="CN7" s="30" t="s">
        <v>38</v>
      </c>
      <c r="CO7" s="30" t="s">
        <v>52</v>
      </c>
      <c r="CP7" s="20">
        <f t="shared" si="3"/>
        <v>12085</v>
      </c>
      <c r="CQ7" s="20">
        <f t="shared" si="3"/>
        <v>11629</v>
      </c>
      <c r="CR7" s="20">
        <f t="shared" si="3"/>
        <v>11629</v>
      </c>
      <c r="CS7" s="211">
        <f>CR7/CQ7*100</f>
        <v>100</v>
      </c>
      <c r="CT7" s="96">
        <f t="shared" si="4"/>
        <v>281647</v>
      </c>
      <c r="CU7" s="96">
        <f t="shared" si="5"/>
        <v>281191</v>
      </c>
      <c r="CV7" s="96">
        <f t="shared" si="6"/>
        <v>139090</v>
      </c>
      <c r="CW7" s="211">
        <f>CV7/CU7*100</f>
        <v>49.46459879583628</v>
      </c>
      <c r="CX7" s="30" t="s">
        <v>38</v>
      </c>
      <c r="CY7" s="30" t="s">
        <v>52</v>
      </c>
      <c r="CZ7" s="96">
        <f t="shared" si="7"/>
        <v>280542</v>
      </c>
      <c r="DA7" s="96">
        <f t="shared" si="8"/>
        <v>280086</v>
      </c>
      <c r="DB7" s="96">
        <f t="shared" si="9"/>
        <v>136258</v>
      </c>
      <c r="DC7" s="211">
        <f>DB7/DA7*100</f>
        <v>48.64862934955692</v>
      </c>
      <c r="DD7" s="96">
        <f aca="true" t="shared" si="10" ref="DD7:DE46">G7+M7+Q7+AA7+AQ7+CJ7</f>
        <v>1105</v>
      </c>
      <c r="DE7" s="96">
        <f t="shared" si="10"/>
        <v>1105</v>
      </c>
      <c r="DF7" s="96">
        <f aca="true" t="shared" si="11" ref="DF7:DF46">I7+O7+S7+AC7+AS7+CL7</f>
        <v>2832</v>
      </c>
      <c r="DG7" s="211">
        <f>DF7/DE7*100</f>
        <v>256.289592760181</v>
      </c>
      <c r="DH7" s="157">
        <v>1</v>
      </c>
      <c r="DI7" s="157" t="s">
        <v>37</v>
      </c>
      <c r="DJ7" s="163" t="s">
        <v>189</v>
      </c>
      <c r="DK7" s="163">
        <v>78000</v>
      </c>
      <c r="DL7" s="247">
        <v>80853</v>
      </c>
      <c r="DM7" s="247">
        <v>42338</v>
      </c>
      <c r="DN7" s="242">
        <f>DM7/DL7*100</f>
        <v>52.36416706863073</v>
      </c>
      <c r="DO7" s="163">
        <v>0</v>
      </c>
      <c r="DP7" s="247">
        <v>0</v>
      </c>
      <c r="DQ7" s="247">
        <v>0</v>
      </c>
      <c r="DR7" s="298">
        <v>0</v>
      </c>
      <c r="DS7" s="157">
        <v>1</v>
      </c>
      <c r="DT7" s="157" t="s">
        <v>37</v>
      </c>
      <c r="DU7" s="163" t="s">
        <v>189</v>
      </c>
      <c r="DV7" s="163">
        <v>105379</v>
      </c>
      <c r="DW7" s="247">
        <v>102526</v>
      </c>
      <c r="DX7" s="247">
        <v>68491</v>
      </c>
      <c r="DY7" s="242">
        <f>DX7/DW7*100</f>
        <v>66.80354251604471</v>
      </c>
      <c r="DZ7" s="163">
        <v>0</v>
      </c>
      <c r="EA7" s="247">
        <v>0</v>
      </c>
      <c r="EB7" s="247">
        <v>0</v>
      </c>
      <c r="EC7" s="298">
        <v>0</v>
      </c>
      <c r="ED7" s="157">
        <v>1</v>
      </c>
      <c r="EE7" s="157" t="s">
        <v>37</v>
      </c>
      <c r="EF7" s="163" t="s">
        <v>189</v>
      </c>
      <c r="EG7" s="163">
        <v>4481</v>
      </c>
      <c r="EH7" s="247">
        <v>3415</v>
      </c>
      <c r="EI7" s="247">
        <v>3415</v>
      </c>
      <c r="EJ7" s="242">
        <f>EI7/EH7*100</f>
        <v>100</v>
      </c>
      <c r="EK7" s="164">
        <f aca="true" t="shared" si="12" ref="EK7:EM8">DK7+DO7+DV7+DZ7+EG7</f>
        <v>187860</v>
      </c>
      <c r="EL7" s="164">
        <f t="shared" si="12"/>
        <v>186794</v>
      </c>
      <c r="EM7" s="164">
        <f t="shared" si="12"/>
        <v>114244</v>
      </c>
      <c r="EN7" s="242">
        <f>EM7/EL7*100</f>
        <v>61.16042271165026</v>
      </c>
    </row>
    <row r="8" spans="1:144" ht="12.75">
      <c r="A8" s="30" t="s">
        <v>39</v>
      </c>
      <c r="B8" s="30" t="s">
        <v>53</v>
      </c>
      <c r="C8" s="4">
        <v>18304</v>
      </c>
      <c r="D8" s="4">
        <v>18872</v>
      </c>
      <c r="E8" s="4">
        <v>10095</v>
      </c>
      <c r="F8" s="211">
        <f aca="true" t="shared" si="13" ref="F8:F49">E8/D8*100</f>
        <v>53.49194573972022</v>
      </c>
      <c r="G8" s="4">
        <v>0</v>
      </c>
      <c r="H8" s="4">
        <v>0</v>
      </c>
      <c r="I8" s="4">
        <v>0</v>
      </c>
      <c r="J8" s="287">
        <v>0</v>
      </c>
      <c r="K8" s="30" t="s">
        <v>39</v>
      </c>
      <c r="L8" s="30" t="s">
        <v>53</v>
      </c>
      <c r="M8" s="4">
        <v>0</v>
      </c>
      <c r="N8" s="4">
        <v>0</v>
      </c>
      <c r="O8" s="4">
        <v>0</v>
      </c>
      <c r="P8" s="287">
        <v>0</v>
      </c>
      <c r="Q8" s="4">
        <v>0</v>
      </c>
      <c r="R8" s="4">
        <v>0</v>
      </c>
      <c r="S8" s="4">
        <v>0</v>
      </c>
      <c r="T8" s="287">
        <v>0</v>
      </c>
      <c r="U8" s="30" t="s">
        <v>39</v>
      </c>
      <c r="V8" s="30" t="s">
        <v>53</v>
      </c>
      <c r="W8" s="4">
        <v>178413</v>
      </c>
      <c r="X8" s="4">
        <v>177484</v>
      </c>
      <c r="Y8" s="4">
        <v>93129</v>
      </c>
      <c r="Z8" s="211">
        <f aca="true" t="shared" si="14" ref="Z8:Z48">Y8/X8*100</f>
        <v>52.47177210340087</v>
      </c>
      <c r="AA8" s="4">
        <v>1150</v>
      </c>
      <c r="AB8" s="4">
        <v>400</v>
      </c>
      <c r="AC8" s="20">
        <f aca="true" t="shared" si="15" ref="AC8:AC46">AB8</f>
        <v>400</v>
      </c>
      <c r="AD8" s="211">
        <f>AC8/AB8*100</f>
        <v>100</v>
      </c>
      <c r="AE8" s="30" t="s">
        <v>39</v>
      </c>
      <c r="AF8" s="30" t="s">
        <v>53</v>
      </c>
      <c r="AG8" s="20">
        <f aca="true" t="shared" si="16" ref="AG8:AG46">W8-AA8</f>
        <v>177263</v>
      </c>
      <c r="AH8" s="20">
        <f aca="true" t="shared" si="17" ref="AH8:AH46">X8-AB8</f>
        <v>177084</v>
      </c>
      <c r="AI8" s="20">
        <f aca="true" t="shared" si="18" ref="AI8:AI46">Y8-AC8</f>
        <v>92729</v>
      </c>
      <c r="AJ8" s="211">
        <f aca="true" t="shared" si="19" ref="AJ8:AJ48">AI8/AH8*100</f>
        <v>52.36441462808611</v>
      </c>
      <c r="AK8" s="20">
        <f aca="true" t="shared" si="20" ref="AK8:AK46">AQ8+BK8</f>
        <v>0</v>
      </c>
      <c r="AL8" s="20">
        <f aca="true" t="shared" si="21" ref="AL8:AL46">AR8+BL8</f>
        <v>0</v>
      </c>
      <c r="AM8" s="20">
        <f aca="true" t="shared" si="22" ref="AM8:AM46">AS8+BM8</f>
        <v>3299</v>
      </c>
      <c r="AN8" s="287">
        <v>0</v>
      </c>
      <c r="AO8" s="30" t="s">
        <v>39</v>
      </c>
      <c r="AP8" s="30" t="s">
        <v>53</v>
      </c>
      <c r="AQ8" s="20">
        <f aca="true" t="shared" si="23" ref="AQ8:AQ46">AU8+BA8+BE8</f>
        <v>0</v>
      </c>
      <c r="AR8" s="20">
        <f aca="true" t="shared" si="24" ref="AR8:AR46">AV8+BB8+BF8</f>
        <v>0</v>
      </c>
      <c r="AS8" s="20">
        <f aca="true" t="shared" si="25" ref="AS8:AS46">AW8+BC8+BG8</f>
        <v>0</v>
      </c>
      <c r="AT8" s="287">
        <v>0</v>
      </c>
      <c r="AU8" s="4">
        <v>0</v>
      </c>
      <c r="AV8" s="4">
        <v>0</v>
      </c>
      <c r="AW8" s="4">
        <v>0</v>
      </c>
      <c r="AX8" s="287">
        <v>0</v>
      </c>
      <c r="AY8" s="30" t="s">
        <v>39</v>
      </c>
      <c r="AZ8" s="30" t="s">
        <v>53</v>
      </c>
      <c r="BA8" s="4">
        <v>0</v>
      </c>
      <c r="BB8" s="4">
        <v>0</v>
      </c>
      <c r="BC8" s="4">
        <v>0</v>
      </c>
      <c r="BD8" s="287">
        <v>0</v>
      </c>
      <c r="BE8" s="4">
        <v>0</v>
      </c>
      <c r="BF8" s="4">
        <v>0</v>
      </c>
      <c r="BG8" s="4">
        <v>0</v>
      </c>
      <c r="BH8" s="287">
        <v>0</v>
      </c>
      <c r="BI8" s="30" t="s">
        <v>39</v>
      </c>
      <c r="BJ8" s="30" t="s">
        <v>53</v>
      </c>
      <c r="BK8" s="20">
        <f aca="true" t="shared" si="26" ref="BK8:BK46">BO8+BV8+BZ8</f>
        <v>0</v>
      </c>
      <c r="BL8" s="20">
        <f aca="true" t="shared" si="27" ref="BL8:BL46">BP8+BW8+CA8</f>
        <v>0</v>
      </c>
      <c r="BM8" s="20">
        <f aca="true" t="shared" si="28" ref="BM8:BM46">BQ8+BU8+BX8+CB8</f>
        <v>3299</v>
      </c>
      <c r="BN8" s="287">
        <v>0</v>
      </c>
      <c r="BO8" s="4">
        <v>0</v>
      </c>
      <c r="BP8" s="4">
        <v>0</v>
      </c>
      <c r="BQ8" s="4">
        <v>0</v>
      </c>
      <c r="BR8" s="287">
        <v>0</v>
      </c>
      <c r="BS8" s="30" t="s">
        <v>39</v>
      </c>
      <c r="BT8" s="30" t="s">
        <v>53</v>
      </c>
      <c r="BU8" s="30">
        <v>3299</v>
      </c>
      <c r="BV8" s="4">
        <v>0</v>
      </c>
      <c r="BW8" s="4">
        <v>0</v>
      </c>
      <c r="BX8" s="4">
        <v>0</v>
      </c>
      <c r="BY8" s="287">
        <v>0</v>
      </c>
      <c r="BZ8" s="4">
        <v>0</v>
      </c>
      <c r="CA8" s="4">
        <v>0</v>
      </c>
      <c r="CB8" s="4">
        <v>0</v>
      </c>
      <c r="CC8" s="287">
        <v>0</v>
      </c>
      <c r="CD8" s="30" t="s">
        <v>39</v>
      </c>
      <c r="CE8" s="30" t="s">
        <v>53</v>
      </c>
      <c r="CF8" s="4">
        <v>137</v>
      </c>
      <c r="CG8" s="4">
        <v>3455</v>
      </c>
      <c r="CH8" s="4">
        <v>0</v>
      </c>
      <c r="CI8" s="211">
        <f aca="true" t="shared" si="29" ref="CI8:CI49">CH8/CG8*100</f>
        <v>0</v>
      </c>
      <c r="CJ8" s="4">
        <v>0</v>
      </c>
      <c r="CK8" s="4">
        <v>803</v>
      </c>
      <c r="CL8" s="4">
        <v>0</v>
      </c>
      <c r="CM8" s="211">
        <f aca="true" t="shared" si="30" ref="CM8:CM49">CL8/CK8*100</f>
        <v>0</v>
      </c>
      <c r="CN8" s="30" t="s">
        <v>39</v>
      </c>
      <c r="CO8" s="30" t="s">
        <v>53</v>
      </c>
      <c r="CP8" s="20">
        <f aca="true" t="shared" si="31" ref="CP8:CP46">CF8-CJ8</f>
        <v>137</v>
      </c>
      <c r="CQ8" s="20">
        <f aca="true" t="shared" si="32" ref="CQ8:CQ46">CG8-CK8</f>
        <v>2652</v>
      </c>
      <c r="CR8" s="20">
        <f aca="true" t="shared" si="33" ref="CR8:CR46">CH8-CL8</f>
        <v>0</v>
      </c>
      <c r="CS8" s="211">
        <f aca="true" t="shared" si="34" ref="CS8:CS49">CR8/CQ8*100</f>
        <v>0</v>
      </c>
      <c r="CT8" s="96">
        <f t="shared" si="4"/>
        <v>196854</v>
      </c>
      <c r="CU8" s="96">
        <f t="shared" si="5"/>
        <v>199811</v>
      </c>
      <c r="CV8" s="96">
        <f t="shared" si="6"/>
        <v>106523</v>
      </c>
      <c r="CW8" s="211">
        <f aca="true" t="shared" si="35" ref="CW8:CW49">CV8/CU8*100</f>
        <v>53.311879726341395</v>
      </c>
      <c r="CX8" s="30" t="s">
        <v>39</v>
      </c>
      <c r="CY8" s="30" t="s">
        <v>53</v>
      </c>
      <c r="CZ8" s="96">
        <f t="shared" si="7"/>
        <v>195704</v>
      </c>
      <c r="DA8" s="96">
        <f t="shared" si="8"/>
        <v>198608</v>
      </c>
      <c r="DB8" s="96">
        <f t="shared" si="9"/>
        <v>106123</v>
      </c>
      <c r="DC8" s="211">
        <f aca="true" t="shared" si="36" ref="DC8:DC49">DB8/DA8*100</f>
        <v>53.43339643921695</v>
      </c>
      <c r="DD8" s="96">
        <f aca="true" t="shared" si="37" ref="DD8:DD46">G8+M8+Q8+AA8+AQ8+CJ8</f>
        <v>1150</v>
      </c>
      <c r="DE8" s="96">
        <f t="shared" si="10"/>
        <v>1203</v>
      </c>
      <c r="DF8" s="96">
        <f t="shared" si="11"/>
        <v>400</v>
      </c>
      <c r="DG8" s="211">
        <f aca="true" t="shared" si="38" ref="DG8:DG49">DF8/DE8*100</f>
        <v>33.25020781379884</v>
      </c>
      <c r="DH8" s="157">
        <v>1</v>
      </c>
      <c r="DI8" s="157" t="s">
        <v>38</v>
      </c>
      <c r="DJ8" s="163" t="s">
        <v>190</v>
      </c>
      <c r="DK8" s="165">
        <f>(DK9-DK7)</f>
        <v>79400</v>
      </c>
      <c r="DL8" s="165">
        <f>(DL9-DL7)</f>
        <v>79400</v>
      </c>
      <c r="DM8" s="165">
        <f>(DM9-DM7)</f>
        <v>38141</v>
      </c>
      <c r="DN8" s="242">
        <f>DM8/DL8*100</f>
        <v>48.03652392947103</v>
      </c>
      <c r="DO8" s="165">
        <f>(DO9-DO7)</f>
        <v>0</v>
      </c>
      <c r="DP8" s="165">
        <f>(DP9-DP7)</f>
        <v>0</v>
      </c>
      <c r="DQ8" s="165">
        <f>(DQ9-DQ7)</f>
        <v>0</v>
      </c>
      <c r="DR8" s="298">
        <v>0</v>
      </c>
      <c r="DS8" s="157">
        <v>1</v>
      </c>
      <c r="DT8" s="157" t="s">
        <v>38</v>
      </c>
      <c r="DU8" s="163" t="s">
        <v>190</v>
      </c>
      <c r="DV8" s="165">
        <f>(DV9-DV7)</f>
        <v>447516</v>
      </c>
      <c r="DW8" s="165">
        <f>(DW9-DW7)</f>
        <v>474396</v>
      </c>
      <c r="DX8" s="165">
        <f>(DX9-DX7)</f>
        <v>261291</v>
      </c>
      <c r="DY8" s="242">
        <f>DX8/DW8*100</f>
        <v>55.07866845420282</v>
      </c>
      <c r="DZ8" s="165">
        <f>(DZ9-DZ7)</f>
        <v>0</v>
      </c>
      <c r="EA8" s="165">
        <f>(EA9-EA7)</f>
        <v>0</v>
      </c>
      <c r="EB8" s="165">
        <f>(EB9-EB7)</f>
        <v>36591</v>
      </c>
      <c r="EC8" s="298">
        <v>0</v>
      </c>
      <c r="ED8" s="157">
        <v>1</v>
      </c>
      <c r="EE8" s="157" t="s">
        <v>38</v>
      </c>
      <c r="EF8" s="163" t="s">
        <v>190</v>
      </c>
      <c r="EG8" s="165">
        <f>(EG9-EG7)</f>
        <v>0</v>
      </c>
      <c r="EH8" s="165">
        <f>(EH9-EH7)</f>
        <v>2043</v>
      </c>
      <c r="EI8" s="165">
        <f>(EI9-EI7)</f>
        <v>2043</v>
      </c>
      <c r="EJ8" s="242">
        <f>EI8/EH8*100</f>
        <v>100</v>
      </c>
      <c r="EK8" s="164">
        <f t="shared" si="12"/>
        <v>526916</v>
      </c>
      <c r="EL8" s="164">
        <f t="shared" si="12"/>
        <v>555839</v>
      </c>
      <c r="EM8" s="164">
        <f t="shared" si="12"/>
        <v>338066</v>
      </c>
      <c r="EN8" s="242">
        <f>EM8/EL8*100</f>
        <v>60.82084920273676</v>
      </c>
    </row>
    <row r="9" spans="1:144" ht="12.75">
      <c r="A9" s="30" t="s">
        <v>40</v>
      </c>
      <c r="B9" s="30" t="s">
        <v>54</v>
      </c>
      <c r="C9" s="4">
        <v>699</v>
      </c>
      <c r="D9" s="4">
        <v>699</v>
      </c>
      <c r="E9" s="4">
        <v>600</v>
      </c>
      <c r="F9" s="211">
        <f t="shared" si="13"/>
        <v>85.83690987124464</v>
      </c>
      <c r="G9" s="4">
        <v>0</v>
      </c>
      <c r="H9" s="4">
        <v>0</v>
      </c>
      <c r="I9" s="4">
        <v>0</v>
      </c>
      <c r="J9" s="287">
        <v>0</v>
      </c>
      <c r="K9" s="30" t="s">
        <v>40</v>
      </c>
      <c r="L9" s="30" t="s">
        <v>54</v>
      </c>
      <c r="M9" s="4">
        <v>0</v>
      </c>
      <c r="N9" s="4">
        <v>0</v>
      </c>
      <c r="O9" s="4">
        <v>0</v>
      </c>
      <c r="P9" s="287">
        <v>0</v>
      </c>
      <c r="Q9" s="4">
        <v>0</v>
      </c>
      <c r="R9" s="4">
        <v>0</v>
      </c>
      <c r="S9" s="4">
        <v>0</v>
      </c>
      <c r="T9" s="287">
        <v>0</v>
      </c>
      <c r="U9" s="30" t="s">
        <v>40</v>
      </c>
      <c r="V9" s="30" t="s">
        <v>54</v>
      </c>
      <c r="W9" s="4">
        <v>115734</v>
      </c>
      <c r="X9" s="4">
        <v>116670</v>
      </c>
      <c r="Y9" s="4">
        <v>61930</v>
      </c>
      <c r="Z9" s="211">
        <f t="shared" si="14"/>
        <v>53.08134053312763</v>
      </c>
      <c r="AA9" s="4">
        <v>100</v>
      </c>
      <c r="AB9" s="4">
        <v>100</v>
      </c>
      <c r="AC9" s="20">
        <f t="shared" si="15"/>
        <v>100</v>
      </c>
      <c r="AD9" s="211">
        <f>AC9/AB9*100</f>
        <v>100</v>
      </c>
      <c r="AE9" s="30" t="s">
        <v>40</v>
      </c>
      <c r="AF9" s="30" t="s">
        <v>54</v>
      </c>
      <c r="AG9" s="20">
        <f t="shared" si="16"/>
        <v>115634</v>
      </c>
      <c r="AH9" s="20">
        <f t="shared" si="17"/>
        <v>116570</v>
      </c>
      <c r="AI9" s="20">
        <f t="shared" si="18"/>
        <v>61830</v>
      </c>
      <c r="AJ9" s="211">
        <f t="shared" si="19"/>
        <v>53.041091189843016</v>
      </c>
      <c r="AK9" s="20">
        <f t="shared" si="20"/>
        <v>4700</v>
      </c>
      <c r="AL9" s="20">
        <f t="shared" si="21"/>
        <v>4700</v>
      </c>
      <c r="AM9" s="20">
        <f t="shared" si="22"/>
        <v>5439</v>
      </c>
      <c r="AN9" s="211">
        <f aca="true" t="shared" si="39" ref="AN9:AN49">AM9/AL9*100</f>
        <v>115.72340425531915</v>
      </c>
      <c r="AO9" s="30" t="s">
        <v>40</v>
      </c>
      <c r="AP9" s="30" t="s">
        <v>54</v>
      </c>
      <c r="AQ9" s="20">
        <f t="shared" si="23"/>
        <v>0</v>
      </c>
      <c r="AR9" s="20">
        <f t="shared" si="24"/>
        <v>0</v>
      </c>
      <c r="AS9" s="20">
        <f t="shared" si="25"/>
        <v>0</v>
      </c>
      <c r="AT9" s="287">
        <v>0</v>
      </c>
      <c r="AU9" s="4">
        <v>0</v>
      </c>
      <c r="AV9" s="4">
        <v>0</v>
      </c>
      <c r="AW9" s="4">
        <v>0</v>
      </c>
      <c r="AX9" s="287">
        <v>0</v>
      </c>
      <c r="AY9" s="30" t="s">
        <v>40</v>
      </c>
      <c r="AZ9" s="30" t="s">
        <v>54</v>
      </c>
      <c r="BA9" s="4">
        <v>0</v>
      </c>
      <c r="BB9" s="4">
        <v>0</v>
      </c>
      <c r="BC9" s="4">
        <v>0</v>
      </c>
      <c r="BD9" s="287">
        <v>0</v>
      </c>
      <c r="BE9" s="4">
        <v>0</v>
      </c>
      <c r="BF9" s="4">
        <v>0</v>
      </c>
      <c r="BG9" s="4">
        <v>0</v>
      </c>
      <c r="BH9" s="287">
        <v>0</v>
      </c>
      <c r="BI9" s="30" t="s">
        <v>40</v>
      </c>
      <c r="BJ9" s="30" t="s">
        <v>54</v>
      </c>
      <c r="BK9" s="20">
        <f t="shared" si="26"/>
        <v>4700</v>
      </c>
      <c r="BL9" s="20">
        <f t="shared" si="27"/>
        <v>4700</v>
      </c>
      <c r="BM9" s="20">
        <f t="shared" si="28"/>
        <v>5439</v>
      </c>
      <c r="BN9" s="211">
        <f>BM9/BL9*100</f>
        <v>115.72340425531915</v>
      </c>
      <c r="BO9" s="4">
        <v>0</v>
      </c>
      <c r="BP9" s="4">
        <v>0</v>
      </c>
      <c r="BQ9" s="4">
        <v>0</v>
      </c>
      <c r="BR9" s="287">
        <v>0</v>
      </c>
      <c r="BS9" s="30" t="s">
        <v>40</v>
      </c>
      <c r="BT9" s="30" t="s">
        <v>54</v>
      </c>
      <c r="BU9" s="30">
        <v>4655</v>
      </c>
      <c r="BV9" s="4">
        <v>4700</v>
      </c>
      <c r="BW9" s="4">
        <v>4700</v>
      </c>
      <c r="BX9" s="4">
        <v>784</v>
      </c>
      <c r="BY9" s="211">
        <f>BX9/BW9*100</f>
        <v>16.680851063829788</v>
      </c>
      <c r="BZ9" s="4">
        <v>0</v>
      </c>
      <c r="CA9" s="4">
        <v>0</v>
      </c>
      <c r="CB9" s="4">
        <v>0</v>
      </c>
      <c r="CC9" s="287">
        <v>0</v>
      </c>
      <c r="CD9" s="30" t="s">
        <v>40</v>
      </c>
      <c r="CE9" s="30" t="s">
        <v>54</v>
      </c>
      <c r="CF9" s="4">
        <v>2549</v>
      </c>
      <c r="CG9" s="4">
        <v>7187</v>
      </c>
      <c r="CH9" s="4">
        <v>4655</v>
      </c>
      <c r="CI9" s="211">
        <f t="shared" si="29"/>
        <v>64.76972311117295</v>
      </c>
      <c r="CJ9" s="4">
        <v>0</v>
      </c>
      <c r="CK9" s="4">
        <v>510</v>
      </c>
      <c r="CL9" s="4">
        <v>0</v>
      </c>
      <c r="CM9" s="211">
        <f t="shared" si="30"/>
        <v>0</v>
      </c>
      <c r="CN9" s="30" t="s">
        <v>40</v>
      </c>
      <c r="CO9" s="30" t="s">
        <v>54</v>
      </c>
      <c r="CP9" s="20">
        <f t="shared" si="31"/>
        <v>2549</v>
      </c>
      <c r="CQ9" s="20">
        <f t="shared" si="32"/>
        <v>6677</v>
      </c>
      <c r="CR9" s="20">
        <f t="shared" si="33"/>
        <v>4655</v>
      </c>
      <c r="CS9" s="211">
        <f t="shared" si="34"/>
        <v>69.71693874494534</v>
      </c>
      <c r="CT9" s="96">
        <f t="shared" si="4"/>
        <v>123682</v>
      </c>
      <c r="CU9" s="96">
        <f t="shared" si="5"/>
        <v>129256</v>
      </c>
      <c r="CV9" s="96">
        <f t="shared" si="6"/>
        <v>72624</v>
      </c>
      <c r="CW9" s="211">
        <f t="shared" si="35"/>
        <v>56.186173175713314</v>
      </c>
      <c r="CX9" s="30" t="s">
        <v>40</v>
      </c>
      <c r="CY9" s="30" t="s">
        <v>54</v>
      </c>
      <c r="CZ9" s="96">
        <f t="shared" si="7"/>
        <v>123582</v>
      </c>
      <c r="DA9" s="96">
        <f t="shared" si="8"/>
        <v>128646</v>
      </c>
      <c r="DB9" s="96">
        <f t="shared" si="9"/>
        <v>72524</v>
      </c>
      <c r="DC9" s="211">
        <f t="shared" si="36"/>
        <v>56.374858137835616</v>
      </c>
      <c r="DD9" s="96">
        <f t="shared" si="37"/>
        <v>100</v>
      </c>
      <c r="DE9" s="96">
        <f t="shared" si="10"/>
        <v>610</v>
      </c>
      <c r="DF9" s="96">
        <f t="shared" si="11"/>
        <v>100</v>
      </c>
      <c r="DG9" s="211">
        <f t="shared" si="38"/>
        <v>16.39344262295082</v>
      </c>
      <c r="DH9" s="166">
        <v>1</v>
      </c>
      <c r="DI9" s="167"/>
      <c r="DJ9" s="167" t="s">
        <v>191</v>
      </c>
      <c r="DK9" s="168">
        <f>(C6)</f>
        <v>157400</v>
      </c>
      <c r="DL9" s="168">
        <f>(D6)</f>
        <v>160253</v>
      </c>
      <c r="DM9" s="168">
        <f>(E6)</f>
        <v>80479</v>
      </c>
      <c r="DN9" s="243">
        <f>DM9/DL9*100</f>
        <v>50.219964680848406</v>
      </c>
      <c r="DO9" s="168">
        <f>(Q6)</f>
        <v>0</v>
      </c>
      <c r="DP9" s="168">
        <f>(H6)</f>
        <v>0</v>
      </c>
      <c r="DQ9" s="168">
        <f>(I6)</f>
        <v>0</v>
      </c>
      <c r="DR9" s="299">
        <v>0</v>
      </c>
      <c r="DS9" s="166">
        <v>1</v>
      </c>
      <c r="DT9" s="167"/>
      <c r="DU9" s="167" t="s">
        <v>191</v>
      </c>
      <c r="DV9" s="168">
        <f>W6</f>
        <v>552895</v>
      </c>
      <c r="DW9" s="168">
        <f>X6</f>
        <v>576922</v>
      </c>
      <c r="DX9" s="168">
        <f>Y6</f>
        <v>329782</v>
      </c>
      <c r="DY9" s="243">
        <f>DX9/DW9*100</f>
        <v>57.16232003633074</v>
      </c>
      <c r="DZ9" s="168">
        <f>AK6</f>
        <v>0</v>
      </c>
      <c r="EA9" s="168">
        <f>AL6</f>
        <v>0</v>
      </c>
      <c r="EB9" s="168">
        <f>AM6</f>
        <v>36591</v>
      </c>
      <c r="EC9" s="299">
        <v>0</v>
      </c>
      <c r="ED9" s="166">
        <v>1</v>
      </c>
      <c r="EE9" s="167"/>
      <c r="EF9" s="167" t="s">
        <v>191</v>
      </c>
      <c r="EG9" s="168">
        <f>CF6</f>
        <v>4481</v>
      </c>
      <c r="EH9" s="168">
        <f>CG6</f>
        <v>5458</v>
      </c>
      <c r="EI9" s="168">
        <f>CH6</f>
        <v>5458</v>
      </c>
      <c r="EJ9" s="243">
        <f>EI9/EH9*100</f>
        <v>100</v>
      </c>
      <c r="EK9" s="168">
        <f>SUM(EK7:EK8)</f>
        <v>714776</v>
      </c>
      <c r="EL9" s="168">
        <f>SUM(EL7:EL8)</f>
        <v>742633</v>
      </c>
      <c r="EM9" s="168">
        <f>SUM(EM7:EM8)</f>
        <v>452310</v>
      </c>
      <c r="EN9" s="243">
        <f>EM9/EL9*100</f>
        <v>60.90626190864128</v>
      </c>
    </row>
    <row r="10" spans="1:144" ht="12.75">
      <c r="A10" s="30" t="s">
        <v>41</v>
      </c>
      <c r="B10" s="31" t="s">
        <v>55</v>
      </c>
      <c r="C10" s="4">
        <v>44917</v>
      </c>
      <c r="D10" s="4">
        <v>45252</v>
      </c>
      <c r="E10" s="4">
        <v>24459</v>
      </c>
      <c r="F10" s="211">
        <f t="shared" si="13"/>
        <v>54.05064969504111</v>
      </c>
      <c r="G10" s="4">
        <v>0</v>
      </c>
      <c r="H10" s="4">
        <v>0</v>
      </c>
      <c r="I10" s="4">
        <v>0</v>
      </c>
      <c r="J10" s="287">
        <v>0</v>
      </c>
      <c r="K10" s="30" t="s">
        <v>41</v>
      </c>
      <c r="L10" s="31" t="s">
        <v>55</v>
      </c>
      <c r="M10" s="4">
        <v>0</v>
      </c>
      <c r="N10" s="4">
        <v>0</v>
      </c>
      <c r="O10" s="4">
        <v>0</v>
      </c>
      <c r="P10" s="287">
        <v>0</v>
      </c>
      <c r="Q10" s="4">
        <v>0</v>
      </c>
      <c r="R10" s="4">
        <v>0</v>
      </c>
      <c r="S10" s="4">
        <v>0</v>
      </c>
      <c r="T10" s="287">
        <v>0</v>
      </c>
      <c r="U10" s="30" t="s">
        <v>41</v>
      </c>
      <c r="V10" s="31" t="s">
        <v>55</v>
      </c>
      <c r="W10" s="4">
        <v>116066</v>
      </c>
      <c r="X10" s="4">
        <v>120019</v>
      </c>
      <c r="Y10" s="4">
        <v>57795</v>
      </c>
      <c r="Z10" s="211">
        <f t="shared" si="14"/>
        <v>48.154875478049306</v>
      </c>
      <c r="AA10" s="4">
        <v>1500</v>
      </c>
      <c r="AB10" s="4">
        <v>1500</v>
      </c>
      <c r="AC10" s="20">
        <f t="shared" si="15"/>
        <v>1500</v>
      </c>
      <c r="AD10" s="211">
        <f>AC10/AB10*100</f>
        <v>100</v>
      </c>
      <c r="AE10" s="30" t="s">
        <v>41</v>
      </c>
      <c r="AF10" s="31" t="s">
        <v>55</v>
      </c>
      <c r="AG10" s="20">
        <f t="shared" si="16"/>
        <v>114566</v>
      </c>
      <c r="AH10" s="20">
        <f t="shared" si="17"/>
        <v>118519</v>
      </c>
      <c r="AI10" s="20">
        <f t="shared" si="18"/>
        <v>56295</v>
      </c>
      <c r="AJ10" s="211">
        <f t="shared" si="19"/>
        <v>47.498713286477276</v>
      </c>
      <c r="AK10" s="20">
        <f t="shared" si="20"/>
        <v>11290</v>
      </c>
      <c r="AL10" s="20">
        <f t="shared" si="21"/>
        <v>11290</v>
      </c>
      <c r="AM10" s="20">
        <f t="shared" si="22"/>
        <v>12617</v>
      </c>
      <c r="AN10" s="211">
        <f t="shared" si="39"/>
        <v>111.75376439326838</v>
      </c>
      <c r="AO10" s="30" t="s">
        <v>41</v>
      </c>
      <c r="AP10" s="31" t="s">
        <v>55</v>
      </c>
      <c r="AQ10" s="20">
        <f t="shared" si="23"/>
        <v>0</v>
      </c>
      <c r="AR10" s="20">
        <f t="shared" si="24"/>
        <v>0</v>
      </c>
      <c r="AS10" s="20">
        <f t="shared" si="25"/>
        <v>0</v>
      </c>
      <c r="AT10" s="287">
        <v>0</v>
      </c>
      <c r="AU10" s="4">
        <v>0</v>
      </c>
      <c r="AV10" s="4">
        <v>0</v>
      </c>
      <c r="AW10" s="4">
        <v>0</v>
      </c>
      <c r="AX10" s="287">
        <v>0</v>
      </c>
      <c r="AY10" s="30" t="s">
        <v>41</v>
      </c>
      <c r="AZ10" s="31" t="s">
        <v>55</v>
      </c>
      <c r="BA10" s="4">
        <v>0</v>
      </c>
      <c r="BB10" s="4">
        <v>0</v>
      </c>
      <c r="BC10" s="4">
        <v>0</v>
      </c>
      <c r="BD10" s="287">
        <v>0</v>
      </c>
      <c r="BE10" s="4">
        <v>0</v>
      </c>
      <c r="BF10" s="4">
        <v>0</v>
      </c>
      <c r="BG10" s="4">
        <v>0</v>
      </c>
      <c r="BH10" s="287">
        <v>0</v>
      </c>
      <c r="BI10" s="30" t="s">
        <v>41</v>
      </c>
      <c r="BJ10" s="31" t="s">
        <v>55</v>
      </c>
      <c r="BK10" s="20">
        <f t="shared" si="26"/>
        <v>11290</v>
      </c>
      <c r="BL10" s="20">
        <f t="shared" si="27"/>
        <v>11290</v>
      </c>
      <c r="BM10" s="20">
        <f t="shared" si="28"/>
        <v>12617</v>
      </c>
      <c r="BN10" s="211">
        <f>BM10/BL10*100</f>
        <v>111.75376439326838</v>
      </c>
      <c r="BO10" s="4">
        <v>8388</v>
      </c>
      <c r="BP10" s="4">
        <v>8388</v>
      </c>
      <c r="BQ10" s="4">
        <v>3520</v>
      </c>
      <c r="BR10" s="211">
        <f>BQ10/BP10*100</f>
        <v>41.96471149260849</v>
      </c>
      <c r="BS10" s="30" t="s">
        <v>41</v>
      </c>
      <c r="BT10" s="31" t="s">
        <v>55</v>
      </c>
      <c r="BU10" s="30">
        <v>6375</v>
      </c>
      <c r="BV10" s="4">
        <v>2902</v>
      </c>
      <c r="BW10" s="4">
        <v>2902</v>
      </c>
      <c r="BX10" s="4">
        <v>2722</v>
      </c>
      <c r="BY10" s="211">
        <f>BX10/BW10*100</f>
        <v>93.7973811164714</v>
      </c>
      <c r="BZ10" s="4">
        <v>0</v>
      </c>
      <c r="CA10" s="4">
        <v>0</v>
      </c>
      <c r="CB10" s="4">
        <v>0</v>
      </c>
      <c r="CC10" s="287">
        <v>0</v>
      </c>
      <c r="CD10" s="30" t="s">
        <v>41</v>
      </c>
      <c r="CE10" s="31" t="s">
        <v>55</v>
      </c>
      <c r="CF10" s="4">
        <v>1167</v>
      </c>
      <c r="CG10" s="4">
        <v>7698</v>
      </c>
      <c r="CH10" s="4">
        <v>7698</v>
      </c>
      <c r="CI10" s="211">
        <f t="shared" si="29"/>
        <v>100</v>
      </c>
      <c r="CJ10" s="4">
        <v>0</v>
      </c>
      <c r="CK10" s="4">
        <v>688</v>
      </c>
      <c r="CL10" s="4">
        <v>688</v>
      </c>
      <c r="CM10" s="211">
        <f t="shared" si="30"/>
        <v>100</v>
      </c>
      <c r="CN10" s="30" t="s">
        <v>41</v>
      </c>
      <c r="CO10" s="31" t="s">
        <v>55</v>
      </c>
      <c r="CP10" s="20">
        <f t="shared" si="31"/>
        <v>1167</v>
      </c>
      <c r="CQ10" s="20">
        <f t="shared" si="32"/>
        <v>7010</v>
      </c>
      <c r="CR10" s="20">
        <f t="shared" si="33"/>
        <v>7010</v>
      </c>
      <c r="CS10" s="211">
        <f t="shared" si="34"/>
        <v>100</v>
      </c>
      <c r="CT10" s="96">
        <f t="shared" si="4"/>
        <v>173440</v>
      </c>
      <c r="CU10" s="96">
        <f t="shared" si="5"/>
        <v>184259</v>
      </c>
      <c r="CV10" s="96">
        <f t="shared" si="6"/>
        <v>102569</v>
      </c>
      <c r="CW10" s="211">
        <f t="shared" si="35"/>
        <v>55.665666263249015</v>
      </c>
      <c r="CX10" s="30" t="s">
        <v>41</v>
      </c>
      <c r="CY10" s="30" t="s">
        <v>55</v>
      </c>
      <c r="CZ10" s="96">
        <f t="shared" si="7"/>
        <v>171940</v>
      </c>
      <c r="DA10" s="96">
        <f t="shared" si="8"/>
        <v>182071</v>
      </c>
      <c r="DB10" s="96">
        <f t="shared" si="9"/>
        <v>100381</v>
      </c>
      <c r="DC10" s="211">
        <f t="shared" si="36"/>
        <v>55.132887719625856</v>
      </c>
      <c r="DD10" s="96">
        <f t="shared" si="37"/>
        <v>1500</v>
      </c>
      <c r="DE10" s="96">
        <f t="shared" si="10"/>
        <v>2188</v>
      </c>
      <c r="DF10" s="96">
        <f t="shared" si="11"/>
        <v>2188</v>
      </c>
      <c r="DG10" s="211">
        <f t="shared" si="38"/>
        <v>100</v>
      </c>
      <c r="DH10" s="169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69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69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</row>
    <row r="11" spans="1:144" ht="12.75">
      <c r="A11" s="30" t="s">
        <v>42</v>
      </c>
      <c r="B11" s="30" t="s">
        <v>56</v>
      </c>
      <c r="C11" s="4">
        <v>25369</v>
      </c>
      <c r="D11" s="4">
        <v>25754</v>
      </c>
      <c r="E11" s="4">
        <v>12863</v>
      </c>
      <c r="F11" s="211">
        <f t="shared" si="13"/>
        <v>49.945639512308766</v>
      </c>
      <c r="G11" s="4">
        <v>0</v>
      </c>
      <c r="H11" s="4">
        <v>0</v>
      </c>
      <c r="I11" s="4">
        <v>0</v>
      </c>
      <c r="J11" s="287">
        <v>0</v>
      </c>
      <c r="K11" s="30" t="s">
        <v>42</v>
      </c>
      <c r="L11" s="30" t="s">
        <v>56</v>
      </c>
      <c r="M11" s="4">
        <v>0</v>
      </c>
      <c r="N11" s="4">
        <v>0</v>
      </c>
      <c r="O11" s="4">
        <v>0</v>
      </c>
      <c r="P11" s="287">
        <v>0</v>
      </c>
      <c r="Q11" s="4">
        <v>0</v>
      </c>
      <c r="R11" s="4">
        <v>0</v>
      </c>
      <c r="S11" s="4">
        <v>0</v>
      </c>
      <c r="T11" s="287">
        <v>0</v>
      </c>
      <c r="U11" s="30" t="s">
        <v>42</v>
      </c>
      <c r="V11" s="30" t="s">
        <v>56</v>
      </c>
      <c r="W11" s="4">
        <v>67934</v>
      </c>
      <c r="X11" s="4">
        <v>68229</v>
      </c>
      <c r="Y11" s="4">
        <v>37320</v>
      </c>
      <c r="Z11" s="211">
        <f t="shared" si="14"/>
        <v>54.698148880974365</v>
      </c>
      <c r="AA11" s="4">
        <v>0</v>
      </c>
      <c r="AB11" s="4">
        <v>0</v>
      </c>
      <c r="AC11" s="20">
        <f t="shared" si="15"/>
        <v>0</v>
      </c>
      <c r="AD11" s="287">
        <v>0</v>
      </c>
      <c r="AE11" s="30" t="s">
        <v>42</v>
      </c>
      <c r="AF11" s="30" t="s">
        <v>56</v>
      </c>
      <c r="AG11" s="20">
        <f t="shared" si="16"/>
        <v>67934</v>
      </c>
      <c r="AH11" s="20">
        <f t="shared" si="17"/>
        <v>68229</v>
      </c>
      <c r="AI11" s="20">
        <f t="shared" si="18"/>
        <v>37320</v>
      </c>
      <c r="AJ11" s="211">
        <f t="shared" si="19"/>
        <v>54.698148880974365</v>
      </c>
      <c r="AK11" s="20">
        <f t="shared" si="20"/>
        <v>0</v>
      </c>
      <c r="AL11" s="20">
        <f t="shared" si="21"/>
        <v>0</v>
      </c>
      <c r="AM11" s="20">
        <f t="shared" si="22"/>
        <v>2446</v>
      </c>
      <c r="AN11" s="287">
        <v>0</v>
      </c>
      <c r="AO11" s="30" t="s">
        <v>42</v>
      </c>
      <c r="AP11" s="30" t="s">
        <v>56</v>
      </c>
      <c r="AQ11" s="20">
        <f t="shared" si="23"/>
        <v>0</v>
      </c>
      <c r="AR11" s="20">
        <f t="shared" si="24"/>
        <v>0</v>
      </c>
      <c r="AS11" s="20">
        <f t="shared" si="25"/>
        <v>0</v>
      </c>
      <c r="AT11" s="287">
        <v>0</v>
      </c>
      <c r="AU11" s="4">
        <v>0</v>
      </c>
      <c r="AV11" s="4">
        <v>0</v>
      </c>
      <c r="AW11" s="4">
        <v>0</v>
      </c>
      <c r="AX11" s="287">
        <v>0</v>
      </c>
      <c r="AY11" s="30" t="s">
        <v>42</v>
      </c>
      <c r="AZ11" s="30" t="s">
        <v>56</v>
      </c>
      <c r="BA11" s="4">
        <v>0</v>
      </c>
      <c r="BB11" s="4">
        <v>0</v>
      </c>
      <c r="BC11" s="4">
        <v>0</v>
      </c>
      <c r="BD11" s="287">
        <v>0</v>
      </c>
      <c r="BE11" s="4">
        <v>0</v>
      </c>
      <c r="BF11" s="4">
        <v>0</v>
      </c>
      <c r="BG11" s="4">
        <v>0</v>
      </c>
      <c r="BH11" s="287">
        <v>0</v>
      </c>
      <c r="BI11" s="30" t="s">
        <v>42</v>
      </c>
      <c r="BJ11" s="30" t="s">
        <v>56</v>
      </c>
      <c r="BK11" s="20">
        <f t="shared" si="26"/>
        <v>0</v>
      </c>
      <c r="BL11" s="20">
        <f t="shared" si="27"/>
        <v>0</v>
      </c>
      <c r="BM11" s="20">
        <f t="shared" si="28"/>
        <v>2446</v>
      </c>
      <c r="BN11" s="287">
        <v>0</v>
      </c>
      <c r="BO11" s="4">
        <v>0</v>
      </c>
      <c r="BP11" s="4">
        <v>0</v>
      </c>
      <c r="BQ11" s="4">
        <v>0</v>
      </c>
      <c r="BR11" s="287">
        <v>0</v>
      </c>
      <c r="BS11" s="30" t="s">
        <v>42</v>
      </c>
      <c r="BT11" s="30" t="s">
        <v>56</v>
      </c>
      <c r="BU11" s="30">
        <v>563</v>
      </c>
      <c r="BV11" s="4">
        <v>0</v>
      </c>
      <c r="BW11" s="4">
        <v>0</v>
      </c>
      <c r="BX11" s="4">
        <v>1883</v>
      </c>
      <c r="BY11" s="287">
        <v>0</v>
      </c>
      <c r="BZ11" s="4">
        <v>0</v>
      </c>
      <c r="CA11" s="4">
        <v>0</v>
      </c>
      <c r="CB11" s="4">
        <v>0</v>
      </c>
      <c r="CC11" s="287">
        <v>0</v>
      </c>
      <c r="CD11" s="30" t="s">
        <v>42</v>
      </c>
      <c r="CE11" s="30" t="s">
        <v>56</v>
      </c>
      <c r="CF11" s="4">
        <v>498</v>
      </c>
      <c r="CG11" s="4">
        <v>1076</v>
      </c>
      <c r="CH11" s="4">
        <v>1076</v>
      </c>
      <c r="CI11" s="211">
        <f t="shared" si="29"/>
        <v>100</v>
      </c>
      <c r="CJ11" s="4">
        <v>0</v>
      </c>
      <c r="CK11" s="4">
        <v>0</v>
      </c>
      <c r="CL11" s="4">
        <v>0</v>
      </c>
      <c r="CM11" s="287">
        <v>0</v>
      </c>
      <c r="CN11" s="30" t="s">
        <v>42</v>
      </c>
      <c r="CO11" s="30" t="s">
        <v>56</v>
      </c>
      <c r="CP11" s="20">
        <f t="shared" si="31"/>
        <v>498</v>
      </c>
      <c r="CQ11" s="20">
        <f t="shared" si="32"/>
        <v>1076</v>
      </c>
      <c r="CR11" s="20">
        <f t="shared" si="33"/>
        <v>1076</v>
      </c>
      <c r="CS11" s="211">
        <f t="shared" si="34"/>
        <v>100</v>
      </c>
      <c r="CT11" s="96">
        <f t="shared" si="4"/>
        <v>93801</v>
      </c>
      <c r="CU11" s="96">
        <f t="shared" si="5"/>
        <v>95059</v>
      </c>
      <c r="CV11" s="96">
        <f t="shared" si="6"/>
        <v>53705</v>
      </c>
      <c r="CW11" s="211">
        <f t="shared" si="35"/>
        <v>56.49649165255263</v>
      </c>
      <c r="CX11" s="30" t="s">
        <v>42</v>
      </c>
      <c r="CY11" s="30" t="s">
        <v>56</v>
      </c>
      <c r="CZ11" s="96">
        <f t="shared" si="7"/>
        <v>93801</v>
      </c>
      <c r="DA11" s="96">
        <f t="shared" si="8"/>
        <v>95059</v>
      </c>
      <c r="DB11" s="96">
        <f t="shared" si="9"/>
        <v>53705</v>
      </c>
      <c r="DC11" s="211">
        <f t="shared" si="36"/>
        <v>56.49649165255263</v>
      </c>
      <c r="DD11" s="96">
        <f t="shared" si="37"/>
        <v>0</v>
      </c>
      <c r="DE11" s="96">
        <f t="shared" si="10"/>
        <v>0</v>
      </c>
      <c r="DF11" s="96">
        <f t="shared" si="11"/>
        <v>0</v>
      </c>
      <c r="DG11" s="287">
        <v>0</v>
      </c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</row>
    <row r="12" spans="1:144" ht="12.75">
      <c r="A12" s="30" t="s">
        <v>44</v>
      </c>
      <c r="B12" s="30" t="s">
        <v>35</v>
      </c>
      <c r="C12" s="4">
        <v>65247</v>
      </c>
      <c r="D12" s="4">
        <v>65247</v>
      </c>
      <c r="E12" s="4">
        <v>39540</v>
      </c>
      <c r="F12" s="211">
        <f t="shared" si="13"/>
        <v>60.60048737873006</v>
      </c>
      <c r="G12" s="4">
        <v>0</v>
      </c>
      <c r="H12" s="4">
        <v>0</v>
      </c>
      <c r="I12" s="4">
        <v>0</v>
      </c>
      <c r="J12" s="287">
        <v>0</v>
      </c>
      <c r="K12" s="30" t="s">
        <v>44</v>
      </c>
      <c r="L12" s="30" t="s">
        <v>35</v>
      </c>
      <c r="M12" s="4">
        <v>0</v>
      </c>
      <c r="N12" s="4">
        <v>0</v>
      </c>
      <c r="O12" s="4">
        <v>0</v>
      </c>
      <c r="P12" s="287">
        <v>0</v>
      </c>
      <c r="Q12" s="4">
        <v>0</v>
      </c>
      <c r="R12" s="4">
        <v>0</v>
      </c>
      <c r="S12" s="4">
        <v>0</v>
      </c>
      <c r="T12" s="287">
        <v>0</v>
      </c>
      <c r="U12" s="30" t="s">
        <v>44</v>
      </c>
      <c r="V12" s="30" t="s">
        <v>35</v>
      </c>
      <c r="W12" s="4">
        <v>6000</v>
      </c>
      <c r="X12" s="4">
        <v>6000</v>
      </c>
      <c r="Y12" s="4">
        <v>4700</v>
      </c>
      <c r="Z12" s="211">
        <f t="shared" si="14"/>
        <v>78.33333333333333</v>
      </c>
      <c r="AA12" s="4">
        <v>0</v>
      </c>
      <c r="AB12" s="4">
        <v>0</v>
      </c>
      <c r="AC12" s="20">
        <f t="shared" si="15"/>
        <v>0</v>
      </c>
      <c r="AD12" s="287">
        <v>0</v>
      </c>
      <c r="AE12" s="30" t="s">
        <v>44</v>
      </c>
      <c r="AF12" s="30" t="s">
        <v>35</v>
      </c>
      <c r="AG12" s="20">
        <f t="shared" si="16"/>
        <v>6000</v>
      </c>
      <c r="AH12" s="20">
        <f t="shared" si="17"/>
        <v>6000</v>
      </c>
      <c r="AI12" s="20">
        <f t="shared" si="18"/>
        <v>4700</v>
      </c>
      <c r="AJ12" s="211">
        <f t="shared" si="19"/>
        <v>78.33333333333333</v>
      </c>
      <c r="AK12" s="20">
        <f t="shared" si="20"/>
        <v>0</v>
      </c>
      <c r="AL12" s="20">
        <f t="shared" si="21"/>
        <v>0</v>
      </c>
      <c r="AM12" s="20">
        <f t="shared" si="22"/>
        <v>0</v>
      </c>
      <c r="AN12" s="287">
        <v>0</v>
      </c>
      <c r="AO12" s="30" t="s">
        <v>44</v>
      </c>
      <c r="AP12" s="30" t="s">
        <v>35</v>
      </c>
      <c r="AQ12" s="20">
        <f t="shared" si="23"/>
        <v>0</v>
      </c>
      <c r="AR12" s="20">
        <f t="shared" si="24"/>
        <v>0</v>
      </c>
      <c r="AS12" s="20">
        <f t="shared" si="25"/>
        <v>0</v>
      </c>
      <c r="AT12" s="287">
        <v>0</v>
      </c>
      <c r="AU12" s="4">
        <v>0</v>
      </c>
      <c r="AV12" s="4">
        <v>0</v>
      </c>
      <c r="AW12" s="4">
        <v>0</v>
      </c>
      <c r="AX12" s="287">
        <v>0</v>
      </c>
      <c r="AY12" s="30" t="s">
        <v>44</v>
      </c>
      <c r="AZ12" s="30" t="s">
        <v>35</v>
      </c>
      <c r="BA12" s="4">
        <v>0</v>
      </c>
      <c r="BB12" s="4">
        <v>0</v>
      </c>
      <c r="BC12" s="4">
        <v>0</v>
      </c>
      <c r="BD12" s="287">
        <v>0</v>
      </c>
      <c r="BE12" s="4">
        <v>0</v>
      </c>
      <c r="BF12" s="4">
        <v>0</v>
      </c>
      <c r="BG12" s="4">
        <v>0</v>
      </c>
      <c r="BH12" s="287">
        <v>0</v>
      </c>
      <c r="BI12" s="30" t="s">
        <v>44</v>
      </c>
      <c r="BJ12" s="30" t="s">
        <v>35</v>
      </c>
      <c r="BK12" s="20">
        <f t="shared" si="26"/>
        <v>0</v>
      </c>
      <c r="BL12" s="20">
        <f t="shared" si="27"/>
        <v>0</v>
      </c>
      <c r="BM12" s="20">
        <f t="shared" si="28"/>
        <v>0</v>
      </c>
      <c r="BN12" s="287">
        <v>0</v>
      </c>
      <c r="BO12" s="4">
        <v>0</v>
      </c>
      <c r="BP12" s="4">
        <v>0</v>
      </c>
      <c r="BQ12" s="4">
        <v>0</v>
      </c>
      <c r="BR12" s="287">
        <v>0</v>
      </c>
      <c r="BS12" s="30" t="s">
        <v>44</v>
      </c>
      <c r="BT12" s="30" t="s">
        <v>234</v>
      </c>
      <c r="BU12" s="30">
        <v>0</v>
      </c>
      <c r="BV12" s="4">
        <v>0</v>
      </c>
      <c r="BW12" s="4">
        <v>0</v>
      </c>
      <c r="BX12" s="4">
        <v>0</v>
      </c>
      <c r="BY12" s="287">
        <v>0</v>
      </c>
      <c r="BZ12" s="4">
        <v>0</v>
      </c>
      <c r="CA12" s="4">
        <v>0</v>
      </c>
      <c r="CB12" s="4">
        <v>0</v>
      </c>
      <c r="CC12" s="287">
        <v>0</v>
      </c>
      <c r="CD12" s="30" t="s">
        <v>44</v>
      </c>
      <c r="CE12" s="30" t="s">
        <v>35</v>
      </c>
      <c r="CF12" s="4">
        <v>2000</v>
      </c>
      <c r="CG12" s="4">
        <v>1613</v>
      </c>
      <c r="CH12" s="4">
        <v>1613</v>
      </c>
      <c r="CI12" s="211">
        <f t="shared" si="29"/>
        <v>100</v>
      </c>
      <c r="CJ12" s="4">
        <v>0</v>
      </c>
      <c r="CK12" s="4">
        <v>0</v>
      </c>
      <c r="CL12" s="4">
        <v>0</v>
      </c>
      <c r="CM12" s="287">
        <v>0</v>
      </c>
      <c r="CN12" s="30" t="s">
        <v>44</v>
      </c>
      <c r="CO12" s="30" t="s">
        <v>35</v>
      </c>
      <c r="CP12" s="20">
        <f t="shared" si="31"/>
        <v>2000</v>
      </c>
      <c r="CQ12" s="20">
        <f t="shared" si="32"/>
        <v>1613</v>
      </c>
      <c r="CR12" s="20">
        <f t="shared" si="33"/>
        <v>1613</v>
      </c>
      <c r="CS12" s="211">
        <f t="shared" si="34"/>
        <v>100</v>
      </c>
      <c r="CT12" s="96">
        <f t="shared" si="4"/>
        <v>73247</v>
      </c>
      <c r="CU12" s="96">
        <f t="shared" si="5"/>
        <v>72860</v>
      </c>
      <c r="CV12" s="96">
        <f t="shared" si="6"/>
        <v>45853</v>
      </c>
      <c r="CW12" s="211">
        <f t="shared" si="35"/>
        <v>62.933022234422175</v>
      </c>
      <c r="CX12" s="30" t="s">
        <v>44</v>
      </c>
      <c r="CY12" s="30" t="s">
        <v>35</v>
      </c>
      <c r="CZ12" s="96">
        <f t="shared" si="7"/>
        <v>73247</v>
      </c>
      <c r="DA12" s="96">
        <f t="shared" si="8"/>
        <v>72860</v>
      </c>
      <c r="DB12" s="96">
        <f t="shared" si="9"/>
        <v>45853</v>
      </c>
      <c r="DC12" s="211">
        <f t="shared" si="36"/>
        <v>62.933022234422175</v>
      </c>
      <c r="DD12" s="96">
        <f t="shared" si="37"/>
        <v>0</v>
      </c>
      <c r="DE12" s="96">
        <f t="shared" si="10"/>
        <v>0</v>
      </c>
      <c r="DF12" s="96">
        <f t="shared" si="11"/>
        <v>0</v>
      </c>
      <c r="DG12" s="287">
        <v>0</v>
      </c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</row>
    <row r="13" spans="1:144" ht="12.75">
      <c r="A13" s="30" t="s">
        <v>57</v>
      </c>
      <c r="B13" s="30" t="s">
        <v>58</v>
      </c>
      <c r="C13" s="4">
        <v>72185</v>
      </c>
      <c r="D13" s="4">
        <v>73678</v>
      </c>
      <c r="E13" s="4">
        <v>38731</v>
      </c>
      <c r="F13" s="211">
        <f t="shared" si="13"/>
        <v>52.567930725589726</v>
      </c>
      <c r="G13" s="4">
        <v>0</v>
      </c>
      <c r="H13" s="4">
        <v>0</v>
      </c>
      <c r="I13" s="4">
        <v>0</v>
      </c>
      <c r="J13" s="287">
        <v>0</v>
      </c>
      <c r="K13" s="30" t="s">
        <v>57</v>
      </c>
      <c r="L13" s="30" t="s">
        <v>58</v>
      </c>
      <c r="M13" s="4">
        <v>0</v>
      </c>
      <c r="N13" s="4">
        <v>0</v>
      </c>
      <c r="O13" s="4">
        <v>94</v>
      </c>
      <c r="P13" s="287">
        <v>0</v>
      </c>
      <c r="Q13" s="4">
        <v>0</v>
      </c>
      <c r="R13" s="4">
        <v>0</v>
      </c>
      <c r="S13" s="4">
        <v>376</v>
      </c>
      <c r="T13" s="287">
        <v>0</v>
      </c>
      <c r="U13" s="30" t="s">
        <v>57</v>
      </c>
      <c r="V13" s="30" t="s">
        <v>58</v>
      </c>
      <c r="W13" s="4">
        <v>1007203</v>
      </c>
      <c r="X13" s="4">
        <v>1011595</v>
      </c>
      <c r="Y13" s="4">
        <v>541026</v>
      </c>
      <c r="Z13" s="211">
        <f t="shared" si="14"/>
        <v>53.48247075163479</v>
      </c>
      <c r="AA13" s="4">
        <v>3150</v>
      </c>
      <c r="AB13" s="4">
        <v>3150</v>
      </c>
      <c r="AC13" s="304">
        <f t="shared" si="15"/>
        <v>3150</v>
      </c>
      <c r="AD13" s="211">
        <f>AC13/AB13*100</f>
        <v>100</v>
      </c>
      <c r="AE13" s="30" t="s">
        <v>57</v>
      </c>
      <c r="AF13" s="30" t="s">
        <v>58</v>
      </c>
      <c r="AG13" s="20">
        <f t="shared" si="16"/>
        <v>1004053</v>
      </c>
      <c r="AH13" s="20">
        <f t="shared" si="17"/>
        <v>1008445</v>
      </c>
      <c r="AI13" s="20">
        <f t="shared" si="18"/>
        <v>537876</v>
      </c>
      <c r="AJ13" s="211">
        <f t="shared" si="19"/>
        <v>53.337167619453716</v>
      </c>
      <c r="AK13" s="20">
        <f t="shared" si="20"/>
        <v>0</v>
      </c>
      <c r="AL13" s="20">
        <f t="shared" si="21"/>
        <v>0</v>
      </c>
      <c r="AM13" s="20">
        <f t="shared" si="22"/>
        <v>23627</v>
      </c>
      <c r="AN13" s="287">
        <v>0</v>
      </c>
      <c r="AO13" s="30" t="s">
        <v>57</v>
      </c>
      <c r="AP13" s="30" t="s">
        <v>58</v>
      </c>
      <c r="AQ13" s="20">
        <f t="shared" si="23"/>
        <v>0</v>
      </c>
      <c r="AR13" s="20">
        <f t="shared" si="24"/>
        <v>0</v>
      </c>
      <c r="AS13" s="20">
        <f t="shared" si="25"/>
        <v>1110</v>
      </c>
      <c r="AT13" s="287">
        <v>0</v>
      </c>
      <c r="AU13" s="4">
        <v>0</v>
      </c>
      <c r="AV13" s="4">
        <v>0</v>
      </c>
      <c r="AW13" s="4">
        <v>0</v>
      </c>
      <c r="AX13" s="287">
        <v>0</v>
      </c>
      <c r="AY13" s="30" t="s">
        <v>57</v>
      </c>
      <c r="AZ13" s="30" t="s">
        <v>58</v>
      </c>
      <c r="BA13" s="4">
        <v>0</v>
      </c>
      <c r="BB13" s="4">
        <v>0</v>
      </c>
      <c r="BC13" s="4">
        <v>1110</v>
      </c>
      <c r="BD13" s="287">
        <v>0</v>
      </c>
      <c r="BE13" s="4">
        <v>0</v>
      </c>
      <c r="BF13" s="4">
        <v>0</v>
      </c>
      <c r="BG13" s="4">
        <v>0</v>
      </c>
      <c r="BH13" s="287">
        <v>0</v>
      </c>
      <c r="BI13" s="30" t="s">
        <v>57</v>
      </c>
      <c r="BJ13" s="30" t="s">
        <v>58</v>
      </c>
      <c r="BK13" s="20">
        <f t="shared" si="26"/>
        <v>0</v>
      </c>
      <c r="BL13" s="20">
        <f t="shared" si="27"/>
        <v>0</v>
      </c>
      <c r="BM13" s="20">
        <f t="shared" si="28"/>
        <v>22517</v>
      </c>
      <c r="BN13" s="287">
        <v>0</v>
      </c>
      <c r="BO13" s="4">
        <v>0</v>
      </c>
      <c r="BP13" s="4">
        <v>0</v>
      </c>
      <c r="BQ13" s="4">
        <v>0</v>
      </c>
      <c r="BR13" s="287">
        <v>0</v>
      </c>
      <c r="BS13" s="30" t="s">
        <v>57</v>
      </c>
      <c r="BT13" s="30" t="s">
        <v>58</v>
      </c>
      <c r="BU13" s="30">
        <v>16822</v>
      </c>
      <c r="BV13" s="4">
        <v>0</v>
      </c>
      <c r="BW13" s="4">
        <v>0</v>
      </c>
      <c r="BX13" s="4">
        <v>5695</v>
      </c>
      <c r="BY13" s="287">
        <v>0</v>
      </c>
      <c r="BZ13" s="4">
        <v>0</v>
      </c>
      <c r="CA13" s="4">
        <v>0</v>
      </c>
      <c r="CB13" s="4">
        <v>0</v>
      </c>
      <c r="CC13" s="287">
        <v>0</v>
      </c>
      <c r="CD13" s="30" t="s">
        <v>57</v>
      </c>
      <c r="CE13" s="30" t="s">
        <v>58</v>
      </c>
      <c r="CF13" s="4">
        <v>103</v>
      </c>
      <c r="CG13" s="4">
        <v>17244</v>
      </c>
      <c r="CH13" s="4">
        <v>17244</v>
      </c>
      <c r="CI13" s="211">
        <f t="shared" si="29"/>
        <v>100</v>
      </c>
      <c r="CJ13" s="4">
        <v>0</v>
      </c>
      <c r="CK13" s="4">
        <v>111</v>
      </c>
      <c r="CL13" s="4">
        <v>111</v>
      </c>
      <c r="CM13" s="211">
        <f t="shared" si="30"/>
        <v>100</v>
      </c>
      <c r="CN13" s="30" t="s">
        <v>57</v>
      </c>
      <c r="CO13" s="30" t="s">
        <v>58</v>
      </c>
      <c r="CP13" s="20">
        <f t="shared" si="31"/>
        <v>103</v>
      </c>
      <c r="CQ13" s="20">
        <f t="shared" si="32"/>
        <v>17133</v>
      </c>
      <c r="CR13" s="20">
        <f t="shared" si="33"/>
        <v>17133</v>
      </c>
      <c r="CS13" s="211">
        <f t="shared" si="34"/>
        <v>100</v>
      </c>
      <c r="CT13" s="96">
        <f t="shared" si="4"/>
        <v>1079491</v>
      </c>
      <c r="CU13" s="96">
        <f t="shared" si="5"/>
        <v>1102517</v>
      </c>
      <c r="CV13" s="96">
        <f t="shared" si="6"/>
        <v>621004</v>
      </c>
      <c r="CW13" s="211">
        <f t="shared" si="35"/>
        <v>56.32602490483139</v>
      </c>
      <c r="CX13" s="30" t="s">
        <v>57</v>
      </c>
      <c r="CY13" s="30" t="s">
        <v>58</v>
      </c>
      <c r="CZ13" s="96">
        <f t="shared" si="7"/>
        <v>1076341</v>
      </c>
      <c r="DA13" s="96">
        <f t="shared" si="8"/>
        <v>1099256</v>
      </c>
      <c r="DB13" s="96">
        <f t="shared" si="9"/>
        <v>616163</v>
      </c>
      <c r="DC13" s="211">
        <f t="shared" si="36"/>
        <v>56.0527302102513</v>
      </c>
      <c r="DD13" s="96">
        <f t="shared" si="37"/>
        <v>3150</v>
      </c>
      <c r="DE13" s="96">
        <f t="shared" si="10"/>
        <v>3261</v>
      </c>
      <c r="DF13" s="96">
        <f t="shared" si="11"/>
        <v>4841</v>
      </c>
      <c r="DG13" s="211">
        <f t="shared" si="38"/>
        <v>148.45139527752224</v>
      </c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</row>
    <row r="14" spans="1:144" ht="12.75">
      <c r="A14" s="30" t="s">
        <v>47</v>
      </c>
      <c r="B14" s="30" t="s">
        <v>59</v>
      </c>
      <c r="C14" s="4">
        <v>7290</v>
      </c>
      <c r="D14" s="4">
        <v>7424</v>
      </c>
      <c r="E14" s="4">
        <v>4532</v>
      </c>
      <c r="F14" s="211">
        <f t="shared" si="13"/>
        <v>61.04525862068966</v>
      </c>
      <c r="G14" s="4">
        <v>0</v>
      </c>
      <c r="H14" s="4">
        <v>0</v>
      </c>
      <c r="I14" s="4">
        <v>0</v>
      </c>
      <c r="J14" s="287">
        <v>0</v>
      </c>
      <c r="K14" s="30" t="s">
        <v>47</v>
      </c>
      <c r="L14" s="30" t="s">
        <v>59</v>
      </c>
      <c r="M14" s="4">
        <v>0</v>
      </c>
      <c r="N14" s="4">
        <v>0</v>
      </c>
      <c r="O14" s="4">
        <v>0</v>
      </c>
      <c r="P14" s="287">
        <v>0</v>
      </c>
      <c r="Q14" s="4">
        <v>0</v>
      </c>
      <c r="R14" s="4">
        <v>0</v>
      </c>
      <c r="S14" s="4">
        <v>0</v>
      </c>
      <c r="T14" s="287">
        <v>0</v>
      </c>
      <c r="U14" s="30" t="s">
        <v>47</v>
      </c>
      <c r="V14" s="30" t="s">
        <v>59</v>
      </c>
      <c r="W14" s="4">
        <v>146200</v>
      </c>
      <c r="X14" s="4">
        <v>147645</v>
      </c>
      <c r="Y14" s="4">
        <v>79652</v>
      </c>
      <c r="Z14" s="211">
        <f t="shared" si="14"/>
        <v>53.94832198855363</v>
      </c>
      <c r="AA14" s="4">
        <v>200</v>
      </c>
      <c r="AB14" s="4">
        <v>200</v>
      </c>
      <c r="AC14" s="20">
        <f t="shared" si="15"/>
        <v>200</v>
      </c>
      <c r="AD14" s="211">
        <f>AC14/AB14*100</f>
        <v>100</v>
      </c>
      <c r="AE14" s="30" t="s">
        <v>47</v>
      </c>
      <c r="AF14" s="30" t="s">
        <v>59</v>
      </c>
      <c r="AG14" s="20">
        <f t="shared" si="16"/>
        <v>146000</v>
      </c>
      <c r="AH14" s="20">
        <f t="shared" si="17"/>
        <v>147445</v>
      </c>
      <c r="AI14" s="20">
        <f t="shared" si="18"/>
        <v>79452</v>
      </c>
      <c r="AJ14" s="211">
        <f t="shared" si="19"/>
        <v>53.88585574281935</v>
      </c>
      <c r="AK14" s="20">
        <f t="shared" si="20"/>
        <v>0</v>
      </c>
      <c r="AL14" s="20">
        <f t="shared" si="21"/>
        <v>0</v>
      </c>
      <c r="AM14" s="20">
        <f t="shared" si="22"/>
        <v>2486</v>
      </c>
      <c r="AN14" s="287">
        <v>0</v>
      </c>
      <c r="AO14" s="30" t="s">
        <v>47</v>
      </c>
      <c r="AP14" s="30" t="s">
        <v>59</v>
      </c>
      <c r="AQ14" s="20">
        <f t="shared" si="23"/>
        <v>0</v>
      </c>
      <c r="AR14" s="20">
        <f t="shared" si="24"/>
        <v>0</v>
      </c>
      <c r="AS14" s="20">
        <f t="shared" si="25"/>
        <v>0</v>
      </c>
      <c r="AT14" s="287">
        <v>0</v>
      </c>
      <c r="AU14" s="4">
        <v>0</v>
      </c>
      <c r="AV14" s="4">
        <v>0</v>
      </c>
      <c r="AW14" s="4">
        <v>0</v>
      </c>
      <c r="AX14" s="287">
        <v>0</v>
      </c>
      <c r="AY14" s="30" t="s">
        <v>47</v>
      </c>
      <c r="AZ14" s="30" t="s">
        <v>59</v>
      </c>
      <c r="BA14" s="4">
        <v>0</v>
      </c>
      <c r="BB14" s="4">
        <v>0</v>
      </c>
      <c r="BC14" s="4">
        <v>0</v>
      </c>
      <c r="BD14" s="287">
        <v>0</v>
      </c>
      <c r="BE14" s="4">
        <v>0</v>
      </c>
      <c r="BF14" s="4">
        <v>0</v>
      </c>
      <c r="BG14" s="4">
        <v>0</v>
      </c>
      <c r="BH14" s="287">
        <v>0</v>
      </c>
      <c r="BI14" s="30" t="s">
        <v>47</v>
      </c>
      <c r="BJ14" s="30" t="s">
        <v>59</v>
      </c>
      <c r="BK14" s="20">
        <f t="shared" si="26"/>
        <v>0</v>
      </c>
      <c r="BL14" s="20">
        <f t="shared" si="27"/>
        <v>0</v>
      </c>
      <c r="BM14" s="20">
        <f t="shared" si="28"/>
        <v>2486</v>
      </c>
      <c r="BN14" s="287">
        <v>0</v>
      </c>
      <c r="BO14" s="4">
        <v>0</v>
      </c>
      <c r="BP14" s="4">
        <v>0</v>
      </c>
      <c r="BQ14" s="4">
        <v>0</v>
      </c>
      <c r="BR14" s="287">
        <v>0</v>
      </c>
      <c r="BS14" s="30" t="s">
        <v>47</v>
      </c>
      <c r="BT14" s="30" t="s">
        <v>59</v>
      </c>
      <c r="BU14" s="30">
        <v>1958</v>
      </c>
      <c r="BV14" s="4">
        <v>0</v>
      </c>
      <c r="BW14" s="4">
        <v>0</v>
      </c>
      <c r="BX14" s="4">
        <v>528</v>
      </c>
      <c r="BY14" s="287">
        <v>0</v>
      </c>
      <c r="BZ14" s="4">
        <v>0</v>
      </c>
      <c r="CA14" s="4">
        <v>0</v>
      </c>
      <c r="CB14" s="4">
        <v>0</v>
      </c>
      <c r="CC14" s="287">
        <v>0</v>
      </c>
      <c r="CD14" s="30" t="s">
        <v>47</v>
      </c>
      <c r="CE14" s="30" t="s">
        <v>59</v>
      </c>
      <c r="CF14" s="4">
        <v>323</v>
      </c>
      <c r="CG14" s="4">
        <v>2304</v>
      </c>
      <c r="CH14" s="4">
        <v>2304</v>
      </c>
      <c r="CI14" s="211">
        <f t="shared" si="29"/>
        <v>100</v>
      </c>
      <c r="CJ14" s="4">
        <v>0</v>
      </c>
      <c r="CK14" s="4">
        <v>962</v>
      </c>
      <c r="CL14" s="4">
        <v>962</v>
      </c>
      <c r="CM14" s="211">
        <f t="shared" si="30"/>
        <v>100</v>
      </c>
      <c r="CN14" s="30" t="s">
        <v>47</v>
      </c>
      <c r="CO14" s="30" t="s">
        <v>59</v>
      </c>
      <c r="CP14" s="20">
        <f t="shared" si="31"/>
        <v>323</v>
      </c>
      <c r="CQ14" s="20">
        <f t="shared" si="32"/>
        <v>1342</v>
      </c>
      <c r="CR14" s="20">
        <f t="shared" si="33"/>
        <v>1342</v>
      </c>
      <c r="CS14" s="211">
        <f t="shared" si="34"/>
        <v>100</v>
      </c>
      <c r="CT14" s="96">
        <f t="shared" si="4"/>
        <v>153813</v>
      </c>
      <c r="CU14" s="96">
        <f t="shared" si="5"/>
        <v>157373</v>
      </c>
      <c r="CV14" s="96">
        <f t="shared" si="6"/>
        <v>88974</v>
      </c>
      <c r="CW14" s="211">
        <f t="shared" si="35"/>
        <v>56.5370171503371</v>
      </c>
      <c r="CX14" s="30" t="s">
        <v>47</v>
      </c>
      <c r="CY14" s="30" t="s">
        <v>59</v>
      </c>
      <c r="CZ14" s="96">
        <f t="shared" si="7"/>
        <v>153613</v>
      </c>
      <c r="DA14" s="96">
        <f t="shared" si="8"/>
        <v>156211</v>
      </c>
      <c r="DB14" s="96">
        <f t="shared" si="9"/>
        <v>87812</v>
      </c>
      <c r="DC14" s="211">
        <f t="shared" si="36"/>
        <v>56.21371094225118</v>
      </c>
      <c r="DD14" s="96">
        <f t="shared" si="37"/>
        <v>200</v>
      </c>
      <c r="DE14" s="96">
        <f t="shared" si="10"/>
        <v>1162</v>
      </c>
      <c r="DF14" s="96">
        <f t="shared" si="11"/>
        <v>1162</v>
      </c>
      <c r="DG14" s="211">
        <f t="shared" si="38"/>
        <v>100</v>
      </c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</row>
    <row r="15" spans="1:144" ht="12.75">
      <c r="A15" s="30" t="s">
        <v>60</v>
      </c>
      <c r="B15" s="30" t="s">
        <v>61</v>
      </c>
      <c r="C15" s="4">
        <v>11833</v>
      </c>
      <c r="D15" s="4">
        <v>12067</v>
      </c>
      <c r="E15" s="4">
        <v>5771</v>
      </c>
      <c r="F15" s="211">
        <f t="shared" si="13"/>
        <v>47.82464572801856</v>
      </c>
      <c r="G15" s="4">
        <v>0</v>
      </c>
      <c r="H15" s="4">
        <v>0</v>
      </c>
      <c r="I15" s="4">
        <v>0</v>
      </c>
      <c r="J15" s="287">
        <v>0</v>
      </c>
      <c r="K15" s="30" t="s">
        <v>60</v>
      </c>
      <c r="L15" s="30" t="s">
        <v>61</v>
      </c>
      <c r="M15" s="4">
        <v>0</v>
      </c>
      <c r="N15" s="4">
        <v>0</v>
      </c>
      <c r="O15" s="4">
        <v>0</v>
      </c>
      <c r="P15" s="287">
        <v>0</v>
      </c>
      <c r="Q15" s="4">
        <v>0</v>
      </c>
      <c r="R15" s="4">
        <v>0</v>
      </c>
      <c r="S15" s="4">
        <v>0</v>
      </c>
      <c r="T15" s="287">
        <v>0</v>
      </c>
      <c r="U15" s="30" t="s">
        <v>60</v>
      </c>
      <c r="V15" s="30" t="s">
        <v>61</v>
      </c>
      <c r="W15" s="4">
        <v>145724</v>
      </c>
      <c r="X15" s="4">
        <v>147207</v>
      </c>
      <c r="Y15" s="4">
        <v>79227</v>
      </c>
      <c r="Z15" s="211">
        <f t="shared" si="14"/>
        <v>53.820130836169476</v>
      </c>
      <c r="AA15" s="4">
        <v>600</v>
      </c>
      <c r="AB15" s="4">
        <v>600</v>
      </c>
      <c r="AC15" s="20">
        <f t="shared" si="15"/>
        <v>600</v>
      </c>
      <c r="AD15" s="211">
        <f>AC15/AB15*100</f>
        <v>100</v>
      </c>
      <c r="AE15" s="30" t="s">
        <v>60</v>
      </c>
      <c r="AF15" s="30" t="s">
        <v>61</v>
      </c>
      <c r="AG15" s="20">
        <f t="shared" si="16"/>
        <v>145124</v>
      </c>
      <c r="AH15" s="20">
        <f t="shared" si="17"/>
        <v>146607</v>
      </c>
      <c r="AI15" s="20">
        <f t="shared" si="18"/>
        <v>78627</v>
      </c>
      <c r="AJ15" s="211">
        <f t="shared" si="19"/>
        <v>53.63113630317788</v>
      </c>
      <c r="AK15" s="20">
        <f t="shared" si="20"/>
        <v>0</v>
      </c>
      <c r="AL15" s="20">
        <f t="shared" si="21"/>
        <v>0</v>
      </c>
      <c r="AM15" s="20">
        <f t="shared" si="22"/>
        <v>4567</v>
      </c>
      <c r="AN15" s="287">
        <v>0</v>
      </c>
      <c r="AO15" s="30" t="s">
        <v>60</v>
      </c>
      <c r="AP15" s="30" t="s">
        <v>61</v>
      </c>
      <c r="AQ15" s="20">
        <f t="shared" si="23"/>
        <v>0</v>
      </c>
      <c r="AR15" s="20">
        <f t="shared" si="24"/>
        <v>0</v>
      </c>
      <c r="AS15" s="20">
        <f t="shared" si="25"/>
        <v>0</v>
      </c>
      <c r="AT15" s="287">
        <v>0</v>
      </c>
      <c r="AU15" s="4">
        <v>0</v>
      </c>
      <c r="AV15" s="4">
        <v>0</v>
      </c>
      <c r="AW15" s="4">
        <v>0</v>
      </c>
      <c r="AX15" s="287">
        <v>0</v>
      </c>
      <c r="AY15" s="30" t="s">
        <v>60</v>
      </c>
      <c r="AZ15" s="30" t="s">
        <v>61</v>
      </c>
      <c r="BA15" s="4">
        <v>0</v>
      </c>
      <c r="BB15" s="4">
        <v>0</v>
      </c>
      <c r="BC15" s="4">
        <v>0</v>
      </c>
      <c r="BD15" s="287">
        <v>0</v>
      </c>
      <c r="BE15" s="4">
        <v>0</v>
      </c>
      <c r="BF15" s="4">
        <v>0</v>
      </c>
      <c r="BG15" s="4">
        <v>0</v>
      </c>
      <c r="BH15" s="287">
        <v>0</v>
      </c>
      <c r="BI15" s="30" t="s">
        <v>60</v>
      </c>
      <c r="BJ15" s="30" t="s">
        <v>61</v>
      </c>
      <c r="BK15" s="20">
        <f t="shared" si="26"/>
        <v>0</v>
      </c>
      <c r="BL15" s="20">
        <f t="shared" si="27"/>
        <v>0</v>
      </c>
      <c r="BM15" s="20">
        <f t="shared" si="28"/>
        <v>4567</v>
      </c>
      <c r="BN15" s="287">
        <v>0</v>
      </c>
      <c r="BO15" s="4">
        <v>0</v>
      </c>
      <c r="BP15" s="4">
        <v>0</v>
      </c>
      <c r="BQ15" s="4">
        <v>0</v>
      </c>
      <c r="BR15" s="287">
        <v>0</v>
      </c>
      <c r="BS15" s="30" t="s">
        <v>60</v>
      </c>
      <c r="BT15" s="30" t="s">
        <v>61</v>
      </c>
      <c r="BU15" s="30">
        <v>4252</v>
      </c>
      <c r="BV15" s="4">
        <v>0</v>
      </c>
      <c r="BW15" s="4">
        <v>0</v>
      </c>
      <c r="BX15" s="4">
        <v>315</v>
      </c>
      <c r="BY15" s="287">
        <v>0</v>
      </c>
      <c r="BZ15" s="4">
        <v>0</v>
      </c>
      <c r="CA15" s="4">
        <v>0</v>
      </c>
      <c r="CB15" s="4">
        <v>0</v>
      </c>
      <c r="CC15" s="287">
        <v>0</v>
      </c>
      <c r="CD15" s="30" t="s">
        <v>60</v>
      </c>
      <c r="CE15" s="30" t="s">
        <v>61</v>
      </c>
      <c r="CF15" s="4">
        <v>228</v>
      </c>
      <c r="CG15" s="4">
        <v>4396</v>
      </c>
      <c r="CH15" s="4">
        <v>4396</v>
      </c>
      <c r="CI15" s="211">
        <f t="shared" si="29"/>
        <v>100</v>
      </c>
      <c r="CJ15" s="4">
        <v>0</v>
      </c>
      <c r="CK15" s="4">
        <v>0</v>
      </c>
      <c r="CL15" s="4">
        <v>0</v>
      </c>
      <c r="CM15" s="287">
        <v>0</v>
      </c>
      <c r="CN15" s="30" t="s">
        <v>60</v>
      </c>
      <c r="CO15" s="30" t="s">
        <v>61</v>
      </c>
      <c r="CP15" s="20">
        <f t="shared" si="31"/>
        <v>228</v>
      </c>
      <c r="CQ15" s="20">
        <f t="shared" si="32"/>
        <v>4396</v>
      </c>
      <c r="CR15" s="20">
        <f t="shared" si="33"/>
        <v>4396</v>
      </c>
      <c r="CS15" s="211">
        <f t="shared" si="34"/>
        <v>100</v>
      </c>
      <c r="CT15" s="96">
        <f t="shared" si="4"/>
        <v>157785</v>
      </c>
      <c r="CU15" s="96">
        <f t="shared" si="5"/>
        <v>163670</v>
      </c>
      <c r="CV15" s="96">
        <f t="shared" si="6"/>
        <v>93961</v>
      </c>
      <c r="CW15" s="211">
        <f t="shared" si="35"/>
        <v>57.40881041119326</v>
      </c>
      <c r="CX15" s="30" t="s">
        <v>60</v>
      </c>
      <c r="CY15" s="30" t="s">
        <v>61</v>
      </c>
      <c r="CZ15" s="96">
        <f t="shared" si="7"/>
        <v>157185</v>
      </c>
      <c r="DA15" s="96">
        <f t="shared" si="8"/>
        <v>163070</v>
      </c>
      <c r="DB15" s="96">
        <f t="shared" si="9"/>
        <v>93361</v>
      </c>
      <c r="DC15" s="211">
        <f t="shared" si="36"/>
        <v>57.2521003250138</v>
      </c>
      <c r="DD15" s="96">
        <f t="shared" si="37"/>
        <v>600</v>
      </c>
      <c r="DE15" s="96">
        <f t="shared" si="10"/>
        <v>600</v>
      </c>
      <c r="DF15" s="96">
        <f t="shared" si="11"/>
        <v>600</v>
      </c>
      <c r="DG15" s="211">
        <f t="shared" si="38"/>
        <v>100</v>
      </c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</row>
    <row r="16" spans="1:144" ht="12.75">
      <c r="A16" s="30" t="s">
        <v>62</v>
      </c>
      <c r="B16" s="30" t="s">
        <v>63</v>
      </c>
      <c r="C16" s="4">
        <v>12527</v>
      </c>
      <c r="D16" s="4">
        <v>12760</v>
      </c>
      <c r="E16" s="4">
        <v>6089</v>
      </c>
      <c r="F16" s="211">
        <f t="shared" si="13"/>
        <v>47.71943573667712</v>
      </c>
      <c r="G16" s="4">
        <v>0</v>
      </c>
      <c r="H16" s="4">
        <v>0</v>
      </c>
      <c r="I16" s="4">
        <v>0</v>
      </c>
      <c r="J16" s="287">
        <v>0</v>
      </c>
      <c r="K16" s="30" t="s">
        <v>62</v>
      </c>
      <c r="L16" s="30" t="s">
        <v>63</v>
      </c>
      <c r="M16" s="4">
        <v>0</v>
      </c>
      <c r="N16" s="4">
        <v>0</v>
      </c>
      <c r="O16" s="4">
        <v>0</v>
      </c>
      <c r="P16" s="287">
        <v>0</v>
      </c>
      <c r="Q16" s="4">
        <v>0</v>
      </c>
      <c r="R16" s="4">
        <v>0</v>
      </c>
      <c r="S16" s="4">
        <v>0</v>
      </c>
      <c r="T16" s="287">
        <v>0</v>
      </c>
      <c r="U16" s="30" t="s">
        <v>62</v>
      </c>
      <c r="V16" s="30" t="s">
        <v>63</v>
      </c>
      <c r="W16" s="4">
        <v>166999</v>
      </c>
      <c r="X16" s="4">
        <v>169296</v>
      </c>
      <c r="Y16" s="4">
        <v>94224</v>
      </c>
      <c r="Z16" s="211">
        <f t="shared" si="14"/>
        <v>55.656365182874964</v>
      </c>
      <c r="AA16" s="4">
        <v>0</v>
      </c>
      <c r="AB16" s="4">
        <v>0</v>
      </c>
      <c r="AC16" s="20">
        <f t="shared" si="15"/>
        <v>0</v>
      </c>
      <c r="AD16" s="287">
        <v>0</v>
      </c>
      <c r="AE16" s="30" t="s">
        <v>62</v>
      </c>
      <c r="AF16" s="30" t="s">
        <v>63</v>
      </c>
      <c r="AG16" s="20">
        <f t="shared" si="16"/>
        <v>166999</v>
      </c>
      <c r="AH16" s="20">
        <f t="shared" si="17"/>
        <v>169296</v>
      </c>
      <c r="AI16" s="20">
        <f t="shared" si="18"/>
        <v>94224</v>
      </c>
      <c r="AJ16" s="211">
        <f t="shared" si="19"/>
        <v>55.656365182874964</v>
      </c>
      <c r="AK16" s="20">
        <f t="shared" si="20"/>
        <v>0</v>
      </c>
      <c r="AL16" s="20">
        <f t="shared" si="21"/>
        <v>0</v>
      </c>
      <c r="AM16" s="20">
        <f t="shared" si="22"/>
        <v>2099</v>
      </c>
      <c r="AN16" s="287">
        <v>0</v>
      </c>
      <c r="AO16" s="30" t="s">
        <v>62</v>
      </c>
      <c r="AP16" s="30" t="s">
        <v>63</v>
      </c>
      <c r="AQ16" s="20">
        <f t="shared" si="23"/>
        <v>0</v>
      </c>
      <c r="AR16" s="20">
        <f t="shared" si="24"/>
        <v>0</v>
      </c>
      <c r="AS16" s="20">
        <f t="shared" si="25"/>
        <v>0</v>
      </c>
      <c r="AT16" s="287">
        <v>0</v>
      </c>
      <c r="AU16" s="4">
        <v>0</v>
      </c>
      <c r="AV16" s="4">
        <v>0</v>
      </c>
      <c r="AW16" s="4">
        <v>0</v>
      </c>
      <c r="AX16" s="287">
        <v>0</v>
      </c>
      <c r="AY16" s="30" t="s">
        <v>62</v>
      </c>
      <c r="AZ16" s="30" t="s">
        <v>63</v>
      </c>
      <c r="BA16" s="4">
        <v>0</v>
      </c>
      <c r="BB16" s="4">
        <v>0</v>
      </c>
      <c r="BC16" s="4">
        <v>0</v>
      </c>
      <c r="BD16" s="287">
        <v>0</v>
      </c>
      <c r="BE16" s="4">
        <v>0</v>
      </c>
      <c r="BF16" s="4">
        <v>0</v>
      </c>
      <c r="BG16" s="4">
        <v>0</v>
      </c>
      <c r="BH16" s="287">
        <v>0</v>
      </c>
      <c r="BI16" s="30" t="s">
        <v>62</v>
      </c>
      <c r="BJ16" s="30" t="s">
        <v>63</v>
      </c>
      <c r="BK16" s="20">
        <f t="shared" si="26"/>
        <v>0</v>
      </c>
      <c r="BL16" s="20">
        <f t="shared" si="27"/>
        <v>0</v>
      </c>
      <c r="BM16" s="20">
        <f t="shared" si="28"/>
        <v>2099</v>
      </c>
      <c r="BN16" s="287">
        <v>0</v>
      </c>
      <c r="BO16" s="4">
        <v>0</v>
      </c>
      <c r="BP16" s="4">
        <v>0</v>
      </c>
      <c r="BQ16" s="4">
        <v>0</v>
      </c>
      <c r="BR16" s="287">
        <v>0</v>
      </c>
      <c r="BS16" s="30" t="s">
        <v>62</v>
      </c>
      <c r="BT16" s="30" t="s">
        <v>63</v>
      </c>
      <c r="BU16" s="30">
        <v>2099</v>
      </c>
      <c r="BV16" s="4">
        <v>0</v>
      </c>
      <c r="BW16" s="4">
        <v>0</v>
      </c>
      <c r="BX16" s="4">
        <v>0</v>
      </c>
      <c r="BY16" s="287">
        <v>0</v>
      </c>
      <c r="BZ16" s="4">
        <v>0</v>
      </c>
      <c r="CA16" s="4">
        <v>0</v>
      </c>
      <c r="CB16" s="4">
        <v>0</v>
      </c>
      <c r="CC16" s="287">
        <v>0</v>
      </c>
      <c r="CD16" s="30" t="s">
        <v>62</v>
      </c>
      <c r="CE16" s="30" t="s">
        <v>63</v>
      </c>
      <c r="CF16" s="4">
        <v>195</v>
      </c>
      <c r="CG16" s="4">
        <v>2263</v>
      </c>
      <c r="CH16" s="4">
        <v>2263</v>
      </c>
      <c r="CI16" s="211">
        <f t="shared" si="29"/>
        <v>100</v>
      </c>
      <c r="CJ16" s="4">
        <v>0</v>
      </c>
      <c r="CK16" s="4">
        <v>1445</v>
      </c>
      <c r="CL16" s="4">
        <v>1445</v>
      </c>
      <c r="CM16" s="211">
        <f t="shared" si="30"/>
        <v>100</v>
      </c>
      <c r="CN16" s="30" t="s">
        <v>62</v>
      </c>
      <c r="CO16" s="30" t="s">
        <v>63</v>
      </c>
      <c r="CP16" s="20">
        <f t="shared" si="31"/>
        <v>195</v>
      </c>
      <c r="CQ16" s="20">
        <f t="shared" si="32"/>
        <v>818</v>
      </c>
      <c r="CR16" s="20">
        <f t="shared" si="33"/>
        <v>818</v>
      </c>
      <c r="CS16" s="211">
        <f t="shared" si="34"/>
        <v>100</v>
      </c>
      <c r="CT16" s="96">
        <f t="shared" si="4"/>
        <v>179721</v>
      </c>
      <c r="CU16" s="96">
        <f t="shared" si="5"/>
        <v>184319</v>
      </c>
      <c r="CV16" s="96">
        <f t="shared" si="6"/>
        <v>104675</v>
      </c>
      <c r="CW16" s="211">
        <f t="shared" si="35"/>
        <v>56.790130154786</v>
      </c>
      <c r="CX16" s="30" t="s">
        <v>62</v>
      </c>
      <c r="CY16" s="30" t="s">
        <v>63</v>
      </c>
      <c r="CZ16" s="96">
        <f t="shared" si="7"/>
        <v>179721</v>
      </c>
      <c r="DA16" s="96">
        <f t="shared" si="8"/>
        <v>182874</v>
      </c>
      <c r="DB16" s="96">
        <f t="shared" si="9"/>
        <v>103230</v>
      </c>
      <c r="DC16" s="211">
        <f t="shared" si="36"/>
        <v>56.448702385248865</v>
      </c>
      <c r="DD16" s="96">
        <f t="shared" si="37"/>
        <v>0</v>
      </c>
      <c r="DE16" s="96">
        <f t="shared" si="10"/>
        <v>1445</v>
      </c>
      <c r="DF16" s="96">
        <f t="shared" si="11"/>
        <v>1445</v>
      </c>
      <c r="DG16" s="211">
        <f t="shared" si="38"/>
        <v>100</v>
      </c>
      <c r="DH16" s="156" t="s">
        <v>46</v>
      </c>
      <c r="DI16" s="156" t="s">
        <v>46</v>
      </c>
      <c r="DJ16" s="156" t="s">
        <v>46</v>
      </c>
      <c r="DK16" s="23" t="s">
        <v>139</v>
      </c>
      <c r="DL16" s="23"/>
      <c r="DM16" s="23"/>
      <c r="DN16" s="23"/>
      <c r="DO16" s="86" t="s">
        <v>139</v>
      </c>
      <c r="DP16" s="86"/>
      <c r="DQ16" s="86"/>
      <c r="DR16" s="86"/>
      <c r="DS16" s="156" t="s">
        <v>46</v>
      </c>
      <c r="DT16" s="156" t="s">
        <v>46</v>
      </c>
      <c r="DU16" s="156" t="s">
        <v>46</v>
      </c>
      <c r="DV16" s="86" t="s">
        <v>139</v>
      </c>
      <c r="DW16" s="86"/>
      <c r="DX16" s="86"/>
      <c r="DY16" s="86"/>
      <c r="DZ16" s="23" t="s">
        <v>139</v>
      </c>
      <c r="EA16" s="23"/>
      <c r="EB16" s="23"/>
      <c r="EC16" s="23"/>
      <c r="ED16" s="156" t="s">
        <v>46</v>
      </c>
      <c r="EE16" s="156" t="s">
        <v>46</v>
      </c>
      <c r="EF16" s="156" t="s">
        <v>46</v>
      </c>
      <c r="EG16" s="86" t="s">
        <v>139</v>
      </c>
      <c r="EH16" s="86"/>
      <c r="EI16" s="86"/>
      <c r="EJ16" s="86"/>
      <c r="EK16" s="23" t="s">
        <v>46</v>
      </c>
      <c r="EL16" s="23"/>
      <c r="EM16" s="23"/>
      <c r="EN16" s="23"/>
    </row>
    <row r="17" spans="1:144" ht="12.75">
      <c r="A17" s="30" t="s">
        <v>64</v>
      </c>
      <c r="B17" s="30" t="s">
        <v>65</v>
      </c>
      <c r="C17" s="4">
        <v>3213</v>
      </c>
      <c r="D17" s="4">
        <v>3822</v>
      </c>
      <c r="E17" s="4">
        <v>3416</v>
      </c>
      <c r="F17" s="211">
        <f t="shared" si="13"/>
        <v>89.37728937728939</v>
      </c>
      <c r="G17" s="4">
        <v>0</v>
      </c>
      <c r="H17" s="4">
        <v>0</v>
      </c>
      <c r="I17" s="4">
        <v>0</v>
      </c>
      <c r="J17" s="287">
        <v>0</v>
      </c>
      <c r="K17" s="30" t="s">
        <v>64</v>
      </c>
      <c r="L17" s="30" t="s">
        <v>65</v>
      </c>
      <c r="M17" s="4">
        <v>0</v>
      </c>
      <c r="N17" s="4">
        <v>0</v>
      </c>
      <c r="O17" s="4">
        <v>0</v>
      </c>
      <c r="P17" s="287">
        <v>0</v>
      </c>
      <c r="Q17" s="4">
        <v>0</v>
      </c>
      <c r="R17" s="4">
        <v>0</v>
      </c>
      <c r="S17" s="4">
        <v>0</v>
      </c>
      <c r="T17" s="287">
        <v>0</v>
      </c>
      <c r="U17" s="30" t="s">
        <v>64</v>
      </c>
      <c r="V17" s="30" t="s">
        <v>65</v>
      </c>
      <c r="W17" s="4">
        <v>109471</v>
      </c>
      <c r="X17" s="4">
        <v>111461</v>
      </c>
      <c r="Y17" s="4">
        <v>63725</v>
      </c>
      <c r="Z17" s="211">
        <f t="shared" si="14"/>
        <v>57.17246391114381</v>
      </c>
      <c r="AA17" s="4">
        <v>0</v>
      </c>
      <c r="AB17" s="4">
        <v>0</v>
      </c>
      <c r="AC17" s="20">
        <f t="shared" si="15"/>
        <v>0</v>
      </c>
      <c r="AD17" s="287">
        <v>0</v>
      </c>
      <c r="AE17" s="30" t="s">
        <v>64</v>
      </c>
      <c r="AF17" s="30" t="s">
        <v>65</v>
      </c>
      <c r="AG17" s="20">
        <f t="shared" si="16"/>
        <v>109471</v>
      </c>
      <c r="AH17" s="20">
        <f t="shared" si="17"/>
        <v>111461</v>
      </c>
      <c r="AI17" s="20">
        <f t="shared" si="18"/>
        <v>63725</v>
      </c>
      <c r="AJ17" s="211">
        <f t="shared" si="19"/>
        <v>57.17246391114381</v>
      </c>
      <c r="AK17" s="20">
        <f t="shared" si="20"/>
        <v>0</v>
      </c>
      <c r="AL17" s="20">
        <f t="shared" si="21"/>
        <v>0</v>
      </c>
      <c r="AM17" s="20">
        <f t="shared" si="22"/>
        <v>1587</v>
      </c>
      <c r="AN17" s="287">
        <v>0</v>
      </c>
      <c r="AO17" s="30" t="s">
        <v>64</v>
      </c>
      <c r="AP17" s="30" t="s">
        <v>65</v>
      </c>
      <c r="AQ17" s="20">
        <f t="shared" si="23"/>
        <v>0</v>
      </c>
      <c r="AR17" s="20">
        <f t="shared" si="24"/>
        <v>0</v>
      </c>
      <c r="AS17" s="20">
        <f t="shared" si="25"/>
        <v>0</v>
      </c>
      <c r="AT17" s="287">
        <v>0</v>
      </c>
      <c r="AU17" s="4">
        <v>0</v>
      </c>
      <c r="AV17" s="4">
        <v>0</v>
      </c>
      <c r="AW17" s="4">
        <v>0</v>
      </c>
      <c r="AX17" s="287">
        <v>0</v>
      </c>
      <c r="AY17" s="30" t="s">
        <v>64</v>
      </c>
      <c r="AZ17" s="30" t="s">
        <v>65</v>
      </c>
      <c r="BA17" s="4">
        <v>0</v>
      </c>
      <c r="BB17" s="4">
        <v>0</v>
      </c>
      <c r="BC17" s="4">
        <v>0</v>
      </c>
      <c r="BD17" s="287">
        <v>0</v>
      </c>
      <c r="BE17" s="4">
        <v>0</v>
      </c>
      <c r="BF17" s="4">
        <v>0</v>
      </c>
      <c r="BG17" s="4">
        <v>0</v>
      </c>
      <c r="BH17" s="287">
        <v>0</v>
      </c>
      <c r="BI17" s="30" t="s">
        <v>64</v>
      </c>
      <c r="BJ17" s="30" t="s">
        <v>65</v>
      </c>
      <c r="BK17" s="20">
        <f t="shared" si="26"/>
        <v>0</v>
      </c>
      <c r="BL17" s="20">
        <f t="shared" si="27"/>
        <v>0</v>
      </c>
      <c r="BM17" s="20">
        <f t="shared" si="28"/>
        <v>1587</v>
      </c>
      <c r="BN17" s="287">
        <v>0</v>
      </c>
      <c r="BO17" s="4">
        <v>0</v>
      </c>
      <c r="BP17" s="4">
        <v>0</v>
      </c>
      <c r="BQ17" s="4">
        <v>0</v>
      </c>
      <c r="BR17" s="287">
        <v>0</v>
      </c>
      <c r="BS17" s="30" t="s">
        <v>64</v>
      </c>
      <c r="BT17" s="30" t="s">
        <v>65</v>
      </c>
      <c r="BU17" s="30">
        <v>0</v>
      </c>
      <c r="BV17" s="4">
        <v>0</v>
      </c>
      <c r="BW17" s="4">
        <v>0</v>
      </c>
      <c r="BX17" s="4">
        <v>1587</v>
      </c>
      <c r="BY17" s="287">
        <v>0</v>
      </c>
      <c r="BZ17" s="4">
        <v>0</v>
      </c>
      <c r="CA17" s="4">
        <v>0</v>
      </c>
      <c r="CB17" s="4">
        <v>0</v>
      </c>
      <c r="CC17" s="287">
        <v>0</v>
      </c>
      <c r="CD17" s="30" t="s">
        <v>64</v>
      </c>
      <c r="CE17" s="30" t="s">
        <v>65</v>
      </c>
      <c r="CF17" s="4">
        <v>0</v>
      </c>
      <c r="CG17" s="4">
        <v>210</v>
      </c>
      <c r="CH17" s="4">
        <v>287</v>
      </c>
      <c r="CI17" s="211">
        <f t="shared" si="29"/>
        <v>136.66666666666666</v>
      </c>
      <c r="CJ17" s="4">
        <v>0</v>
      </c>
      <c r="CK17" s="4">
        <v>0</v>
      </c>
      <c r="CL17" s="4">
        <v>0</v>
      </c>
      <c r="CM17" s="287">
        <v>0</v>
      </c>
      <c r="CN17" s="30" t="s">
        <v>64</v>
      </c>
      <c r="CO17" s="30" t="s">
        <v>65</v>
      </c>
      <c r="CP17" s="20">
        <f t="shared" si="31"/>
        <v>0</v>
      </c>
      <c r="CQ17" s="20">
        <f t="shared" si="32"/>
        <v>210</v>
      </c>
      <c r="CR17" s="20">
        <f t="shared" si="33"/>
        <v>287</v>
      </c>
      <c r="CS17" s="211">
        <f t="shared" si="34"/>
        <v>136.66666666666666</v>
      </c>
      <c r="CT17" s="96">
        <f t="shared" si="4"/>
        <v>112684</v>
      </c>
      <c r="CU17" s="96">
        <f t="shared" si="5"/>
        <v>115493</v>
      </c>
      <c r="CV17" s="96">
        <f t="shared" si="6"/>
        <v>69015</v>
      </c>
      <c r="CW17" s="211">
        <f t="shared" si="35"/>
        <v>59.756868381633524</v>
      </c>
      <c r="CX17" s="30" t="s">
        <v>64</v>
      </c>
      <c r="CY17" s="30" t="s">
        <v>65</v>
      </c>
      <c r="CZ17" s="96">
        <f t="shared" si="7"/>
        <v>112684</v>
      </c>
      <c r="DA17" s="96">
        <f t="shared" si="8"/>
        <v>115493</v>
      </c>
      <c r="DB17" s="96">
        <f t="shared" si="9"/>
        <v>69015</v>
      </c>
      <c r="DC17" s="211">
        <f t="shared" si="36"/>
        <v>59.756868381633524</v>
      </c>
      <c r="DD17" s="96">
        <f t="shared" si="37"/>
        <v>0</v>
      </c>
      <c r="DE17" s="96">
        <f t="shared" si="10"/>
        <v>0</v>
      </c>
      <c r="DF17" s="96">
        <f t="shared" si="11"/>
        <v>0</v>
      </c>
      <c r="DG17" s="287">
        <v>0</v>
      </c>
      <c r="DH17" s="157" t="s">
        <v>48</v>
      </c>
      <c r="DI17" s="157" t="s">
        <v>184</v>
      </c>
      <c r="DJ17" s="157" t="s">
        <v>185</v>
      </c>
      <c r="DK17" s="12" t="s">
        <v>141</v>
      </c>
      <c r="DL17" s="12"/>
      <c r="DM17" s="12"/>
      <c r="DN17" s="12"/>
      <c r="DO17" s="18" t="s">
        <v>142</v>
      </c>
      <c r="DP17" s="18"/>
      <c r="DQ17" s="18"/>
      <c r="DR17" s="18"/>
      <c r="DS17" s="157" t="s">
        <v>48</v>
      </c>
      <c r="DT17" s="157" t="s">
        <v>184</v>
      </c>
      <c r="DU17" s="157" t="s">
        <v>185</v>
      </c>
      <c r="DV17" s="18" t="s">
        <v>143</v>
      </c>
      <c r="DW17" s="18"/>
      <c r="DX17" s="18"/>
      <c r="DY17" s="18"/>
      <c r="DZ17" s="89" t="s">
        <v>146</v>
      </c>
      <c r="EA17" s="12"/>
      <c r="EB17" s="12"/>
      <c r="EC17" s="12"/>
      <c r="ED17" s="157" t="s">
        <v>48</v>
      </c>
      <c r="EE17" s="157" t="s">
        <v>184</v>
      </c>
      <c r="EF17" s="157" t="s">
        <v>185</v>
      </c>
      <c r="EG17" s="91" t="s">
        <v>149</v>
      </c>
      <c r="EH17" s="18"/>
      <c r="EI17" s="18"/>
      <c r="EJ17" s="18"/>
      <c r="EK17" s="89" t="s">
        <v>25</v>
      </c>
      <c r="EL17" s="12"/>
      <c r="EM17" s="12"/>
      <c r="EN17" s="12"/>
    </row>
    <row r="18" spans="1:144" ht="12.75">
      <c r="A18" s="30" t="s">
        <v>66</v>
      </c>
      <c r="B18" s="30" t="s">
        <v>67</v>
      </c>
      <c r="C18" s="4">
        <v>14408</v>
      </c>
      <c r="D18" s="4">
        <v>14711</v>
      </c>
      <c r="E18" s="4">
        <v>7369</v>
      </c>
      <c r="F18" s="211">
        <f t="shared" si="13"/>
        <v>50.091768064713484</v>
      </c>
      <c r="G18" s="4">
        <v>0</v>
      </c>
      <c r="H18" s="4">
        <v>0</v>
      </c>
      <c r="I18" s="4">
        <v>0</v>
      </c>
      <c r="J18" s="287">
        <v>0</v>
      </c>
      <c r="K18" s="30" t="s">
        <v>66</v>
      </c>
      <c r="L18" s="30" t="s">
        <v>67</v>
      </c>
      <c r="M18" s="4">
        <v>0</v>
      </c>
      <c r="N18" s="4">
        <v>0</v>
      </c>
      <c r="O18" s="4">
        <v>0</v>
      </c>
      <c r="P18" s="287">
        <v>0</v>
      </c>
      <c r="Q18" s="4">
        <v>0</v>
      </c>
      <c r="R18" s="4">
        <v>0</v>
      </c>
      <c r="S18" s="4">
        <v>0</v>
      </c>
      <c r="T18" s="287">
        <v>0</v>
      </c>
      <c r="U18" s="30" t="s">
        <v>66</v>
      </c>
      <c r="V18" s="30" t="s">
        <v>67</v>
      </c>
      <c r="W18" s="4">
        <v>153390</v>
      </c>
      <c r="X18" s="4">
        <v>154762</v>
      </c>
      <c r="Y18" s="4">
        <v>86112</v>
      </c>
      <c r="Z18" s="211">
        <f t="shared" si="14"/>
        <v>55.64156575903646</v>
      </c>
      <c r="AA18" s="4">
        <v>0</v>
      </c>
      <c r="AB18" s="4">
        <v>0</v>
      </c>
      <c r="AC18" s="20">
        <f t="shared" si="15"/>
        <v>0</v>
      </c>
      <c r="AD18" s="287">
        <v>0</v>
      </c>
      <c r="AE18" s="30" t="s">
        <v>66</v>
      </c>
      <c r="AF18" s="30" t="s">
        <v>67</v>
      </c>
      <c r="AG18" s="20">
        <f t="shared" si="16"/>
        <v>153390</v>
      </c>
      <c r="AH18" s="20">
        <f t="shared" si="17"/>
        <v>154762</v>
      </c>
      <c r="AI18" s="20">
        <f t="shared" si="18"/>
        <v>86112</v>
      </c>
      <c r="AJ18" s="211">
        <f t="shared" si="19"/>
        <v>55.64156575903646</v>
      </c>
      <c r="AK18" s="20">
        <f t="shared" si="20"/>
        <v>0</v>
      </c>
      <c r="AL18" s="20">
        <f t="shared" si="21"/>
        <v>0</v>
      </c>
      <c r="AM18" s="20">
        <f t="shared" si="22"/>
        <v>0</v>
      </c>
      <c r="AN18" s="287">
        <v>0</v>
      </c>
      <c r="AO18" s="30" t="s">
        <v>66</v>
      </c>
      <c r="AP18" s="30" t="s">
        <v>67</v>
      </c>
      <c r="AQ18" s="20">
        <f t="shared" si="23"/>
        <v>0</v>
      </c>
      <c r="AR18" s="20">
        <f t="shared" si="24"/>
        <v>0</v>
      </c>
      <c r="AS18" s="20">
        <f t="shared" si="25"/>
        <v>0</v>
      </c>
      <c r="AT18" s="287">
        <v>0</v>
      </c>
      <c r="AU18" s="4">
        <v>0</v>
      </c>
      <c r="AV18" s="4">
        <v>0</v>
      </c>
      <c r="AW18" s="4">
        <v>0</v>
      </c>
      <c r="AX18" s="287">
        <v>0</v>
      </c>
      <c r="AY18" s="30" t="s">
        <v>66</v>
      </c>
      <c r="AZ18" s="30" t="s">
        <v>67</v>
      </c>
      <c r="BA18" s="4">
        <v>0</v>
      </c>
      <c r="BB18" s="4">
        <v>0</v>
      </c>
      <c r="BC18" s="4">
        <v>0</v>
      </c>
      <c r="BD18" s="287">
        <v>0</v>
      </c>
      <c r="BE18" s="4">
        <v>0</v>
      </c>
      <c r="BF18" s="4">
        <v>0</v>
      </c>
      <c r="BG18" s="4">
        <v>0</v>
      </c>
      <c r="BH18" s="287">
        <v>0</v>
      </c>
      <c r="BI18" s="30" t="s">
        <v>66</v>
      </c>
      <c r="BJ18" s="30" t="s">
        <v>67</v>
      </c>
      <c r="BK18" s="20">
        <f t="shared" si="26"/>
        <v>0</v>
      </c>
      <c r="BL18" s="20">
        <f t="shared" si="27"/>
        <v>0</v>
      </c>
      <c r="BM18" s="20">
        <f t="shared" si="28"/>
        <v>0</v>
      </c>
      <c r="BN18" s="287">
        <v>0</v>
      </c>
      <c r="BO18" s="4">
        <v>0</v>
      </c>
      <c r="BP18" s="4">
        <v>0</v>
      </c>
      <c r="BQ18" s="4">
        <v>0</v>
      </c>
      <c r="BR18" s="287">
        <v>0</v>
      </c>
      <c r="BS18" s="30" t="s">
        <v>66</v>
      </c>
      <c r="BT18" s="30" t="s">
        <v>67</v>
      </c>
      <c r="BU18" s="30">
        <v>0</v>
      </c>
      <c r="BV18" s="4">
        <v>0</v>
      </c>
      <c r="BW18" s="4">
        <v>0</v>
      </c>
      <c r="BX18" s="4">
        <v>0</v>
      </c>
      <c r="BY18" s="287">
        <v>0</v>
      </c>
      <c r="BZ18" s="4">
        <v>0</v>
      </c>
      <c r="CA18" s="4">
        <v>0</v>
      </c>
      <c r="CB18" s="4">
        <v>0</v>
      </c>
      <c r="CC18" s="287">
        <v>0</v>
      </c>
      <c r="CD18" s="30" t="s">
        <v>66</v>
      </c>
      <c r="CE18" s="30" t="s">
        <v>67</v>
      </c>
      <c r="CF18" s="4">
        <v>559</v>
      </c>
      <c r="CG18" s="4">
        <v>0</v>
      </c>
      <c r="CH18" s="4">
        <v>129</v>
      </c>
      <c r="CI18" s="287">
        <v>0</v>
      </c>
      <c r="CJ18" s="4">
        <v>0</v>
      </c>
      <c r="CK18" s="4">
        <v>0</v>
      </c>
      <c r="CL18" s="4">
        <v>0</v>
      </c>
      <c r="CM18" s="287">
        <v>0</v>
      </c>
      <c r="CN18" s="30" t="s">
        <v>66</v>
      </c>
      <c r="CO18" s="30" t="s">
        <v>67</v>
      </c>
      <c r="CP18" s="20">
        <f t="shared" si="31"/>
        <v>559</v>
      </c>
      <c r="CQ18" s="20">
        <f t="shared" si="32"/>
        <v>0</v>
      </c>
      <c r="CR18" s="20">
        <f t="shared" si="33"/>
        <v>129</v>
      </c>
      <c r="CS18" s="287">
        <v>0</v>
      </c>
      <c r="CT18" s="96">
        <f t="shared" si="4"/>
        <v>168357</v>
      </c>
      <c r="CU18" s="96">
        <f t="shared" si="5"/>
        <v>169473</v>
      </c>
      <c r="CV18" s="96">
        <f t="shared" si="6"/>
        <v>93610</v>
      </c>
      <c r="CW18" s="211">
        <f t="shared" si="35"/>
        <v>55.23593728794557</v>
      </c>
      <c r="CX18" s="30" t="s">
        <v>66</v>
      </c>
      <c r="CY18" s="30" t="s">
        <v>67</v>
      </c>
      <c r="CZ18" s="96">
        <f t="shared" si="7"/>
        <v>168357</v>
      </c>
      <c r="DA18" s="96">
        <f t="shared" si="8"/>
        <v>169473</v>
      </c>
      <c r="DB18" s="96">
        <f t="shared" si="9"/>
        <v>93610</v>
      </c>
      <c r="DC18" s="211">
        <f t="shared" si="36"/>
        <v>55.23593728794557</v>
      </c>
      <c r="DD18" s="96">
        <f t="shared" si="37"/>
        <v>0</v>
      </c>
      <c r="DE18" s="96">
        <f t="shared" si="10"/>
        <v>0</v>
      </c>
      <c r="DF18" s="96">
        <f t="shared" si="11"/>
        <v>0</v>
      </c>
      <c r="DG18" s="287">
        <v>0</v>
      </c>
      <c r="DH18" s="157" t="s">
        <v>45</v>
      </c>
      <c r="DI18" s="157" t="s">
        <v>186</v>
      </c>
      <c r="DJ18" s="158" t="s">
        <v>187</v>
      </c>
      <c r="DK18" s="45" t="s">
        <v>28</v>
      </c>
      <c r="DL18" s="45"/>
      <c r="DM18" s="45"/>
      <c r="DN18" s="45"/>
      <c r="DO18" s="112" t="s">
        <v>160</v>
      </c>
      <c r="DP18" s="113"/>
      <c r="DQ18" s="113"/>
      <c r="DR18" s="114"/>
      <c r="DS18" s="157" t="s">
        <v>45</v>
      </c>
      <c r="DT18" s="157" t="s">
        <v>186</v>
      </c>
      <c r="DU18" s="158" t="s">
        <v>187</v>
      </c>
      <c r="DV18" s="89" t="s">
        <v>223</v>
      </c>
      <c r="DW18" s="12"/>
      <c r="DX18" s="12"/>
      <c r="DY18" s="12"/>
      <c r="DZ18" s="91" t="s">
        <v>159</v>
      </c>
      <c r="EA18" s="18"/>
      <c r="EB18" s="18"/>
      <c r="EC18" s="18"/>
      <c r="ED18" s="157" t="s">
        <v>45</v>
      </c>
      <c r="EE18" s="157" t="s">
        <v>186</v>
      </c>
      <c r="EF18" s="158" t="s">
        <v>187</v>
      </c>
      <c r="EG18" s="124" t="s">
        <v>32</v>
      </c>
      <c r="EH18" s="114"/>
      <c r="EI18" s="114"/>
      <c r="EJ18" s="114"/>
      <c r="EK18" s="91" t="s">
        <v>33</v>
      </c>
      <c r="EL18" s="18"/>
      <c r="EM18" s="18"/>
      <c r="EN18" s="18"/>
    </row>
    <row r="19" spans="1:144" ht="12.75">
      <c r="A19" s="30" t="s">
        <v>68</v>
      </c>
      <c r="B19" s="30" t="s">
        <v>69</v>
      </c>
      <c r="C19" s="4">
        <v>14874</v>
      </c>
      <c r="D19" s="4">
        <v>15158</v>
      </c>
      <c r="E19" s="4">
        <v>7945</v>
      </c>
      <c r="F19" s="211">
        <f t="shared" si="13"/>
        <v>52.41456656550996</v>
      </c>
      <c r="G19" s="4">
        <v>116</v>
      </c>
      <c r="H19" s="4">
        <v>116</v>
      </c>
      <c r="I19" s="4">
        <v>0</v>
      </c>
      <c r="J19" s="211">
        <f>I19/H19*100</f>
        <v>0</v>
      </c>
      <c r="K19" s="30" t="s">
        <v>68</v>
      </c>
      <c r="L19" s="30" t="s">
        <v>69</v>
      </c>
      <c r="M19" s="4">
        <v>0</v>
      </c>
      <c r="N19" s="4">
        <v>0</v>
      </c>
      <c r="O19" s="4">
        <v>0</v>
      </c>
      <c r="P19" s="287">
        <v>0</v>
      </c>
      <c r="Q19" s="4">
        <v>0</v>
      </c>
      <c r="R19" s="4">
        <v>0</v>
      </c>
      <c r="S19" s="4">
        <v>0</v>
      </c>
      <c r="T19" s="287">
        <v>0</v>
      </c>
      <c r="U19" s="30" t="s">
        <v>68</v>
      </c>
      <c r="V19" s="30" t="s">
        <v>69</v>
      </c>
      <c r="W19" s="4">
        <v>164528</v>
      </c>
      <c r="X19" s="4">
        <v>166513</v>
      </c>
      <c r="Y19" s="4">
        <v>91701</v>
      </c>
      <c r="Z19" s="211">
        <f t="shared" si="14"/>
        <v>55.07137580849544</v>
      </c>
      <c r="AA19" s="4">
        <v>0</v>
      </c>
      <c r="AB19" s="4">
        <v>0</v>
      </c>
      <c r="AC19" s="20">
        <f t="shared" si="15"/>
        <v>0</v>
      </c>
      <c r="AD19" s="287">
        <v>0</v>
      </c>
      <c r="AE19" s="30" t="s">
        <v>68</v>
      </c>
      <c r="AF19" s="30" t="s">
        <v>69</v>
      </c>
      <c r="AG19" s="20">
        <f t="shared" si="16"/>
        <v>164528</v>
      </c>
      <c r="AH19" s="20">
        <f t="shared" si="17"/>
        <v>166513</v>
      </c>
      <c r="AI19" s="20">
        <f t="shared" si="18"/>
        <v>91701</v>
      </c>
      <c r="AJ19" s="211">
        <f t="shared" si="19"/>
        <v>55.07137580849544</v>
      </c>
      <c r="AK19" s="20">
        <f t="shared" si="20"/>
        <v>470</v>
      </c>
      <c r="AL19" s="20">
        <f t="shared" si="21"/>
        <v>470</v>
      </c>
      <c r="AM19" s="20">
        <f t="shared" si="22"/>
        <v>3751</v>
      </c>
      <c r="AN19" s="211">
        <f t="shared" si="39"/>
        <v>798.0851063829787</v>
      </c>
      <c r="AO19" s="30" t="s">
        <v>68</v>
      </c>
      <c r="AP19" s="30" t="s">
        <v>69</v>
      </c>
      <c r="AQ19" s="20">
        <f t="shared" si="23"/>
        <v>0</v>
      </c>
      <c r="AR19" s="20">
        <f t="shared" si="24"/>
        <v>0</v>
      </c>
      <c r="AS19" s="20">
        <f t="shared" si="25"/>
        <v>0</v>
      </c>
      <c r="AT19" s="287">
        <v>0</v>
      </c>
      <c r="AU19" s="4">
        <v>0</v>
      </c>
      <c r="AV19" s="4">
        <v>0</v>
      </c>
      <c r="AW19" s="4">
        <v>0</v>
      </c>
      <c r="AX19" s="287">
        <v>0</v>
      </c>
      <c r="AY19" s="30" t="s">
        <v>68</v>
      </c>
      <c r="AZ19" s="30" t="s">
        <v>69</v>
      </c>
      <c r="BA19" s="4">
        <v>0</v>
      </c>
      <c r="BB19" s="4">
        <v>0</v>
      </c>
      <c r="BC19" s="4">
        <v>0</v>
      </c>
      <c r="BD19" s="287">
        <v>0</v>
      </c>
      <c r="BE19" s="4">
        <v>0</v>
      </c>
      <c r="BF19" s="4">
        <v>0</v>
      </c>
      <c r="BG19" s="4">
        <v>0</v>
      </c>
      <c r="BH19" s="287">
        <v>0</v>
      </c>
      <c r="BI19" s="30" t="s">
        <v>68</v>
      </c>
      <c r="BJ19" s="30" t="s">
        <v>69</v>
      </c>
      <c r="BK19" s="20">
        <f t="shared" si="26"/>
        <v>470</v>
      </c>
      <c r="BL19" s="20">
        <f t="shared" si="27"/>
        <v>470</v>
      </c>
      <c r="BM19" s="20">
        <f t="shared" si="28"/>
        <v>3751</v>
      </c>
      <c r="BN19" s="211">
        <f>BM19/BL19*100</f>
        <v>798.0851063829787</v>
      </c>
      <c r="BO19" s="4">
        <v>0</v>
      </c>
      <c r="BP19" s="4">
        <v>0</v>
      </c>
      <c r="BQ19" s="4">
        <v>0</v>
      </c>
      <c r="BR19" s="287">
        <v>0</v>
      </c>
      <c r="BS19" s="30" t="s">
        <v>68</v>
      </c>
      <c r="BT19" s="30" t="s">
        <v>69</v>
      </c>
      <c r="BU19" s="30">
        <v>3057</v>
      </c>
      <c r="BV19" s="4">
        <v>470</v>
      </c>
      <c r="BW19" s="4">
        <v>470</v>
      </c>
      <c r="BX19" s="4">
        <v>694</v>
      </c>
      <c r="BY19" s="211">
        <f>BX19/BW19*100</f>
        <v>147.6595744680851</v>
      </c>
      <c r="BZ19" s="4">
        <v>0</v>
      </c>
      <c r="CA19" s="4">
        <v>0</v>
      </c>
      <c r="CB19" s="4">
        <v>0</v>
      </c>
      <c r="CC19" s="287">
        <v>0</v>
      </c>
      <c r="CD19" s="30" t="s">
        <v>68</v>
      </c>
      <c r="CE19" s="30" t="s">
        <v>69</v>
      </c>
      <c r="CF19" s="4">
        <v>84</v>
      </c>
      <c r="CG19" s="4">
        <v>3141</v>
      </c>
      <c r="CH19" s="4">
        <v>3141</v>
      </c>
      <c r="CI19" s="211">
        <f t="shared" si="29"/>
        <v>100</v>
      </c>
      <c r="CJ19" s="4">
        <v>0</v>
      </c>
      <c r="CK19" s="4">
        <v>391</v>
      </c>
      <c r="CL19" s="4">
        <v>391</v>
      </c>
      <c r="CM19" s="211">
        <f t="shared" si="30"/>
        <v>100</v>
      </c>
      <c r="CN19" s="30" t="s">
        <v>68</v>
      </c>
      <c r="CO19" s="30" t="s">
        <v>69</v>
      </c>
      <c r="CP19" s="20">
        <f t="shared" si="31"/>
        <v>84</v>
      </c>
      <c r="CQ19" s="20">
        <f t="shared" si="32"/>
        <v>2750</v>
      </c>
      <c r="CR19" s="20">
        <f t="shared" si="33"/>
        <v>2750</v>
      </c>
      <c r="CS19" s="211">
        <f t="shared" si="34"/>
        <v>100</v>
      </c>
      <c r="CT19" s="96">
        <f t="shared" si="4"/>
        <v>179956</v>
      </c>
      <c r="CU19" s="96">
        <f t="shared" si="5"/>
        <v>185282</v>
      </c>
      <c r="CV19" s="96">
        <f t="shared" si="6"/>
        <v>106538</v>
      </c>
      <c r="CW19" s="211">
        <f t="shared" si="35"/>
        <v>57.500458760160186</v>
      </c>
      <c r="CX19" s="30" t="s">
        <v>68</v>
      </c>
      <c r="CY19" s="30" t="s">
        <v>69</v>
      </c>
      <c r="CZ19" s="96">
        <f t="shared" si="7"/>
        <v>179840</v>
      </c>
      <c r="DA19" s="96">
        <f t="shared" si="8"/>
        <v>184775</v>
      </c>
      <c r="DB19" s="96">
        <f t="shared" si="9"/>
        <v>106147</v>
      </c>
      <c r="DC19" s="211">
        <f t="shared" si="36"/>
        <v>57.44662427276417</v>
      </c>
      <c r="DD19" s="96">
        <f t="shared" si="37"/>
        <v>116</v>
      </c>
      <c r="DE19" s="96">
        <f t="shared" si="10"/>
        <v>507</v>
      </c>
      <c r="DF19" s="96">
        <f t="shared" si="11"/>
        <v>391</v>
      </c>
      <c r="DG19" s="211">
        <f t="shared" si="38"/>
        <v>77.12031558185404</v>
      </c>
      <c r="DH19" s="157" t="s">
        <v>46</v>
      </c>
      <c r="DI19" s="157" t="s">
        <v>45</v>
      </c>
      <c r="DJ19" s="158" t="s">
        <v>217</v>
      </c>
      <c r="DK19" s="21" t="s">
        <v>157</v>
      </c>
      <c r="DL19" s="21" t="s">
        <v>158</v>
      </c>
      <c r="DM19" s="21" t="s">
        <v>226</v>
      </c>
      <c r="DN19" s="21" t="s">
        <v>228</v>
      </c>
      <c r="DO19" s="21" t="s">
        <v>157</v>
      </c>
      <c r="DP19" s="21" t="s">
        <v>158</v>
      </c>
      <c r="DQ19" s="21" t="s">
        <v>226</v>
      </c>
      <c r="DR19" s="21" t="s">
        <v>228</v>
      </c>
      <c r="DS19" s="157" t="s">
        <v>46</v>
      </c>
      <c r="DT19" s="157" t="s">
        <v>45</v>
      </c>
      <c r="DU19" s="158" t="s">
        <v>217</v>
      </c>
      <c r="DV19" s="21" t="s">
        <v>157</v>
      </c>
      <c r="DW19" s="21" t="s">
        <v>158</v>
      </c>
      <c r="DX19" s="21" t="s">
        <v>226</v>
      </c>
      <c r="DY19" s="21" t="s">
        <v>228</v>
      </c>
      <c r="DZ19" s="21" t="s">
        <v>157</v>
      </c>
      <c r="EA19" s="21" t="s">
        <v>158</v>
      </c>
      <c r="EB19" s="21" t="s">
        <v>226</v>
      </c>
      <c r="EC19" s="21" t="s">
        <v>228</v>
      </c>
      <c r="ED19" s="157" t="s">
        <v>46</v>
      </c>
      <c r="EE19" s="157" t="s">
        <v>45</v>
      </c>
      <c r="EF19" s="158" t="s">
        <v>217</v>
      </c>
      <c r="EG19" s="21" t="s">
        <v>157</v>
      </c>
      <c r="EH19" s="21" t="s">
        <v>158</v>
      </c>
      <c r="EI19" s="21" t="s">
        <v>226</v>
      </c>
      <c r="EJ19" s="21" t="s">
        <v>228</v>
      </c>
      <c r="EK19" s="21" t="s">
        <v>157</v>
      </c>
      <c r="EL19" s="21" t="s">
        <v>158</v>
      </c>
      <c r="EM19" s="21" t="s">
        <v>226</v>
      </c>
      <c r="EN19" s="21" t="s">
        <v>228</v>
      </c>
    </row>
    <row r="20" spans="1:144" ht="12.75">
      <c r="A20" s="30" t="s">
        <v>70</v>
      </c>
      <c r="B20" s="30" t="s">
        <v>71</v>
      </c>
      <c r="C20" s="4">
        <v>15442</v>
      </c>
      <c r="D20" s="4">
        <v>15731</v>
      </c>
      <c r="E20" s="4">
        <v>8350</v>
      </c>
      <c r="F20" s="211">
        <f t="shared" si="13"/>
        <v>53.07990591825059</v>
      </c>
      <c r="G20" s="4">
        <v>0</v>
      </c>
      <c r="H20" s="4">
        <v>0</v>
      </c>
      <c r="I20" s="4">
        <v>0</v>
      </c>
      <c r="J20" s="287">
        <v>0</v>
      </c>
      <c r="K20" s="30" t="s">
        <v>70</v>
      </c>
      <c r="L20" s="30" t="s">
        <v>71</v>
      </c>
      <c r="M20" s="4">
        <v>0</v>
      </c>
      <c r="N20" s="4">
        <v>0</v>
      </c>
      <c r="O20" s="4">
        <v>0</v>
      </c>
      <c r="P20" s="287">
        <v>0</v>
      </c>
      <c r="Q20" s="4">
        <v>0</v>
      </c>
      <c r="R20" s="4">
        <v>0</v>
      </c>
      <c r="S20" s="4">
        <v>0</v>
      </c>
      <c r="T20" s="287">
        <v>0</v>
      </c>
      <c r="U20" s="30" t="s">
        <v>70</v>
      </c>
      <c r="V20" s="30" t="s">
        <v>71</v>
      </c>
      <c r="W20" s="4">
        <v>140856</v>
      </c>
      <c r="X20" s="4">
        <v>142156</v>
      </c>
      <c r="Y20" s="4">
        <v>79355</v>
      </c>
      <c r="Z20" s="211">
        <f t="shared" si="14"/>
        <v>55.82247671572076</v>
      </c>
      <c r="AA20" s="4">
        <v>225</v>
      </c>
      <c r="AB20" s="4">
        <v>225</v>
      </c>
      <c r="AC20" s="20">
        <f t="shared" si="15"/>
        <v>225</v>
      </c>
      <c r="AD20" s="211">
        <f>AC20/AB20*100</f>
        <v>100</v>
      </c>
      <c r="AE20" s="30" t="s">
        <v>70</v>
      </c>
      <c r="AF20" s="30" t="s">
        <v>71</v>
      </c>
      <c r="AG20" s="20">
        <f t="shared" si="16"/>
        <v>140631</v>
      </c>
      <c r="AH20" s="20">
        <f t="shared" si="17"/>
        <v>141931</v>
      </c>
      <c r="AI20" s="20">
        <f t="shared" si="18"/>
        <v>79130</v>
      </c>
      <c r="AJ20" s="211">
        <f t="shared" si="19"/>
        <v>55.752443088543025</v>
      </c>
      <c r="AK20" s="20">
        <f t="shared" si="20"/>
        <v>0</v>
      </c>
      <c r="AL20" s="20">
        <f t="shared" si="21"/>
        <v>0</v>
      </c>
      <c r="AM20" s="20">
        <f t="shared" si="22"/>
        <v>1639</v>
      </c>
      <c r="AN20" s="287">
        <v>0</v>
      </c>
      <c r="AO20" s="30" t="s">
        <v>70</v>
      </c>
      <c r="AP20" s="30" t="s">
        <v>71</v>
      </c>
      <c r="AQ20" s="20">
        <f t="shared" si="23"/>
        <v>0</v>
      </c>
      <c r="AR20" s="20">
        <f t="shared" si="24"/>
        <v>0</v>
      </c>
      <c r="AS20" s="20">
        <f t="shared" si="25"/>
        <v>0</v>
      </c>
      <c r="AT20" s="287">
        <v>0</v>
      </c>
      <c r="AU20" s="4">
        <v>0</v>
      </c>
      <c r="AV20" s="4">
        <v>0</v>
      </c>
      <c r="AW20" s="4">
        <v>0</v>
      </c>
      <c r="AX20" s="287">
        <v>0</v>
      </c>
      <c r="AY20" s="30" t="s">
        <v>70</v>
      </c>
      <c r="AZ20" s="30" t="s">
        <v>71</v>
      </c>
      <c r="BA20" s="4">
        <v>0</v>
      </c>
      <c r="BB20" s="4">
        <v>0</v>
      </c>
      <c r="BC20" s="4">
        <v>0</v>
      </c>
      <c r="BD20" s="287">
        <v>0</v>
      </c>
      <c r="BE20" s="4">
        <v>0</v>
      </c>
      <c r="BF20" s="4">
        <v>0</v>
      </c>
      <c r="BG20" s="4">
        <v>0</v>
      </c>
      <c r="BH20" s="287">
        <v>0</v>
      </c>
      <c r="BI20" s="30" t="s">
        <v>70</v>
      </c>
      <c r="BJ20" s="30" t="s">
        <v>71</v>
      </c>
      <c r="BK20" s="20">
        <f t="shared" si="26"/>
        <v>0</v>
      </c>
      <c r="BL20" s="20">
        <f t="shared" si="27"/>
        <v>0</v>
      </c>
      <c r="BM20" s="20">
        <f t="shared" si="28"/>
        <v>1639</v>
      </c>
      <c r="BN20" s="287">
        <v>0</v>
      </c>
      <c r="BO20" s="4">
        <v>0</v>
      </c>
      <c r="BP20" s="4">
        <v>0</v>
      </c>
      <c r="BQ20" s="4">
        <v>0</v>
      </c>
      <c r="BR20" s="287">
        <v>0</v>
      </c>
      <c r="BS20" s="30" t="s">
        <v>70</v>
      </c>
      <c r="BT20" s="30" t="s">
        <v>71</v>
      </c>
      <c r="BU20" s="30">
        <v>1514</v>
      </c>
      <c r="BV20" s="4">
        <v>0</v>
      </c>
      <c r="BW20" s="4">
        <v>0</v>
      </c>
      <c r="BX20" s="4">
        <v>125</v>
      </c>
      <c r="BY20" s="287">
        <v>0</v>
      </c>
      <c r="BZ20" s="4">
        <v>0</v>
      </c>
      <c r="CA20" s="4">
        <v>0</v>
      </c>
      <c r="CB20" s="4">
        <v>0</v>
      </c>
      <c r="CC20" s="287">
        <v>0</v>
      </c>
      <c r="CD20" s="30" t="s">
        <v>70</v>
      </c>
      <c r="CE20" s="30" t="s">
        <v>71</v>
      </c>
      <c r="CF20" s="4">
        <v>210</v>
      </c>
      <c r="CG20" s="4">
        <v>1791</v>
      </c>
      <c r="CH20" s="4">
        <v>1791</v>
      </c>
      <c r="CI20" s="211">
        <f t="shared" si="29"/>
        <v>100</v>
      </c>
      <c r="CJ20" s="4">
        <v>0</v>
      </c>
      <c r="CK20" s="4">
        <v>0</v>
      </c>
      <c r="CL20" s="4">
        <v>0</v>
      </c>
      <c r="CM20" s="287">
        <v>0</v>
      </c>
      <c r="CN20" s="30" t="s">
        <v>70</v>
      </c>
      <c r="CO20" s="30" t="s">
        <v>71</v>
      </c>
      <c r="CP20" s="20">
        <f t="shared" si="31"/>
        <v>210</v>
      </c>
      <c r="CQ20" s="20">
        <f t="shared" si="32"/>
        <v>1791</v>
      </c>
      <c r="CR20" s="20">
        <f t="shared" si="33"/>
        <v>1791</v>
      </c>
      <c r="CS20" s="211">
        <f t="shared" si="34"/>
        <v>100</v>
      </c>
      <c r="CT20" s="96">
        <f t="shared" si="4"/>
        <v>156508</v>
      </c>
      <c r="CU20" s="96">
        <f t="shared" si="5"/>
        <v>159678</v>
      </c>
      <c r="CV20" s="96">
        <f t="shared" si="6"/>
        <v>91135</v>
      </c>
      <c r="CW20" s="211">
        <f t="shared" si="35"/>
        <v>57.0742369017648</v>
      </c>
      <c r="CX20" s="30" t="s">
        <v>70</v>
      </c>
      <c r="CY20" s="30" t="s">
        <v>71</v>
      </c>
      <c r="CZ20" s="96">
        <f t="shared" si="7"/>
        <v>156283</v>
      </c>
      <c r="DA20" s="96">
        <f t="shared" si="8"/>
        <v>159453</v>
      </c>
      <c r="DB20" s="96">
        <f t="shared" si="9"/>
        <v>90910</v>
      </c>
      <c r="DC20" s="211">
        <f t="shared" si="36"/>
        <v>57.01366546882153</v>
      </c>
      <c r="DD20" s="96">
        <f t="shared" si="37"/>
        <v>225</v>
      </c>
      <c r="DE20" s="96">
        <f t="shared" si="10"/>
        <v>225</v>
      </c>
      <c r="DF20" s="96">
        <f t="shared" si="11"/>
        <v>225</v>
      </c>
      <c r="DG20" s="211">
        <f t="shared" si="38"/>
        <v>100</v>
      </c>
      <c r="DH20" s="159"/>
      <c r="DI20" s="159"/>
      <c r="DJ20" s="160"/>
      <c r="DK20" s="22" t="s">
        <v>4</v>
      </c>
      <c r="DL20" s="22" t="s">
        <v>4</v>
      </c>
      <c r="DM20" s="22" t="s">
        <v>227</v>
      </c>
      <c r="DN20" s="22" t="s">
        <v>229</v>
      </c>
      <c r="DO20" s="22" t="s">
        <v>4</v>
      </c>
      <c r="DP20" s="22" t="s">
        <v>4</v>
      </c>
      <c r="DQ20" s="22" t="s">
        <v>227</v>
      </c>
      <c r="DR20" s="22" t="s">
        <v>229</v>
      </c>
      <c r="DS20" s="159"/>
      <c r="DT20" s="159"/>
      <c r="DU20" s="160"/>
      <c r="DV20" s="22" t="s">
        <v>4</v>
      </c>
      <c r="DW20" s="22" t="s">
        <v>4</v>
      </c>
      <c r="DX20" s="22" t="s">
        <v>227</v>
      </c>
      <c r="DY20" s="22" t="s">
        <v>229</v>
      </c>
      <c r="DZ20" s="22" t="s">
        <v>4</v>
      </c>
      <c r="EA20" s="22" t="s">
        <v>4</v>
      </c>
      <c r="EB20" s="22" t="s">
        <v>227</v>
      </c>
      <c r="EC20" s="22" t="s">
        <v>229</v>
      </c>
      <c r="ED20" s="159"/>
      <c r="EE20" s="159"/>
      <c r="EF20" s="160"/>
      <c r="EG20" s="22" t="s">
        <v>4</v>
      </c>
      <c r="EH20" s="22" t="s">
        <v>4</v>
      </c>
      <c r="EI20" s="22" t="s">
        <v>227</v>
      </c>
      <c r="EJ20" s="22" t="s">
        <v>229</v>
      </c>
      <c r="EK20" s="22" t="s">
        <v>4</v>
      </c>
      <c r="EL20" s="22" t="s">
        <v>4</v>
      </c>
      <c r="EM20" s="22" t="s">
        <v>227</v>
      </c>
      <c r="EN20" s="22" t="s">
        <v>229</v>
      </c>
    </row>
    <row r="21" spans="1:144" ht="12.75">
      <c r="A21" s="32" t="s">
        <v>72</v>
      </c>
      <c r="B21" s="30" t="s">
        <v>73</v>
      </c>
      <c r="C21" s="4">
        <v>1824</v>
      </c>
      <c r="D21" s="4">
        <v>1871</v>
      </c>
      <c r="E21" s="4">
        <v>858</v>
      </c>
      <c r="F21" s="211">
        <f t="shared" si="13"/>
        <v>45.85783003741315</v>
      </c>
      <c r="G21" s="4">
        <v>0</v>
      </c>
      <c r="H21" s="4">
        <v>0</v>
      </c>
      <c r="I21" s="4">
        <v>0</v>
      </c>
      <c r="J21" s="287">
        <v>0</v>
      </c>
      <c r="K21" s="32" t="s">
        <v>72</v>
      </c>
      <c r="L21" s="30" t="s">
        <v>73</v>
      </c>
      <c r="M21" s="4">
        <v>0</v>
      </c>
      <c r="N21" s="4">
        <v>0</v>
      </c>
      <c r="O21" s="4">
        <v>0</v>
      </c>
      <c r="P21" s="287">
        <v>0</v>
      </c>
      <c r="Q21" s="4">
        <v>0</v>
      </c>
      <c r="R21" s="4">
        <v>0</v>
      </c>
      <c r="S21" s="4">
        <v>0</v>
      </c>
      <c r="T21" s="287">
        <v>0</v>
      </c>
      <c r="U21" s="32" t="s">
        <v>72</v>
      </c>
      <c r="V21" s="30" t="s">
        <v>73</v>
      </c>
      <c r="W21" s="4">
        <v>36078</v>
      </c>
      <c r="X21" s="4">
        <v>36889</v>
      </c>
      <c r="Y21" s="4">
        <v>20521</v>
      </c>
      <c r="Z21" s="211">
        <f t="shared" si="14"/>
        <v>55.62904931009244</v>
      </c>
      <c r="AA21" s="4">
        <v>0</v>
      </c>
      <c r="AB21" s="4">
        <v>0</v>
      </c>
      <c r="AC21" s="20">
        <f t="shared" si="15"/>
        <v>0</v>
      </c>
      <c r="AD21" s="287">
        <v>0</v>
      </c>
      <c r="AE21" s="32" t="s">
        <v>72</v>
      </c>
      <c r="AF21" s="30" t="s">
        <v>73</v>
      </c>
      <c r="AG21" s="20">
        <f t="shared" si="16"/>
        <v>36078</v>
      </c>
      <c r="AH21" s="20">
        <f t="shared" si="17"/>
        <v>36889</v>
      </c>
      <c r="AI21" s="20">
        <f t="shared" si="18"/>
        <v>20521</v>
      </c>
      <c r="AJ21" s="211">
        <f t="shared" si="19"/>
        <v>55.62904931009244</v>
      </c>
      <c r="AK21" s="20">
        <f t="shared" si="20"/>
        <v>0</v>
      </c>
      <c r="AL21" s="20">
        <f t="shared" si="21"/>
        <v>0</v>
      </c>
      <c r="AM21" s="20">
        <f t="shared" si="22"/>
        <v>524</v>
      </c>
      <c r="AN21" s="287">
        <v>0</v>
      </c>
      <c r="AO21" s="32" t="s">
        <v>72</v>
      </c>
      <c r="AP21" s="30" t="s">
        <v>73</v>
      </c>
      <c r="AQ21" s="20">
        <f t="shared" si="23"/>
        <v>0</v>
      </c>
      <c r="AR21" s="20">
        <f t="shared" si="24"/>
        <v>0</v>
      </c>
      <c r="AS21" s="20">
        <f t="shared" si="25"/>
        <v>0</v>
      </c>
      <c r="AT21" s="287">
        <v>0</v>
      </c>
      <c r="AU21" s="4">
        <v>0</v>
      </c>
      <c r="AV21" s="4">
        <v>0</v>
      </c>
      <c r="AW21" s="4">
        <v>0</v>
      </c>
      <c r="AX21" s="287">
        <v>0</v>
      </c>
      <c r="AY21" s="32" t="s">
        <v>72</v>
      </c>
      <c r="AZ21" s="30" t="s">
        <v>73</v>
      </c>
      <c r="BA21" s="4">
        <v>0</v>
      </c>
      <c r="BB21" s="4">
        <v>0</v>
      </c>
      <c r="BC21" s="4">
        <v>0</v>
      </c>
      <c r="BD21" s="287">
        <v>0</v>
      </c>
      <c r="BE21" s="4">
        <v>0</v>
      </c>
      <c r="BF21" s="4">
        <v>0</v>
      </c>
      <c r="BG21" s="4">
        <v>0</v>
      </c>
      <c r="BH21" s="287">
        <v>0</v>
      </c>
      <c r="BI21" s="32" t="s">
        <v>72</v>
      </c>
      <c r="BJ21" s="30" t="s">
        <v>73</v>
      </c>
      <c r="BK21" s="20">
        <f t="shared" si="26"/>
        <v>0</v>
      </c>
      <c r="BL21" s="20">
        <f t="shared" si="27"/>
        <v>0</v>
      </c>
      <c r="BM21" s="20">
        <f t="shared" si="28"/>
        <v>524</v>
      </c>
      <c r="BN21" s="287">
        <v>0</v>
      </c>
      <c r="BO21" s="4">
        <v>0</v>
      </c>
      <c r="BP21" s="4">
        <v>0</v>
      </c>
      <c r="BQ21" s="4">
        <v>0</v>
      </c>
      <c r="BR21" s="287">
        <v>0</v>
      </c>
      <c r="BS21" s="32" t="s">
        <v>72</v>
      </c>
      <c r="BT21" s="30" t="s">
        <v>73</v>
      </c>
      <c r="BU21" s="30">
        <v>152</v>
      </c>
      <c r="BV21" s="4">
        <v>0</v>
      </c>
      <c r="BW21" s="4">
        <v>0</v>
      </c>
      <c r="BX21" s="4">
        <v>372</v>
      </c>
      <c r="BY21" s="287">
        <v>0</v>
      </c>
      <c r="BZ21" s="4">
        <v>0</v>
      </c>
      <c r="CA21" s="4">
        <v>0</v>
      </c>
      <c r="CB21" s="4">
        <v>0</v>
      </c>
      <c r="CC21" s="287">
        <v>0</v>
      </c>
      <c r="CD21" s="32" t="s">
        <v>72</v>
      </c>
      <c r="CE21" s="30" t="s">
        <v>73</v>
      </c>
      <c r="CF21" s="4">
        <v>192</v>
      </c>
      <c r="CG21" s="4">
        <v>346</v>
      </c>
      <c r="CH21" s="4">
        <v>346</v>
      </c>
      <c r="CI21" s="211">
        <f t="shared" si="29"/>
        <v>100</v>
      </c>
      <c r="CJ21" s="4">
        <v>0</v>
      </c>
      <c r="CK21" s="4">
        <v>0</v>
      </c>
      <c r="CL21" s="4">
        <v>0</v>
      </c>
      <c r="CM21" s="287">
        <v>0</v>
      </c>
      <c r="CN21" s="32" t="s">
        <v>72</v>
      </c>
      <c r="CO21" s="30" t="s">
        <v>73</v>
      </c>
      <c r="CP21" s="20">
        <f t="shared" si="31"/>
        <v>192</v>
      </c>
      <c r="CQ21" s="20">
        <f t="shared" si="32"/>
        <v>346</v>
      </c>
      <c r="CR21" s="20">
        <f t="shared" si="33"/>
        <v>346</v>
      </c>
      <c r="CS21" s="211">
        <f t="shared" si="34"/>
        <v>100</v>
      </c>
      <c r="CT21" s="96">
        <f t="shared" si="4"/>
        <v>38094</v>
      </c>
      <c r="CU21" s="96">
        <f t="shared" si="5"/>
        <v>39106</v>
      </c>
      <c r="CV21" s="96">
        <f t="shared" si="6"/>
        <v>22249</v>
      </c>
      <c r="CW21" s="211">
        <f t="shared" si="35"/>
        <v>56.89408274945021</v>
      </c>
      <c r="CX21" s="32" t="s">
        <v>72</v>
      </c>
      <c r="CY21" s="30" t="s">
        <v>73</v>
      </c>
      <c r="CZ21" s="96">
        <f t="shared" si="7"/>
        <v>38094</v>
      </c>
      <c r="DA21" s="96">
        <f t="shared" si="8"/>
        <v>39106</v>
      </c>
      <c r="DB21" s="96">
        <f t="shared" si="9"/>
        <v>22249</v>
      </c>
      <c r="DC21" s="211">
        <f t="shared" si="36"/>
        <v>56.89408274945021</v>
      </c>
      <c r="DD21" s="96">
        <f t="shared" si="37"/>
        <v>0</v>
      </c>
      <c r="DE21" s="96">
        <f t="shared" si="10"/>
        <v>0</v>
      </c>
      <c r="DF21" s="96">
        <f t="shared" si="11"/>
        <v>0</v>
      </c>
      <c r="DG21" s="287">
        <v>0</v>
      </c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</row>
    <row r="22" spans="1:144" ht="12.75">
      <c r="A22" s="32" t="s">
        <v>74</v>
      </c>
      <c r="B22" s="30" t="s">
        <v>75</v>
      </c>
      <c r="C22" s="4">
        <v>9311</v>
      </c>
      <c r="D22" s="4">
        <v>9505</v>
      </c>
      <c r="E22" s="4">
        <v>4022</v>
      </c>
      <c r="F22" s="211">
        <f t="shared" si="13"/>
        <v>42.31457127827459</v>
      </c>
      <c r="G22" s="4">
        <v>0</v>
      </c>
      <c r="H22" s="4">
        <v>0</v>
      </c>
      <c r="I22" s="4">
        <v>0</v>
      </c>
      <c r="J22" s="287">
        <v>0</v>
      </c>
      <c r="K22" s="32" t="s">
        <v>74</v>
      </c>
      <c r="L22" s="30" t="s">
        <v>75</v>
      </c>
      <c r="M22" s="4">
        <v>0</v>
      </c>
      <c r="N22" s="4">
        <v>0</v>
      </c>
      <c r="O22" s="4">
        <v>0</v>
      </c>
      <c r="P22" s="287">
        <v>0</v>
      </c>
      <c r="Q22" s="4">
        <v>0</v>
      </c>
      <c r="R22" s="4">
        <v>0</v>
      </c>
      <c r="S22" s="4">
        <v>0</v>
      </c>
      <c r="T22" s="287">
        <v>0</v>
      </c>
      <c r="U22" s="32" t="s">
        <v>74</v>
      </c>
      <c r="V22" s="30" t="s">
        <v>75</v>
      </c>
      <c r="W22" s="4">
        <v>120890</v>
      </c>
      <c r="X22" s="4">
        <v>122132</v>
      </c>
      <c r="Y22" s="4">
        <v>69419</v>
      </c>
      <c r="Z22" s="211">
        <f t="shared" si="14"/>
        <v>56.83932138997151</v>
      </c>
      <c r="AA22" s="4">
        <v>0</v>
      </c>
      <c r="AB22" s="4">
        <v>0</v>
      </c>
      <c r="AC22" s="20">
        <f t="shared" si="15"/>
        <v>0</v>
      </c>
      <c r="AD22" s="287">
        <v>0</v>
      </c>
      <c r="AE22" s="32" t="s">
        <v>74</v>
      </c>
      <c r="AF22" s="30" t="s">
        <v>75</v>
      </c>
      <c r="AG22" s="20">
        <f t="shared" si="16"/>
        <v>120890</v>
      </c>
      <c r="AH22" s="20">
        <f t="shared" si="17"/>
        <v>122132</v>
      </c>
      <c r="AI22" s="20">
        <f t="shared" si="18"/>
        <v>69419</v>
      </c>
      <c r="AJ22" s="211">
        <f t="shared" si="19"/>
        <v>56.83932138997151</v>
      </c>
      <c r="AK22" s="20">
        <f t="shared" si="20"/>
        <v>516</v>
      </c>
      <c r="AL22" s="20">
        <f t="shared" si="21"/>
        <v>516</v>
      </c>
      <c r="AM22" s="20">
        <f t="shared" si="22"/>
        <v>1200</v>
      </c>
      <c r="AN22" s="211">
        <f t="shared" si="39"/>
        <v>232.55813953488374</v>
      </c>
      <c r="AO22" s="32" t="s">
        <v>74</v>
      </c>
      <c r="AP22" s="30" t="s">
        <v>75</v>
      </c>
      <c r="AQ22" s="20">
        <f t="shared" si="23"/>
        <v>0</v>
      </c>
      <c r="AR22" s="20">
        <f t="shared" si="24"/>
        <v>0</v>
      </c>
      <c r="AS22" s="20">
        <f t="shared" si="25"/>
        <v>0</v>
      </c>
      <c r="AT22" s="287">
        <v>0</v>
      </c>
      <c r="AU22" s="4">
        <v>0</v>
      </c>
      <c r="AV22" s="4">
        <v>0</v>
      </c>
      <c r="AW22" s="4">
        <v>0</v>
      </c>
      <c r="AX22" s="287">
        <v>0</v>
      </c>
      <c r="AY22" s="32" t="s">
        <v>74</v>
      </c>
      <c r="AZ22" s="30" t="s">
        <v>75</v>
      </c>
      <c r="BA22" s="4">
        <v>0</v>
      </c>
      <c r="BB22" s="4">
        <v>0</v>
      </c>
      <c r="BC22" s="4">
        <v>0</v>
      </c>
      <c r="BD22" s="287">
        <v>0</v>
      </c>
      <c r="BE22" s="4">
        <v>0</v>
      </c>
      <c r="BF22" s="4">
        <v>0</v>
      </c>
      <c r="BG22" s="4">
        <v>0</v>
      </c>
      <c r="BH22" s="287">
        <v>0</v>
      </c>
      <c r="BI22" s="32" t="s">
        <v>74</v>
      </c>
      <c r="BJ22" s="30" t="s">
        <v>75</v>
      </c>
      <c r="BK22" s="20">
        <f t="shared" si="26"/>
        <v>516</v>
      </c>
      <c r="BL22" s="20">
        <f t="shared" si="27"/>
        <v>516</v>
      </c>
      <c r="BM22" s="20">
        <f t="shared" si="28"/>
        <v>1200</v>
      </c>
      <c r="BN22" s="211">
        <f>BM22/BL22*100</f>
        <v>232.55813953488374</v>
      </c>
      <c r="BO22" s="4">
        <v>0</v>
      </c>
      <c r="BP22" s="4">
        <v>0</v>
      </c>
      <c r="BQ22" s="4">
        <v>0</v>
      </c>
      <c r="BR22" s="287">
        <v>0</v>
      </c>
      <c r="BS22" s="32" t="s">
        <v>74</v>
      </c>
      <c r="BT22" s="30" t="s">
        <v>75</v>
      </c>
      <c r="BU22" s="30">
        <v>1187</v>
      </c>
      <c r="BV22" s="4">
        <v>516</v>
      </c>
      <c r="BW22" s="4">
        <v>516</v>
      </c>
      <c r="BX22" s="4">
        <v>13</v>
      </c>
      <c r="BY22" s="211">
        <f>BX22/BW22*100</f>
        <v>2.5193798449612403</v>
      </c>
      <c r="BZ22" s="4">
        <v>0</v>
      </c>
      <c r="CA22" s="4">
        <v>0</v>
      </c>
      <c r="CB22" s="4">
        <v>0</v>
      </c>
      <c r="CC22" s="287">
        <v>0</v>
      </c>
      <c r="CD22" s="32" t="s">
        <v>74</v>
      </c>
      <c r="CE22" s="30" t="s">
        <v>75</v>
      </c>
      <c r="CF22" s="4">
        <v>862</v>
      </c>
      <c r="CG22" s="4">
        <v>2055</v>
      </c>
      <c r="CH22" s="4">
        <v>2055</v>
      </c>
      <c r="CI22" s="211">
        <f t="shared" si="29"/>
        <v>100</v>
      </c>
      <c r="CJ22" s="4">
        <v>0</v>
      </c>
      <c r="CK22" s="4">
        <v>0</v>
      </c>
      <c r="CL22" s="4">
        <v>0</v>
      </c>
      <c r="CM22" s="287">
        <v>0</v>
      </c>
      <c r="CN22" s="32" t="s">
        <v>74</v>
      </c>
      <c r="CO22" s="30" t="s">
        <v>75</v>
      </c>
      <c r="CP22" s="20">
        <f t="shared" si="31"/>
        <v>862</v>
      </c>
      <c r="CQ22" s="20">
        <f t="shared" si="32"/>
        <v>2055</v>
      </c>
      <c r="CR22" s="20">
        <f t="shared" si="33"/>
        <v>2055</v>
      </c>
      <c r="CS22" s="211">
        <f t="shared" si="34"/>
        <v>100</v>
      </c>
      <c r="CT22" s="96">
        <f t="shared" si="4"/>
        <v>131579</v>
      </c>
      <c r="CU22" s="96">
        <f t="shared" si="5"/>
        <v>134208</v>
      </c>
      <c r="CV22" s="96">
        <f t="shared" si="6"/>
        <v>76696</v>
      </c>
      <c r="CW22" s="211">
        <f t="shared" si="35"/>
        <v>57.14711492608488</v>
      </c>
      <c r="CX22" s="32" t="s">
        <v>74</v>
      </c>
      <c r="CY22" s="30" t="s">
        <v>75</v>
      </c>
      <c r="CZ22" s="96">
        <f t="shared" si="7"/>
        <v>131579</v>
      </c>
      <c r="DA22" s="96">
        <f t="shared" si="8"/>
        <v>134208</v>
      </c>
      <c r="DB22" s="96">
        <f t="shared" si="9"/>
        <v>76696</v>
      </c>
      <c r="DC22" s="211">
        <f t="shared" si="36"/>
        <v>57.14711492608488</v>
      </c>
      <c r="DD22" s="96">
        <f t="shared" si="37"/>
        <v>0</v>
      </c>
      <c r="DE22" s="96">
        <f t="shared" si="10"/>
        <v>0</v>
      </c>
      <c r="DF22" s="96">
        <f t="shared" si="11"/>
        <v>0</v>
      </c>
      <c r="DG22" s="287">
        <v>0</v>
      </c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</row>
    <row r="23" spans="1:144" ht="12.75">
      <c r="A23" s="32" t="s">
        <v>76</v>
      </c>
      <c r="B23" s="30" t="s">
        <v>77</v>
      </c>
      <c r="C23" s="4">
        <v>15055</v>
      </c>
      <c r="D23" s="4">
        <v>15228</v>
      </c>
      <c r="E23" s="4">
        <v>7432</v>
      </c>
      <c r="F23" s="211">
        <f t="shared" si="13"/>
        <v>48.804833201996324</v>
      </c>
      <c r="G23" s="4">
        <v>0</v>
      </c>
      <c r="H23" s="4">
        <v>0</v>
      </c>
      <c r="I23" s="4">
        <v>0</v>
      </c>
      <c r="J23" s="287">
        <v>0</v>
      </c>
      <c r="K23" s="32" t="s">
        <v>76</v>
      </c>
      <c r="L23" s="30" t="s">
        <v>77</v>
      </c>
      <c r="M23" s="4">
        <v>0</v>
      </c>
      <c r="N23" s="4">
        <v>0</v>
      </c>
      <c r="O23" s="4">
        <v>0</v>
      </c>
      <c r="P23" s="287">
        <v>0</v>
      </c>
      <c r="Q23" s="4">
        <v>0</v>
      </c>
      <c r="R23" s="4">
        <v>0</v>
      </c>
      <c r="S23" s="4">
        <v>0</v>
      </c>
      <c r="T23" s="287">
        <v>0</v>
      </c>
      <c r="U23" s="32" t="s">
        <v>76</v>
      </c>
      <c r="V23" s="30" t="s">
        <v>77</v>
      </c>
      <c r="W23" s="4">
        <v>133586</v>
      </c>
      <c r="X23" s="4">
        <v>134894</v>
      </c>
      <c r="Y23" s="4">
        <v>74474</v>
      </c>
      <c r="Z23" s="211">
        <f t="shared" si="14"/>
        <v>55.20927543107922</v>
      </c>
      <c r="AA23" s="4">
        <v>145</v>
      </c>
      <c r="AB23" s="4">
        <v>145</v>
      </c>
      <c r="AC23" s="20">
        <f t="shared" si="15"/>
        <v>145</v>
      </c>
      <c r="AD23" s="211">
        <f>AC23/AB23*100</f>
        <v>100</v>
      </c>
      <c r="AE23" s="32" t="s">
        <v>76</v>
      </c>
      <c r="AF23" s="30" t="s">
        <v>77</v>
      </c>
      <c r="AG23" s="20">
        <f t="shared" si="16"/>
        <v>133441</v>
      </c>
      <c r="AH23" s="20">
        <f t="shared" si="17"/>
        <v>134749</v>
      </c>
      <c r="AI23" s="20">
        <f t="shared" si="18"/>
        <v>74329</v>
      </c>
      <c r="AJ23" s="211">
        <f t="shared" si="19"/>
        <v>55.161077262168924</v>
      </c>
      <c r="AK23" s="20">
        <f t="shared" si="20"/>
        <v>0</v>
      </c>
      <c r="AL23" s="20">
        <f t="shared" si="21"/>
        <v>0</v>
      </c>
      <c r="AM23" s="20">
        <f t="shared" si="22"/>
        <v>2176</v>
      </c>
      <c r="AN23" s="287">
        <v>0</v>
      </c>
      <c r="AO23" s="32" t="s">
        <v>76</v>
      </c>
      <c r="AP23" s="30" t="s">
        <v>77</v>
      </c>
      <c r="AQ23" s="20">
        <f t="shared" si="23"/>
        <v>0</v>
      </c>
      <c r="AR23" s="20">
        <f t="shared" si="24"/>
        <v>0</v>
      </c>
      <c r="AS23" s="20">
        <f t="shared" si="25"/>
        <v>200</v>
      </c>
      <c r="AT23" s="287">
        <v>0</v>
      </c>
      <c r="AU23" s="4">
        <v>0</v>
      </c>
      <c r="AV23" s="4">
        <v>0</v>
      </c>
      <c r="AW23" s="4">
        <v>0</v>
      </c>
      <c r="AX23" s="287">
        <v>0</v>
      </c>
      <c r="AY23" s="32" t="s">
        <v>76</v>
      </c>
      <c r="AZ23" s="30" t="s">
        <v>77</v>
      </c>
      <c r="BA23" s="4">
        <v>0</v>
      </c>
      <c r="BB23" s="4">
        <v>0</v>
      </c>
      <c r="BC23" s="4">
        <v>200</v>
      </c>
      <c r="BD23" s="287">
        <v>0</v>
      </c>
      <c r="BE23" s="4">
        <v>0</v>
      </c>
      <c r="BF23" s="4">
        <v>0</v>
      </c>
      <c r="BG23" s="4">
        <v>0</v>
      </c>
      <c r="BH23" s="287">
        <v>0</v>
      </c>
      <c r="BI23" s="32" t="s">
        <v>76</v>
      </c>
      <c r="BJ23" s="30" t="s">
        <v>77</v>
      </c>
      <c r="BK23" s="20">
        <f t="shared" si="26"/>
        <v>0</v>
      </c>
      <c r="BL23" s="20">
        <f t="shared" si="27"/>
        <v>0</v>
      </c>
      <c r="BM23" s="20">
        <f t="shared" si="28"/>
        <v>1976</v>
      </c>
      <c r="BN23" s="287">
        <v>0</v>
      </c>
      <c r="BO23" s="4">
        <v>0</v>
      </c>
      <c r="BP23" s="4">
        <v>0</v>
      </c>
      <c r="BQ23" s="4">
        <v>0</v>
      </c>
      <c r="BR23" s="287">
        <v>0</v>
      </c>
      <c r="BS23" s="32" t="s">
        <v>76</v>
      </c>
      <c r="BT23" s="30" t="s">
        <v>77</v>
      </c>
      <c r="BU23" s="30">
        <v>1516</v>
      </c>
      <c r="BV23" s="4">
        <v>0</v>
      </c>
      <c r="BW23" s="4">
        <v>0</v>
      </c>
      <c r="BX23" s="4">
        <v>460</v>
      </c>
      <c r="BY23" s="287">
        <v>0</v>
      </c>
      <c r="BZ23" s="4">
        <v>0</v>
      </c>
      <c r="CA23" s="4">
        <v>0</v>
      </c>
      <c r="CB23" s="4">
        <v>0</v>
      </c>
      <c r="CC23" s="287">
        <v>0</v>
      </c>
      <c r="CD23" s="32" t="s">
        <v>76</v>
      </c>
      <c r="CE23" s="30" t="s">
        <v>77</v>
      </c>
      <c r="CF23" s="4">
        <v>443</v>
      </c>
      <c r="CG23" s="4">
        <v>1851</v>
      </c>
      <c r="CH23" s="4">
        <v>1516</v>
      </c>
      <c r="CI23" s="211">
        <f t="shared" si="29"/>
        <v>81.90167477039438</v>
      </c>
      <c r="CJ23" s="4">
        <v>0</v>
      </c>
      <c r="CK23" s="4">
        <v>0</v>
      </c>
      <c r="CL23" s="4">
        <v>0</v>
      </c>
      <c r="CM23" s="287">
        <v>0</v>
      </c>
      <c r="CN23" s="32" t="s">
        <v>76</v>
      </c>
      <c r="CO23" s="30" t="s">
        <v>77</v>
      </c>
      <c r="CP23" s="20">
        <f t="shared" si="31"/>
        <v>443</v>
      </c>
      <c r="CQ23" s="20">
        <f t="shared" si="32"/>
        <v>1851</v>
      </c>
      <c r="CR23" s="20">
        <f t="shared" si="33"/>
        <v>1516</v>
      </c>
      <c r="CS23" s="211">
        <f t="shared" si="34"/>
        <v>81.90167477039438</v>
      </c>
      <c r="CT23" s="96">
        <f t="shared" si="4"/>
        <v>149084</v>
      </c>
      <c r="CU23" s="96">
        <f t="shared" si="5"/>
        <v>151973</v>
      </c>
      <c r="CV23" s="96">
        <f t="shared" si="6"/>
        <v>85598</v>
      </c>
      <c r="CW23" s="211">
        <f t="shared" si="35"/>
        <v>56.32447869029367</v>
      </c>
      <c r="CX23" s="32" t="s">
        <v>76</v>
      </c>
      <c r="CY23" s="30" t="s">
        <v>77</v>
      </c>
      <c r="CZ23" s="96">
        <f t="shared" si="7"/>
        <v>148939</v>
      </c>
      <c r="DA23" s="96">
        <f t="shared" si="8"/>
        <v>151828</v>
      </c>
      <c r="DB23" s="96">
        <f t="shared" si="9"/>
        <v>85253</v>
      </c>
      <c r="DC23" s="211">
        <f t="shared" si="36"/>
        <v>56.151039333983185</v>
      </c>
      <c r="DD23" s="96">
        <f t="shared" si="37"/>
        <v>145</v>
      </c>
      <c r="DE23" s="96">
        <f t="shared" si="10"/>
        <v>145</v>
      </c>
      <c r="DF23" s="96">
        <f t="shared" si="11"/>
        <v>345</v>
      </c>
      <c r="DG23" s="211">
        <f t="shared" si="38"/>
        <v>237.93103448275863</v>
      </c>
      <c r="DH23" s="157">
        <v>8</v>
      </c>
      <c r="DI23" s="157" t="s">
        <v>37</v>
      </c>
      <c r="DJ23" s="163" t="s">
        <v>192</v>
      </c>
      <c r="DK23" s="163">
        <v>4750</v>
      </c>
      <c r="DL23" s="247">
        <v>4750</v>
      </c>
      <c r="DM23" s="247">
        <v>1106</v>
      </c>
      <c r="DN23" s="242">
        <f>DM23/DL23*100</f>
        <v>23.28421052631579</v>
      </c>
      <c r="DO23" s="163">
        <v>0</v>
      </c>
      <c r="DP23" s="163">
        <v>0</v>
      </c>
      <c r="DQ23" s="163">
        <v>0</v>
      </c>
      <c r="DR23" s="246">
        <v>0</v>
      </c>
      <c r="DS23" s="157">
        <v>8</v>
      </c>
      <c r="DT23" s="157" t="s">
        <v>37</v>
      </c>
      <c r="DU23" s="163" t="s">
        <v>192</v>
      </c>
      <c r="DV23" s="163">
        <v>71998</v>
      </c>
      <c r="DW23" s="163">
        <v>72259</v>
      </c>
      <c r="DX23" s="163">
        <v>37962</v>
      </c>
      <c r="DY23" s="242">
        <f>DX23/DW23*100</f>
        <v>52.5360162747893</v>
      </c>
      <c r="DZ23" s="163">
        <v>0</v>
      </c>
      <c r="EA23" s="163">
        <v>0</v>
      </c>
      <c r="EB23" s="163">
        <v>1275</v>
      </c>
      <c r="EC23" s="246">
        <v>0</v>
      </c>
      <c r="ED23" s="157">
        <v>8</v>
      </c>
      <c r="EE23" s="157" t="s">
        <v>37</v>
      </c>
      <c r="EF23" s="163" t="s">
        <v>192</v>
      </c>
      <c r="EG23" s="163">
        <v>0</v>
      </c>
      <c r="EH23" s="163">
        <v>1028</v>
      </c>
      <c r="EI23" s="163">
        <v>1028</v>
      </c>
      <c r="EJ23" s="242">
        <f>EI23/EH23*100</f>
        <v>100</v>
      </c>
      <c r="EK23" s="164">
        <f aca="true" t="shared" si="40" ref="EK23:EK41">DK23+DO23+DV23+DZ23+EG23</f>
        <v>76748</v>
      </c>
      <c r="EL23" s="164">
        <f aca="true" t="shared" si="41" ref="EL23:EL41">DL23+DP23+DW23+EA23+EH23</f>
        <v>78037</v>
      </c>
      <c r="EM23" s="164">
        <f aca="true" t="shared" si="42" ref="EM23:EM41">DM23+DQ23+DX23+EB23+EI23</f>
        <v>41371</v>
      </c>
      <c r="EN23" s="242">
        <f aca="true" t="shared" si="43" ref="EN23:EN41">EM23/EL23*100</f>
        <v>53.01459564052949</v>
      </c>
    </row>
    <row r="24" spans="1:144" ht="12.75">
      <c r="A24" s="32" t="s">
        <v>78</v>
      </c>
      <c r="B24" s="30" t="s">
        <v>79</v>
      </c>
      <c r="C24" s="4">
        <v>17538</v>
      </c>
      <c r="D24" s="4">
        <v>17869</v>
      </c>
      <c r="E24" s="4">
        <v>10572</v>
      </c>
      <c r="F24" s="211">
        <f t="shared" si="13"/>
        <v>59.16391516033354</v>
      </c>
      <c r="G24" s="4">
        <v>0</v>
      </c>
      <c r="H24" s="4">
        <v>0</v>
      </c>
      <c r="I24" s="4">
        <v>508</v>
      </c>
      <c r="J24" s="287">
        <v>0</v>
      </c>
      <c r="K24" s="32" t="s">
        <v>78</v>
      </c>
      <c r="L24" s="30" t="s">
        <v>79</v>
      </c>
      <c r="M24" s="4">
        <v>0</v>
      </c>
      <c r="N24" s="4">
        <v>0</v>
      </c>
      <c r="O24" s="4">
        <v>0</v>
      </c>
      <c r="P24" s="287">
        <v>0</v>
      </c>
      <c r="Q24" s="4">
        <v>0</v>
      </c>
      <c r="R24" s="4">
        <v>0</v>
      </c>
      <c r="S24" s="4">
        <v>0</v>
      </c>
      <c r="T24" s="287">
        <v>0</v>
      </c>
      <c r="U24" s="32" t="s">
        <v>78</v>
      </c>
      <c r="V24" s="30" t="s">
        <v>79</v>
      </c>
      <c r="W24" s="4">
        <v>223189</v>
      </c>
      <c r="X24" s="4">
        <v>224891</v>
      </c>
      <c r="Y24" s="4">
        <v>126097</v>
      </c>
      <c r="Z24" s="211">
        <f t="shared" si="14"/>
        <v>56.070274043870135</v>
      </c>
      <c r="AA24" s="4">
        <v>0</v>
      </c>
      <c r="AB24" s="4">
        <v>0</v>
      </c>
      <c r="AC24" s="20">
        <f t="shared" si="15"/>
        <v>0</v>
      </c>
      <c r="AD24" s="287">
        <v>0</v>
      </c>
      <c r="AE24" s="32" t="s">
        <v>78</v>
      </c>
      <c r="AF24" s="30" t="s">
        <v>79</v>
      </c>
      <c r="AG24" s="20">
        <f t="shared" si="16"/>
        <v>223189</v>
      </c>
      <c r="AH24" s="20">
        <f t="shared" si="17"/>
        <v>224891</v>
      </c>
      <c r="AI24" s="20">
        <f t="shared" si="18"/>
        <v>126097</v>
      </c>
      <c r="AJ24" s="211">
        <f t="shared" si="19"/>
        <v>56.070274043870135</v>
      </c>
      <c r="AK24" s="20">
        <f t="shared" si="20"/>
        <v>0</v>
      </c>
      <c r="AL24" s="20">
        <f t="shared" si="21"/>
        <v>0</v>
      </c>
      <c r="AM24" s="20">
        <f t="shared" si="22"/>
        <v>3613</v>
      </c>
      <c r="AN24" s="287">
        <v>0</v>
      </c>
      <c r="AO24" s="32" t="s">
        <v>78</v>
      </c>
      <c r="AP24" s="30" t="s">
        <v>79</v>
      </c>
      <c r="AQ24" s="20">
        <f t="shared" si="23"/>
        <v>0</v>
      </c>
      <c r="AR24" s="20">
        <f t="shared" si="24"/>
        <v>0</v>
      </c>
      <c r="AS24" s="20">
        <f t="shared" si="25"/>
        <v>0</v>
      </c>
      <c r="AT24" s="287">
        <v>0</v>
      </c>
      <c r="AU24" s="4">
        <v>0</v>
      </c>
      <c r="AV24" s="4">
        <v>0</v>
      </c>
      <c r="AW24" s="4">
        <v>0</v>
      </c>
      <c r="AX24" s="287">
        <v>0</v>
      </c>
      <c r="AY24" s="32" t="s">
        <v>78</v>
      </c>
      <c r="AZ24" s="30" t="s">
        <v>79</v>
      </c>
      <c r="BA24" s="4">
        <v>0</v>
      </c>
      <c r="BB24" s="4">
        <v>0</v>
      </c>
      <c r="BC24" s="4">
        <v>0</v>
      </c>
      <c r="BD24" s="287">
        <v>0</v>
      </c>
      <c r="BE24" s="4">
        <v>0</v>
      </c>
      <c r="BF24" s="4">
        <v>0</v>
      </c>
      <c r="BG24" s="4">
        <v>0</v>
      </c>
      <c r="BH24" s="287">
        <v>0</v>
      </c>
      <c r="BI24" s="32" t="s">
        <v>78</v>
      </c>
      <c r="BJ24" s="30" t="s">
        <v>79</v>
      </c>
      <c r="BK24" s="20">
        <f t="shared" si="26"/>
        <v>0</v>
      </c>
      <c r="BL24" s="20">
        <f t="shared" si="27"/>
        <v>0</v>
      </c>
      <c r="BM24" s="20">
        <f t="shared" si="28"/>
        <v>3613</v>
      </c>
      <c r="BN24" s="287">
        <v>0</v>
      </c>
      <c r="BO24" s="4">
        <v>0</v>
      </c>
      <c r="BP24" s="4">
        <v>0</v>
      </c>
      <c r="BQ24" s="4">
        <v>0</v>
      </c>
      <c r="BR24" s="287">
        <v>0</v>
      </c>
      <c r="BS24" s="32" t="s">
        <v>78</v>
      </c>
      <c r="BT24" s="30" t="s">
        <v>79</v>
      </c>
      <c r="BU24" s="30">
        <v>2743</v>
      </c>
      <c r="BV24" s="4">
        <v>0</v>
      </c>
      <c r="BW24" s="4">
        <v>0</v>
      </c>
      <c r="BX24" s="4">
        <v>870</v>
      </c>
      <c r="BY24" s="287">
        <v>0</v>
      </c>
      <c r="BZ24" s="4">
        <v>0</v>
      </c>
      <c r="CA24" s="4">
        <v>0</v>
      </c>
      <c r="CB24" s="4">
        <v>0</v>
      </c>
      <c r="CC24" s="287">
        <v>0</v>
      </c>
      <c r="CD24" s="32" t="s">
        <v>78</v>
      </c>
      <c r="CE24" s="30" t="s">
        <v>79</v>
      </c>
      <c r="CF24" s="4">
        <v>411</v>
      </c>
      <c r="CG24" s="4">
        <v>3155</v>
      </c>
      <c r="CH24" s="4">
        <v>3155</v>
      </c>
      <c r="CI24" s="211">
        <f t="shared" si="29"/>
        <v>100</v>
      </c>
      <c r="CJ24" s="4">
        <v>0</v>
      </c>
      <c r="CK24" s="4">
        <v>729</v>
      </c>
      <c r="CL24" s="4">
        <v>729</v>
      </c>
      <c r="CM24" s="211">
        <f t="shared" si="30"/>
        <v>100</v>
      </c>
      <c r="CN24" s="32" t="s">
        <v>78</v>
      </c>
      <c r="CO24" s="30" t="s">
        <v>79</v>
      </c>
      <c r="CP24" s="20">
        <f t="shared" si="31"/>
        <v>411</v>
      </c>
      <c r="CQ24" s="20">
        <f t="shared" si="32"/>
        <v>2426</v>
      </c>
      <c r="CR24" s="20">
        <f t="shared" si="33"/>
        <v>2426</v>
      </c>
      <c r="CS24" s="211">
        <f t="shared" si="34"/>
        <v>100</v>
      </c>
      <c r="CT24" s="96">
        <f t="shared" si="4"/>
        <v>241138</v>
      </c>
      <c r="CU24" s="96">
        <f t="shared" si="5"/>
        <v>245915</v>
      </c>
      <c r="CV24" s="96">
        <f t="shared" si="6"/>
        <v>143437</v>
      </c>
      <c r="CW24" s="211">
        <f t="shared" si="35"/>
        <v>58.32787751865482</v>
      </c>
      <c r="CX24" s="32" t="s">
        <v>78</v>
      </c>
      <c r="CY24" s="30" t="s">
        <v>79</v>
      </c>
      <c r="CZ24" s="96">
        <f t="shared" si="7"/>
        <v>241138</v>
      </c>
      <c r="DA24" s="96">
        <f t="shared" si="8"/>
        <v>245186</v>
      </c>
      <c r="DB24" s="96">
        <f t="shared" si="9"/>
        <v>142200</v>
      </c>
      <c r="DC24" s="211">
        <f t="shared" si="36"/>
        <v>57.99678611339962</v>
      </c>
      <c r="DD24" s="96">
        <f t="shared" si="37"/>
        <v>0</v>
      </c>
      <c r="DE24" s="96">
        <f t="shared" si="10"/>
        <v>729</v>
      </c>
      <c r="DF24" s="96">
        <f t="shared" si="11"/>
        <v>1237</v>
      </c>
      <c r="DG24" s="211">
        <f t="shared" si="38"/>
        <v>169.68449931412894</v>
      </c>
      <c r="DH24" s="171">
        <v>8</v>
      </c>
      <c r="DI24" s="157" t="s">
        <v>38</v>
      </c>
      <c r="DJ24" s="163" t="s">
        <v>193</v>
      </c>
      <c r="DK24" s="163">
        <v>2502</v>
      </c>
      <c r="DL24" s="247">
        <v>2502</v>
      </c>
      <c r="DM24" s="247">
        <v>847</v>
      </c>
      <c r="DN24" s="242">
        <f aca="true" t="shared" si="44" ref="DN24:DN41">DM24/DL24*100</f>
        <v>33.8529176658673</v>
      </c>
      <c r="DO24" s="163">
        <v>0</v>
      </c>
      <c r="DP24" s="163">
        <v>0</v>
      </c>
      <c r="DQ24" s="163">
        <v>0</v>
      </c>
      <c r="DR24" s="246">
        <v>0</v>
      </c>
      <c r="DS24" s="171">
        <v>8</v>
      </c>
      <c r="DT24" s="157" t="s">
        <v>38</v>
      </c>
      <c r="DU24" s="163" t="s">
        <v>193</v>
      </c>
      <c r="DV24" s="163">
        <v>32642</v>
      </c>
      <c r="DW24" s="163">
        <v>32806</v>
      </c>
      <c r="DX24" s="163">
        <v>16924</v>
      </c>
      <c r="DY24" s="242">
        <f aca="true" t="shared" si="45" ref="DY24:DY41">DX24/DW24*100</f>
        <v>51.58812412363593</v>
      </c>
      <c r="DZ24" s="163">
        <v>0</v>
      </c>
      <c r="EA24" s="163">
        <v>0</v>
      </c>
      <c r="EB24" s="163">
        <v>420</v>
      </c>
      <c r="EC24" s="246">
        <v>0</v>
      </c>
      <c r="ED24" s="171">
        <v>8</v>
      </c>
      <c r="EE24" s="157" t="s">
        <v>38</v>
      </c>
      <c r="EF24" s="163" t="s">
        <v>193</v>
      </c>
      <c r="EG24" s="163">
        <v>0</v>
      </c>
      <c r="EH24" s="163">
        <v>120</v>
      </c>
      <c r="EI24" s="163">
        <v>120</v>
      </c>
      <c r="EJ24" s="242">
        <f aca="true" t="shared" si="46" ref="EJ24:EJ41">EI24/EH24*100</f>
        <v>100</v>
      </c>
      <c r="EK24" s="164">
        <f t="shared" si="40"/>
        <v>35144</v>
      </c>
      <c r="EL24" s="164">
        <f t="shared" si="41"/>
        <v>35428</v>
      </c>
      <c r="EM24" s="164">
        <f t="shared" si="42"/>
        <v>18311</v>
      </c>
      <c r="EN24" s="242">
        <f t="shared" si="43"/>
        <v>51.68510782431974</v>
      </c>
    </row>
    <row r="25" spans="1:144" ht="12.75">
      <c r="A25" s="32" t="s">
        <v>80</v>
      </c>
      <c r="B25" s="30" t="s">
        <v>81</v>
      </c>
      <c r="C25" s="4">
        <v>16044</v>
      </c>
      <c r="D25" s="4">
        <v>16402</v>
      </c>
      <c r="E25" s="4">
        <v>9090</v>
      </c>
      <c r="F25" s="211">
        <f t="shared" si="13"/>
        <v>55.420070723082546</v>
      </c>
      <c r="G25" s="4">
        <v>0</v>
      </c>
      <c r="H25" s="4">
        <v>0</v>
      </c>
      <c r="I25" s="4">
        <v>0</v>
      </c>
      <c r="J25" s="287">
        <v>0</v>
      </c>
      <c r="K25" s="32" t="s">
        <v>80</v>
      </c>
      <c r="L25" s="30" t="s">
        <v>81</v>
      </c>
      <c r="M25" s="4">
        <v>0</v>
      </c>
      <c r="N25" s="4">
        <v>0</v>
      </c>
      <c r="O25" s="4">
        <v>0</v>
      </c>
      <c r="P25" s="287">
        <v>0</v>
      </c>
      <c r="Q25" s="4">
        <v>0</v>
      </c>
      <c r="R25" s="4">
        <v>0</v>
      </c>
      <c r="S25" s="4">
        <v>0</v>
      </c>
      <c r="T25" s="287">
        <v>0</v>
      </c>
      <c r="U25" s="32" t="s">
        <v>80</v>
      </c>
      <c r="V25" s="30" t="s">
        <v>81</v>
      </c>
      <c r="W25" s="4">
        <v>189597</v>
      </c>
      <c r="X25" s="4">
        <v>191749</v>
      </c>
      <c r="Y25" s="4">
        <v>106026</v>
      </c>
      <c r="Z25" s="211">
        <f t="shared" si="14"/>
        <v>55.29416059536164</v>
      </c>
      <c r="AA25" s="4">
        <v>0</v>
      </c>
      <c r="AB25" s="4">
        <v>0</v>
      </c>
      <c r="AC25" s="20">
        <f t="shared" si="15"/>
        <v>0</v>
      </c>
      <c r="AD25" s="287">
        <v>0</v>
      </c>
      <c r="AE25" s="32" t="s">
        <v>80</v>
      </c>
      <c r="AF25" s="30" t="s">
        <v>81</v>
      </c>
      <c r="AG25" s="20">
        <f t="shared" si="16"/>
        <v>189597</v>
      </c>
      <c r="AH25" s="20">
        <f t="shared" si="17"/>
        <v>191749</v>
      </c>
      <c r="AI25" s="20">
        <f t="shared" si="18"/>
        <v>106026</v>
      </c>
      <c r="AJ25" s="211">
        <f t="shared" si="19"/>
        <v>55.29416059536164</v>
      </c>
      <c r="AK25" s="20">
        <f t="shared" si="20"/>
        <v>1440</v>
      </c>
      <c r="AL25" s="20">
        <f t="shared" si="21"/>
        <v>1440</v>
      </c>
      <c r="AM25" s="20">
        <f t="shared" si="22"/>
        <v>3258</v>
      </c>
      <c r="AN25" s="211">
        <f t="shared" si="39"/>
        <v>226.25000000000003</v>
      </c>
      <c r="AO25" s="32" t="s">
        <v>80</v>
      </c>
      <c r="AP25" s="30" t="s">
        <v>81</v>
      </c>
      <c r="AQ25" s="20">
        <f t="shared" si="23"/>
        <v>350</v>
      </c>
      <c r="AR25" s="20">
        <f t="shared" si="24"/>
        <v>350</v>
      </c>
      <c r="AS25" s="20">
        <f t="shared" si="25"/>
        <v>0</v>
      </c>
      <c r="AT25" s="287">
        <v>0</v>
      </c>
      <c r="AU25" s="4">
        <v>0</v>
      </c>
      <c r="AV25" s="4">
        <v>0</v>
      </c>
      <c r="AW25" s="4">
        <v>0</v>
      </c>
      <c r="AX25" s="287">
        <v>0</v>
      </c>
      <c r="AY25" s="32" t="s">
        <v>80</v>
      </c>
      <c r="AZ25" s="30" t="s">
        <v>81</v>
      </c>
      <c r="BA25" s="4">
        <v>350</v>
      </c>
      <c r="BB25" s="4">
        <v>350</v>
      </c>
      <c r="BC25" s="4">
        <v>0</v>
      </c>
      <c r="BD25" s="211">
        <f>BC25/BB25*100</f>
        <v>0</v>
      </c>
      <c r="BE25" s="4">
        <v>0</v>
      </c>
      <c r="BF25" s="4">
        <v>0</v>
      </c>
      <c r="BG25" s="4">
        <v>0</v>
      </c>
      <c r="BH25" s="287">
        <v>0</v>
      </c>
      <c r="BI25" s="32" t="s">
        <v>80</v>
      </c>
      <c r="BJ25" s="30" t="s">
        <v>81</v>
      </c>
      <c r="BK25" s="20">
        <f t="shared" si="26"/>
        <v>1090</v>
      </c>
      <c r="BL25" s="20">
        <f t="shared" si="27"/>
        <v>1090</v>
      </c>
      <c r="BM25" s="20">
        <f t="shared" si="28"/>
        <v>3258</v>
      </c>
      <c r="BN25" s="211">
        <f>BM25/BL25*100</f>
        <v>298.89908256880733</v>
      </c>
      <c r="BO25" s="4">
        <v>0</v>
      </c>
      <c r="BP25" s="4">
        <v>0</v>
      </c>
      <c r="BQ25" s="4">
        <v>0</v>
      </c>
      <c r="BR25" s="287">
        <v>0</v>
      </c>
      <c r="BS25" s="32" t="s">
        <v>80</v>
      </c>
      <c r="BT25" s="30" t="s">
        <v>81</v>
      </c>
      <c r="BU25" s="30">
        <v>2572</v>
      </c>
      <c r="BV25" s="4">
        <v>1090</v>
      </c>
      <c r="BW25" s="4">
        <v>1090</v>
      </c>
      <c r="BX25" s="4">
        <v>686</v>
      </c>
      <c r="BY25" s="211">
        <f>BX25/BW25*100</f>
        <v>62.93577981651376</v>
      </c>
      <c r="BZ25" s="4">
        <v>0</v>
      </c>
      <c r="CA25" s="4">
        <v>0</v>
      </c>
      <c r="CB25" s="4">
        <v>0</v>
      </c>
      <c r="CC25" s="287">
        <v>0</v>
      </c>
      <c r="CD25" s="32" t="s">
        <v>80</v>
      </c>
      <c r="CE25" s="30" t="s">
        <v>81</v>
      </c>
      <c r="CF25" s="4">
        <v>633</v>
      </c>
      <c r="CG25" s="4">
        <v>3242</v>
      </c>
      <c r="CH25" s="4">
        <v>3242</v>
      </c>
      <c r="CI25" s="211">
        <f t="shared" si="29"/>
        <v>100</v>
      </c>
      <c r="CJ25" s="4">
        <v>0</v>
      </c>
      <c r="CK25" s="4">
        <v>950</v>
      </c>
      <c r="CL25" s="4">
        <v>950</v>
      </c>
      <c r="CM25" s="211">
        <f t="shared" si="30"/>
        <v>100</v>
      </c>
      <c r="CN25" s="32" t="s">
        <v>80</v>
      </c>
      <c r="CO25" s="30" t="s">
        <v>81</v>
      </c>
      <c r="CP25" s="20">
        <f t="shared" si="31"/>
        <v>633</v>
      </c>
      <c r="CQ25" s="20">
        <f t="shared" si="32"/>
        <v>2292</v>
      </c>
      <c r="CR25" s="20">
        <f t="shared" si="33"/>
        <v>2292</v>
      </c>
      <c r="CS25" s="211">
        <f t="shared" si="34"/>
        <v>100</v>
      </c>
      <c r="CT25" s="96">
        <f t="shared" si="4"/>
        <v>207714</v>
      </c>
      <c r="CU25" s="96">
        <f t="shared" si="5"/>
        <v>212833</v>
      </c>
      <c r="CV25" s="96">
        <f t="shared" si="6"/>
        <v>121616</v>
      </c>
      <c r="CW25" s="211">
        <f t="shared" si="35"/>
        <v>57.14151470871528</v>
      </c>
      <c r="CX25" s="32" t="s">
        <v>80</v>
      </c>
      <c r="CY25" s="30" t="s">
        <v>81</v>
      </c>
      <c r="CZ25" s="96">
        <f t="shared" si="7"/>
        <v>207364</v>
      </c>
      <c r="DA25" s="96">
        <f t="shared" si="8"/>
        <v>211533</v>
      </c>
      <c r="DB25" s="96">
        <f t="shared" si="9"/>
        <v>120666</v>
      </c>
      <c r="DC25" s="211">
        <f t="shared" si="36"/>
        <v>57.04358185247692</v>
      </c>
      <c r="DD25" s="96">
        <f t="shared" si="37"/>
        <v>350</v>
      </c>
      <c r="DE25" s="96">
        <f t="shared" si="10"/>
        <v>1300</v>
      </c>
      <c r="DF25" s="96">
        <f t="shared" si="11"/>
        <v>950</v>
      </c>
      <c r="DG25" s="211">
        <f t="shared" si="38"/>
        <v>73.07692307692307</v>
      </c>
      <c r="DH25" s="171">
        <v>8</v>
      </c>
      <c r="DI25" s="157" t="s">
        <v>39</v>
      </c>
      <c r="DJ25" s="163" t="s">
        <v>194</v>
      </c>
      <c r="DK25" s="163">
        <v>3886</v>
      </c>
      <c r="DL25" s="247">
        <v>3886</v>
      </c>
      <c r="DM25" s="247">
        <v>1113</v>
      </c>
      <c r="DN25" s="242">
        <f t="shared" si="44"/>
        <v>28.641276376737007</v>
      </c>
      <c r="DO25" s="163">
        <v>0</v>
      </c>
      <c r="DP25" s="163">
        <v>0</v>
      </c>
      <c r="DQ25" s="163">
        <v>0</v>
      </c>
      <c r="DR25" s="246">
        <v>0</v>
      </c>
      <c r="DS25" s="171">
        <v>8</v>
      </c>
      <c r="DT25" s="157" t="s">
        <v>39</v>
      </c>
      <c r="DU25" s="163" t="s">
        <v>194</v>
      </c>
      <c r="DV25" s="163">
        <v>50271</v>
      </c>
      <c r="DW25" s="163">
        <v>50470</v>
      </c>
      <c r="DX25" s="163">
        <v>25499</v>
      </c>
      <c r="DY25" s="242">
        <f t="shared" si="45"/>
        <v>50.52308301961561</v>
      </c>
      <c r="DZ25" s="163">
        <v>0</v>
      </c>
      <c r="EA25" s="163">
        <v>0</v>
      </c>
      <c r="EB25" s="163">
        <v>683</v>
      </c>
      <c r="EC25" s="246">
        <v>0</v>
      </c>
      <c r="ED25" s="171">
        <v>8</v>
      </c>
      <c r="EE25" s="157" t="s">
        <v>39</v>
      </c>
      <c r="EF25" s="163" t="s">
        <v>194</v>
      </c>
      <c r="EG25" s="163">
        <v>0</v>
      </c>
      <c r="EH25" s="163">
        <v>483</v>
      </c>
      <c r="EI25" s="163">
        <v>483</v>
      </c>
      <c r="EJ25" s="242">
        <f t="shared" si="46"/>
        <v>100</v>
      </c>
      <c r="EK25" s="164">
        <f t="shared" si="40"/>
        <v>54157</v>
      </c>
      <c r="EL25" s="164">
        <f t="shared" si="41"/>
        <v>54839</v>
      </c>
      <c r="EM25" s="164">
        <f t="shared" si="42"/>
        <v>27778</v>
      </c>
      <c r="EN25" s="242">
        <f t="shared" si="43"/>
        <v>50.65373183318441</v>
      </c>
    </row>
    <row r="26" spans="1:144" ht="12.75">
      <c r="A26" s="32" t="s">
        <v>82</v>
      </c>
      <c r="B26" s="30" t="s">
        <v>83</v>
      </c>
      <c r="C26" s="4">
        <v>2698</v>
      </c>
      <c r="D26" s="4">
        <v>2762</v>
      </c>
      <c r="E26" s="4">
        <v>1162</v>
      </c>
      <c r="F26" s="211">
        <f t="shared" si="13"/>
        <v>42.07096307023896</v>
      </c>
      <c r="G26" s="4">
        <v>0</v>
      </c>
      <c r="H26" s="4">
        <v>0</v>
      </c>
      <c r="I26" s="4">
        <v>0</v>
      </c>
      <c r="J26" s="287">
        <v>0</v>
      </c>
      <c r="K26" s="32" t="s">
        <v>82</v>
      </c>
      <c r="L26" s="30" t="s">
        <v>83</v>
      </c>
      <c r="M26" s="4">
        <v>0</v>
      </c>
      <c r="N26" s="4">
        <v>0</v>
      </c>
      <c r="O26" s="4">
        <v>0</v>
      </c>
      <c r="P26" s="287">
        <v>0</v>
      </c>
      <c r="Q26" s="4">
        <v>0</v>
      </c>
      <c r="R26" s="4">
        <v>0</v>
      </c>
      <c r="S26" s="4">
        <v>0</v>
      </c>
      <c r="T26" s="287">
        <v>0</v>
      </c>
      <c r="U26" s="32" t="s">
        <v>82</v>
      </c>
      <c r="V26" s="30" t="s">
        <v>83</v>
      </c>
      <c r="W26" s="4">
        <v>88532</v>
      </c>
      <c r="X26" s="4">
        <v>89263</v>
      </c>
      <c r="Y26" s="4">
        <v>46861</v>
      </c>
      <c r="Z26" s="211">
        <f t="shared" si="14"/>
        <v>52.497675408623955</v>
      </c>
      <c r="AA26" s="4">
        <v>0</v>
      </c>
      <c r="AB26" s="4">
        <v>0</v>
      </c>
      <c r="AC26" s="20">
        <f t="shared" si="15"/>
        <v>0</v>
      </c>
      <c r="AD26" s="287">
        <v>0</v>
      </c>
      <c r="AE26" s="32" t="s">
        <v>82</v>
      </c>
      <c r="AF26" s="30" t="s">
        <v>83</v>
      </c>
      <c r="AG26" s="20">
        <f t="shared" si="16"/>
        <v>88532</v>
      </c>
      <c r="AH26" s="20">
        <f t="shared" si="17"/>
        <v>89263</v>
      </c>
      <c r="AI26" s="20">
        <f t="shared" si="18"/>
        <v>46861</v>
      </c>
      <c r="AJ26" s="211">
        <f t="shared" si="19"/>
        <v>52.497675408623955</v>
      </c>
      <c r="AK26" s="20">
        <f t="shared" si="20"/>
        <v>0</v>
      </c>
      <c r="AL26" s="20">
        <f t="shared" si="21"/>
        <v>0</v>
      </c>
      <c r="AM26" s="20">
        <f t="shared" si="22"/>
        <v>2414</v>
      </c>
      <c r="AN26" s="287">
        <v>0</v>
      </c>
      <c r="AO26" s="32" t="s">
        <v>82</v>
      </c>
      <c r="AP26" s="30" t="s">
        <v>83</v>
      </c>
      <c r="AQ26" s="20">
        <f t="shared" si="23"/>
        <v>0</v>
      </c>
      <c r="AR26" s="20">
        <f t="shared" si="24"/>
        <v>0</v>
      </c>
      <c r="AS26" s="20">
        <f t="shared" si="25"/>
        <v>0</v>
      </c>
      <c r="AT26" s="287">
        <v>0</v>
      </c>
      <c r="AU26" s="4">
        <v>0</v>
      </c>
      <c r="AV26" s="4">
        <v>0</v>
      </c>
      <c r="AW26" s="4">
        <v>0</v>
      </c>
      <c r="AX26" s="287">
        <v>0</v>
      </c>
      <c r="AY26" s="32" t="s">
        <v>82</v>
      </c>
      <c r="AZ26" s="30" t="s">
        <v>83</v>
      </c>
      <c r="BA26" s="4">
        <v>0</v>
      </c>
      <c r="BB26" s="4">
        <v>0</v>
      </c>
      <c r="BC26" s="4">
        <v>0</v>
      </c>
      <c r="BD26" s="287">
        <v>0</v>
      </c>
      <c r="BE26" s="4">
        <v>0</v>
      </c>
      <c r="BF26" s="4">
        <v>0</v>
      </c>
      <c r="BG26" s="4">
        <v>0</v>
      </c>
      <c r="BH26" s="287">
        <v>0</v>
      </c>
      <c r="BI26" s="32" t="s">
        <v>82</v>
      </c>
      <c r="BJ26" s="30" t="s">
        <v>83</v>
      </c>
      <c r="BK26" s="20">
        <f t="shared" si="26"/>
        <v>0</v>
      </c>
      <c r="BL26" s="20">
        <f t="shared" si="27"/>
        <v>0</v>
      </c>
      <c r="BM26" s="20">
        <f t="shared" si="28"/>
        <v>2414</v>
      </c>
      <c r="BN26" s="287">
        <v>0</v>
      </c>
      <c r="BO26" s="4">
        <v>0</v>
      </c>
      <c r="BP26" s="4">
        <v>0</v>
      </c>
      <c r="BQ26" s="4">
        <v>0</v>
      </c>
      <c r="BR26" s="287">
        <v>0</v>
      </c>
      <c r="BS26" s="32" t="s">
        <v>82</v>
      </c>
      <c r="BT26" s="30" t="s">
        <v>83</v>
      </c>
      <c r="BU26" s="30">
        <v>2414</v>
      </c>
      <c r="BV26" s="4">
        <v>0</v>
      </c>
      <c r="BW26" s="4">
        <v>0</v>
      </c>
      <c r="BX26" s="4">
        <v>0</v>
      </c>
      <c r="BY26" s="287">
        <v>0</v>
      </c>
      <c r="BZ26" s="4">
        <v>0</v>
      </c>
      <c r="CA26" s="4">
        <v>0</v>
      </c>
      <c r="CB26" s="4">
        <v>0</v>
      </c>
      <c r="CC26" s="287">
        <v>0</v>
      </c>
      <c r="CD26" s="32" t="s">
        <v>82</v>
      </c>
      <c r="CE26" s="30" t="s">
        <v>83</v>
      </c>
      <c r="CF26" s="4">
        <v>156</v>
      </c>
      <c r="CG26" s="4">
        <v>2586</v>
      </c>
      <c r="CH26" s="4">
        <v>2586</v>
      </c>
      <c r="CI26" s="211">
        <f t="shared" si="29"/>
        <v>100</v>
      </c>
      <c r="CJ26" s="4">
        <v>0</v>
      </c>
      <c r="CK26" s="4">
        <v>380</v>
      </c>
      <c r="CL26" s="4">
        <v>380</v>
      </c>
      <c r="CM26" s="211">
        <f t="shared" si="30"/>
        <v>100</v>
      </c>
      <c r="CN26" s="32" t="s">
        <v>82</v>
      </c>
      <c r="CO26" s="30" t="s">
        <v>83</v>
      </c>
      <c r="CP26" s="20">
        <f t="shared" si="31"/>
        <v>156</v>
      </c>
      <c r="CQ26" s="20">
        <f t="shared" si="32"/>
        <v>2206</v>
      </c>
      <c r="CR26" s="20">
        <f t="shared" si="33"/>
        <v>2206</v>
      </c>
      <c r="CS26" s="211">
        <f t="shared" si="34"/>
        <v>100</v>
      </c>
      <c r="CT26" s="96">
        <f t="shared" si="4"/>
        <v>91386</v>
      </c>
      <c r="CU26" s="96">
        <f t="shared" si="5"/>
        <v>94611</v>
      </c>
      <c r="CV26" s="96">
        <f t="shared" si="6"/>
        <v>53023</v>
      </c>
      <c r="CW26" s="211">
        <f t="shared" si="35"/>
        <v>56.043166228028454</v>
      </c>
      <c r="CX26" s="32" t="s">
        <v>82</v>
      </c>
      <c r="CY26" s="30" t="s">
        <v>83</v>
      </c>
      <c r="CZ26" s="96">
        <f t="shared" si="7"/>
        <v>91386</v>
      </c>
      <c r="DA26" s="96">
        <f t="shared" si="8"/>
        <v>94231</v>
      </c>
      <c r="DB26" s="96">
        <f t="shared" si="9"/>
        <v>52643</v>
      </c>
      <c r="DC26" s="211">
        <f t="shared" si="36"/>
        <v>55.86590400186775</v>
      </c>
      <c r="DD26" s="96">
        <f t="shared" si="37"/>
        <v>0</v>
      </c>
      <c r="DE26" s="96">
        <f t="shared" si="10"/>
        <v>380</v>
      </c>
      <c r="DF26" s="96">
        <f t="shared" si="11"/>
        <v>380</v>
      </c>
      <c r="DG26" s="211">
        <f t="shared" si="38"/>
        <v>100</v>
      </c>
      <c r="DH26" s="171">
        <v>8</v>
      </c>
      <c r="DI26" s="157" t="s">
        <v>40</v>
      </c>
      <c r="DJ26" s="163" t="s">
        <v>195</v>
      </c>
      <c r="DK26" s="163">
        <v>6592</v>
      </c>
      <c r="DL26" s="247">
        <v>6592</v>
      </c>
      <c r="DM26" s="247">
        <v>2213</v>
      </c>
      <c r="DN26" s="242">
        <f t="shared" si="44"/>
        <v>33.570995145631066</v>
      </c>
      <c r="DO26" s="163">
        <v>0</v>
      </c>
      <c r="DP26" s="163">
        <v>0</v>
      </c>
      <c r="DQ26" s="163">
        <v>0</v>
      </c>
      <c r="DR26" s="246">
        <v>0</v>
      </c>
      <c r="DS26" s="171">
        <v>8</v>
      </c>
      <c r="DT26" s="157" t="s">
        <v>40</v>
      </c>
      <c r="DU26" s="163" t="s">
        <v>195</v>
      </c>
      <c r="DV26" s="163">
        <v>75971</v>
      </c>
      <c r="DW26" s="163">
        <v>76247</v>
      </c>
      <c r="DX26" s="163">
        <v>38549</v>
      </c>
      <c r="DY26" s="242">
        <f t="shared" si="45"/>
        <v>50.55805474313744</v>
      </c>
      <c r="DZ26" s="163">
        <v>0</v>
      </c>
      <c r="EA26" s="163">
        <v>0</v>
      </c>
      <c r="EB26" s="163">
        <v>1412</v>
      </c>
      <c r="EC26" s="246">
        <v>0</v>
      </c>
      <c r="ED26" s="171">
        <v>8</v>
      </c>
      <c r="EE26" s="157" t="s">
        <v>40</v>
      </c>
      <c r="EF26" s="163" t="s">
        <v>195</v>
      </c>
      <c r="EG26" s="163">
        <v>0</v>
      </c>
      <c r="EH26" s="163">
        <v>795</v>
      </c>
      <c r="EI26" s="163">
        <v>795</v>
      </c>
      <c r="EJ26" s="242">
        <f t="shared" si="46"/>
        <v>100</v>
      </c>
      <c r="EK26" s="164">
        <f t="shared" si="40"/>
        <v>82563</v>
      </c>
      <c r="EL26" s="164">
        <f t="shared" si="41"/>
        <v>83634</v>
      </c>
      <c r="EM26" s="164">
        <f t="shared" si="42"/>
        <v>42969</v>
      </c>
      <c r="EN26" s="242">
        <f t="shared" si="43"/>
        <v>51.37743023172394</v>
      </c>
    </row>
    <row r="27" spans="1:144" ht="12.75">
      <c r="A27" s="32" t="s">
        <v>84</v>
      </c>
      <c r="B27" s="30" t="s">
        <v>85</v>
      </c>
      <c r="C27" s="4">
        <v>15619</v>
      </c>
      <c r="D27" s="4">
        <v>15912</v>
      </c>
      <c r="E27" s="4">
        <v>8869</v>
      </c>
      <c r="F27" s="211">
        <f t="shared" si="13"/>
        <v>55.7378079436903</v>
      </c>
      <c r="G27" s="4">
        <v>0</v>
      </c>
      <c r="H27" s="4">
        <v>0</v>
      </c>
      <c r="I27" s="4">
        <v>0</v>
      </c>
      <c r="J27" s="287">
        <v>0</v>
      </c>
      <c r="K27" s="32" t="s">
        <v>84</v>
      </c>
      <c r="L27" s="30" t="s">
        <v>85</v>
      </c>
      <c r="M27" s="4">
        <v>0</v>
      </c>
      <c r="N27" s="4">
        <v>0</v>
      </c>
      <c r="O27" s="4">
        <v>0</v>
      </c>
      <c r="P27" s="287">
        <v>0</v>
      </c>
      <c r="Q27" s="4">
        <v>0</v>
      </c>
      <c r="R27" s="4">
        <v>0</v>
      </c>
      <c r="S27" s="4">
        <v>0</v>
      </c>
      <c r="T27" s="287">
        <v>0</v>
      </c>
      <c r="U27" s="32" t="s">
        <v>84</v>
      </c>
      <c r="V27" s="30" t="s">
        <v>85</v>
      </c>
      <c r="W27" s="4">
        <v>145622</v>
      </c>
      <c r="X27" s="4">
        <v>146989</v>
      </c>
      <c r="Y27" s="4">
        <v>78877</v>
      </c>
      <c r="Z27" s="211">
        <f t="shared" si="14"/>
        <v>53.66183864098674</v>
      </c>
      <c r="AA27" s="4">
        <v>300</v>
      </c>
      <c r="AB27" s="4">
        <v>300</v>
      </c>
      <c r="AC27" s="20">
        <f t="shared" si="15"/>
        <v>300</v>
      </c>
      <c r="AD27" s="211">
        <f>AC27/AB27*100</f>
        <v>100</v>
      </c>
      <c r="AE27" s="32" t="s">
        <v>84</v>
      </c>
      <c r="AF27" s="30" t="s">
        <v>85</v>
      </c>
      <c r="AG27" s="20">
        <f t="shared" si="16"/>
        <v>145322</v>
      </c>
      <c r="AH27" s="20">
        <f t="shared" si="17"/>
        <v>146689</v>
      </c>
      <c r="AI27" s="20">
        <f t="shared" si="18"/>
        <v>78577</v>
      </c>
      <c r="AJ27" s="211">
        <f t="shared" si="19"/>
        <v>53.56707046881498</v>
      </c>
      <c r="AK27" s="20">
        <f t="shared" si="20"/>
        <v>0</v>
      </c>
      <c r="AL27" s="20">
        <f t="shared" si="21"/>
        <v>0</v>
      </c>
      <c r="AM27" s="20">
        <f t="shared" si="22"/>
        <v>1883</v>
      </c>
      <c r="AN27" s="287">
        <v>0</v>
      </c>
      <c r="AO27" s="32" t="s">
        <v>84</v>
      </c>
      <c r="AP27" s="30" t="s">
        <v>85</v>
      </c>
      <c r="AQ27" s="20">
        <f t="shared" si="23"/>
        <v>0</v>
      </c>
      <c r="AR27" s="20">
        <f t="shared" si="24"/>
        <v>0</v>
      </c>
      <c r="AS27" s="20">
        <f t="shared" si="25"/>
        <v>0</v>
      </c>
      <c r="AT27" s="287">
        <v>0</v>
      </c>
      <c r="AU27" s="4">
        <v>0</v>
      </c>
      <c r="AV27" s="4">
        <v>0</v>
      </c>
      <c r="AW27" s="4">
        <v>0</v>
      </c>
      <c r="AX27" s="287">
        <v>0</v>
      </c>
      <c r="AY27" s="32" t="s">
        <v>84</v>
      </c>
      <c r="AZ27" s="30" t="s">
        <v>85</v>
      </c>
      <c r="BA27" s="4">
        <v>0</v>
      </c>
      <c r="BB27" s="4">
        <v>0</v>
      </c>
      <c r="BC27" s="4">
        <v>0</v>
      </c>
      <c r="BD27" s="287">
        <v>0</v>
      </c>
      <c r="BE27" s="4">
        <v>0</v>
      </c>
      <c r="BF27" s="4">
        <v>0</v>
      </c>
      <c r="BG27" s="4">
        <v>0</v>
      </c>
      <c r="BH27" s="287">
        <v>0</v>
      </c>
      <c r="BI27" s="32" t="s">
        <v>84</v>
      </c>
      <c r="BJ27" s="30" t="s">
        <v>85</v>
      </c>
      <c r="BK27" s="20">
        <f t="shared" si="26"/>
        <v>0</v>
      </c>
      <c r="BL27" s="20">
        <f t="shared" si="27"/>
        <v>0</v>
      </c>
      <c r="BM27" s="20">
        <f t="shared" si="28"/>
        <v>1883</v>
      </c>
      <c r="BN27" s="287">
        <v>0</v>
      </c>
      <c r="BO27" s="4">
        <v>0</v>
      </c>
      <c r="BP27" s="4">
        <v>0</v>
      </c>
      <c r="BQ27" s="4">
        <v>0</v>
      </c>
      <c r="BR27" s="287">
        <v>0</v>
      </c>
      <c r="BS27" s="32" t="s">
        <v>84</v>
      </c>
      <c r="BT27" s="30" t="s">
        <v>85</v>
      </c>
      <c r="BU27" s="30">
        <v>1743</v>
      </c>
      <c r="BV27" s="4">
        <v>0</v>
      </c>
      <c r="BW27" s="4">
        <v>0</v>
      </c>
      <c r="BX27" s="4">
        <v>140</v>
      </c>
      <c r="BY27" s="287">
        <v>0</v>
      </c>
      <c r="BZ27" s="4">
        <v>0</v>
      </c>
      <c r="CA27" s="4">
        <v>0</v>
      </c>
      <c r="CB27" s="4">
        <v>0</v>
      </c>
      <c r="CC27" s="287">
        <v>0</v>
      </c>
      <c r="CD27" s="32" t="s">
        <v>84</v>
      </c>
      <c r="CE27" s="30" t="s">
        <v>85</v>
      </c>
      <c r="CF27" s="4">
        <v>1111</v>
      </c>
      <c r="CG27" s="4">
        <v>2840</v>
      </c>
      <c r="CH27" s="4">
        <v>2840</v>
      </c>
      <c r="CI27" s="211">
        <f t="shared" si="29"/>
        <v>100</v>
      </c>
      <c r="CJ27" s="4">
        <v>0</v>
      </c>
      <c r="CK27" s="4">
        <v>566</v>
      </c>
      <c r="CL27" s="4">
        <v>566</v>
      </c>
      <c r="CM27" s="211">
        <f t="shared" si="30"/>
        <v>100</v>
      </c>
      <c r="CN27" s="32" t="s">
        <v>84</v>
      </c>
      <c r="CO27" s="30" t="s">
        <v>85</v>
      </c>
      <c r="CP27" s="20">
        <f t="shared" si="31"/>
        <v>1111</v>
      </c>
      <c r="CQ27" s="20">
        <f t="shared" si="32"/>
        <v>2274</v>
      </c>
      <c r="CR27" s="20">
        <f t="shared" si="33"/>
        <v>2274</v>
      </c>
      <c r="CS27" s="211">
        <f t="shared" si="34"/>
        <v>100</v>
      </c>
      <c r="CT27" s="96">
        <f t="shared" si="4"/>
        <v>162352</v>
      </c>
      <c r="CU27" s="96">
        <f t="shared" si="5"/>
        <v>165741</v>
      </c>
      <c r="CV27" s="96">
        <f t="shared" si="6"/>
        <v>92469</v>
      </c>
      <c r="CW27" s="211">
        <f t="shared" si="35"/>
        <v>55.79126468405524</v>
      </c>
      <c r="CX27" s="32" t="s">
        <v>84</v>
      </c>
      <c r="CY27" s="30" t="s">
        <v>85</v>
      </c>
      <c r="CZ27" s="96">
        <f t="shared" si="7"/>
        <v>162052</v>
      </c>
      <c r="DA27" s="96">
        <f t="shared" si="8"/>
        <v>164875</v>
      </c>
      <c r="DB27" s="96">
        <f t="shared" si="9"/>
        <v>91603</v>
      </c>
      <c r="DC27" s="211">
        <f t="shared" si="36"/>
        <v>55.559059893858986</v>
      </c>
      <c r="DD27" s="96">
        <f t="shared" si="37"/>
        <v>300</v>
      </c>
      <c r="DE27" s="96">
        <f t="shared" si="10"/>
        <v>866</v>
      </c>
      <c r="DF27" s="96">
        <f t="shared" si="11"/>
        <v>866</v>
      </c>
      <c r="DG27" s="211">
        <f t="shared" si="38"/>
        <v>100</v>
      </c>
      <c r="DH27" s="171">
        <v>8</v>
      </c>
      <c r="DI27" s="157" t="s">
        <v>41</v>
      </c>
      <c r="DJ27" s="163" t="s">
        <v>196</v>
      </c>
      <c r="DK27" s="163">
        <v>5658</v>
      </c>
      <c r="DL27" s="247">
        <v>5658</v>
      </c>
      <c r="DM27" s="247">
        <v>1627</v>
      </c>
      <c r="DN27" s="242">
        <f t="shared" si="44"/>
        <v>28.755744079179923</v>
      </c>
      <c r="DO27" s="163">
        <v>0</v>
      </c>
      <c r="DP27" s="163">
        <v>0</v>
      </c>
      <c r="DQ27" s="163">
        <v>0</v>
      </c>
      <c r="DR27" s="246">
        <v>0</v>
      </c>
      <c r="DS27" s="171">
        <v>8</v>
      </c>
      <c r="DT27" s="157" t="s">
        <v>41</v>
      </c>
      <c r="DU27" s="163" t="s">
        <v>196</v>
      </c>
      <c r="DV27" s="163">
        <v>75304</v>
      </c>
      <c r="DW27" s="163">
        <v>75577</v>
      </c>
      <c r="DX27" s="163">
        <v>36261</v>
      </c>
      <c r="DY27" s="242">
        <f t="shared" si="45"/>
        <v>47.97888246424177</v>
      </c>
      <c r="DZ27" s="163">
        <v>0</v>
      </c>
      <c r="EA27" s="163">
        <v>0</v>
      </c>
      <c r="EB27" s="163">
        <v>1494</v>
      </c>
      <c r="EC27" s="246">
        <v>0</v>
      </c>
      <c r="ED27" s="171">
        <v>8</v>
      </c>
      <c r="EE27" s="157" t="s">
        <v>41</v>
      </c>
      <c r="EF27" s="163" t="s">
        <v>196</v>
      </c>
      <c r="EG27" s="163">
        <v>0</v>
      </c>
      <c r="EH27" s="163">
        <v>1214</v>
      </c>
      <c r="EI27" s="163">
        <v>1214</v>
      </c>
      <c r="EJ27" s="242">
        <f t="shared" si="46"/>
        <v>100</v>
      </c>
      <c r="EK27" s="164">
        <f t="shared" si="40"/>
        <v>80962</v>
      </c>
      <c r="EL27" s="164">
        <f t="shared" si="41"/>
        <v>82449</v>
      </c>
      <c r="EM27" s="164">
        <f t="shared" si="42"/>
        <v>40596</v>
      </c>
      <c r="EN27" s="242">
        <f t="shared" si="43"/>
        <v>49.2377105847251</v>
      </c>
    </row>
    <row r="28" spans="1:144" ht="12.75">
      <c r="A28" s="32" t="s">
        <v>86</v>
      </c>
      <c r="B28" s="30" t="s">
        <v>87</v>
      </c>
      <c r="C28" s="4">
        <v>8879</v>
      </c>
      <c r="D28" s="4">
        <v>9109</v>
      </c>
      <c r="E28" s="4">
        <v>4891</v>
      </c>
      <c r="F28" s="211">
        <f t="shared" si="13"/>
        <v>53.694148644198044</v>
      </c>
      <c r="G28" s="4">
        <v>0</v>
      </c>
      <c r="H28" s="4">
        <v>0</v>
      </c>
      <c r="I28" s="4">
        <v>0</v>
      </c>
      <c r="J28" s="287">
        <v>0</v>
      </c>
      <c r="K28" s="32" t="s">
        <v>86</v>
      </c>
      <c r="L28" s="30" t="s">
        <v>87</v>
      </c>
      <c r="M28" s="4">
        <v>0</v>
      </c>
      <c r="N28" s="4">
        <v>0</v>
      </c>
      <c r="O28" s="4">
        <v>0</v>
      </c>
      <c r="P28" s="287">
        <v>0</v>
      </c>
      <c r="Q28" s="4">
        <v>0</v>
      </c>
      <c r="R28" s="4">
        <v>0</v>
      </c>
      <c r="S28" s="4">
        <v>0</v>
      </c>
      <c r="T28" s="287">
        <v>0</v>
      </c>
      <c r="U28" s="32" t="s">
        <v>86</v>
      </c>
      <c r="V28" s="30" t="s">
        <v>87</v>
      </c>
      <c r="W28" s="4">
        <v>325316</v>
      </c>
      <c r="X28" s="4">
        <v>328497</v>
      </c>
      <c r="Y28" s="4">
        <v>181229</v>
      </c>
      <c r="Z28" s="211">
        <f t="shared" si="14"/>
        <v>55.169149185532895</v>
      </c>
      <c r="AA28" s="4">
        <v>900</v>
      </c>
      <c r="AB28" s="4">
        <v>900</v>
      </c>
      <c r="AC28" s="304">
        <f t="shared" si="15"/>
        <v>900</v>
      </c>
      <c r="AD28" s="211">
        <f>AC28/AB28*100</f>
        <v>100</v>
      </c>
      <c r="AE28" s="32" t="s">
        <v>86</v>
      </c>
      <c r="AF28" s="30" t="s">
        <v>87</v>
      </c>
      <c r="AG28" s="20">
        <f t="shared" si="16"/>
        <v>324416</v>
      </c>
      <c r="AH28" s="20">
        <f t="shared" si="17"/>
        <v>327597</v>
      </c>
      <c r="AI28" s="20">
        <f t="shared" si="18"/>
        <v>180329</v>
      </c>
      <c r="AJ28" s="211">
        <f t="shared" si="19"/>
        <v>55.045986379606646</v>
      </c>
      <c r="AK28" s="20">
        <f t="shared" si="20"/>
        <v>0</v>
      </c>
      <c r="AL28" s="20">
        <f t="shared" si="21"/>
        <v>0</v>
      </c>
      <c r="AM28" s="20">
        <f t="shared" si="22"/>
        <v>3605</v>
      </c>
      <c r="AN28" s="287">
        <v>0</v>
      </c>
      <c r="AO28" s="32" t="s">
        <v>86</v>
      </c>
      <c r="AP28" s="30" t="s">
        <v>87</v>
      </c>
      <c r="AQ28" s="20">
        <f t="shared" si="23"/>
        <v>0</v>
      </c>
      <c r="AR28" s="20">
        <f t="shared" si="24"/>
        <v>0</v>
      </c>
      <c r="AS28" s="20">
        <f t="shared" si="25"/>
        <v>0</v>
      </c>
      <c r="AT28" s="287">
        <v>0</v>
      </c>
      <c r="AU28" s="4">
        <v>0</v>
      </c>
      <c r="AV28" s="4">
        <v>0</v>
      </c>
      <c r="AW28" s="4">
        <v>0</v>
      </c>
      <c r="AX28" s="287">
        <v>0</v>
      </c>
      <c r="AY28" s="32" t="s">
        <v>86</v>
      </c>
      <c r="AZ28" s="30" t="s">
        <v>87</v>
      </c>
      <c r="BA28" s="4">
        <v>0</v>
      </c>
      <c r="BB28" s="4">
        <v>0</v>
      </c>
      <c r="BC28" s="4">
        <v>0</v>
      </c>
      <c r="BD28" s="287">
        <v>0</v>
      </c>
      <c r="BE28" s="4">
        <v>0</v>
      </c>
      <c r="BF28" s="4">
        <v>0</v>
      </c>
      <c r="BG28" s="4">
        <v>0</v>
      </c>
      <c r="BH28" s="287">
        <v>0</v>
      </c>
      <c r="BI28" s="32" t="s">
        <v>86</v>
      </c>
      <c r="BJ28" s="30" t="s">
        <v>87</v>
      </c>
      <c r="BK28" s="20">
        <f t="shared" si="26"/>
        <v>0</v>
      </c>
      <c r="BL28" s="20">
        <f t="shared" si="27"/>
        <v>0</v>
      </c>
      <c r="BM28" s="20">
        <f t="shared" si="28"/>
        <v>3605</v>
      </c>
      <c r="BN28" s="287">
        <v>0</v>
      </c>
      <c r="BO28" s="4">
        <v>0</v>
      </c>
      <c r="BP28" s="4">
        <v>0</v>
      </c>
      <c r="BQ28" s="4">
        <v>0</v>
      </c>
      <c r="BR28" s="287">
        <v>0</v>
      </c>
      <c r="BS28" s="32" t="s">
        <v>86</v>
      </c>
      <c r="BT28" s="30" t="s">
        <v>87</v>
      </c>
      <c r="BU28" s="30">
        <v>2031</v>
      </c>
      <c r="BV28" s="4">
        <v>0</v>
      </c>
      <c r="BW28" s="4">
        <v>0</v>
      </c>
      <c r="BX28" s="4">
        <v>1574</v>
      </c>
      <c r="BY28" s="287">
        <v>0</v>
      </c>
      <c r="BZ28" s="4">
        <v>0</v>
      </c>
      <c r="CA28" s="4">
        <v>0</v>
      </c>
      <c r="CB28" s="4">
        <v>0</v>
      </c>
      <c r="CC28" s="287">
        <v>0</v>
      </c>
      <c r="CD28" s="32" t="s">
        <v>86</v>
      </c>
      <c r="CE28" s="30" t="s">
        <v>87</v>
      </c>
      <c r="CF28" s="4">
        <v>0</v>
      </c>
      <c r="CG28" s="4">
        <v>1973</v>
      </c>
      <c r="CH28" s="4">
        <v>1973</v>
      </c>
      <c r="CI28" s="211">
        <f t="shared" si="29"/>
        <v>100</v>
      </c>
      <c r="CJ28" s="4">
        <v>0</v>
      </c>
      <c r="CK28" s="4">
        <v>1165</v>
      </c>
      <c r="CL28" s="4">
        <v>1165</v>
      </c>
      <c r="CM28" s="211">
        <f t="shared" si="30"/>
        <v>100</v>
      </c>
      <c r="CN28" s="32" t="s">
        <v>86</v>
      </c>
      <c r="CO28" s="30" t="s">
        <v>87</v>
      </c>
      <c r="CP28" s="20">
        <f t="shared" si="31"/>
        <v>0</v>
      </c>
      <c r="CQ28" s="20">
        <f t="shared" si="32"/>
        <v>808</v>
      </c>
      <c r="CR28" s="20">
        <f t="shared" si="33"/>
        <v>808</v>
      </c>
      <c r="CS28" s="211">
        <f t="shared" si="34"/>
        <v>100</v>
      </c>
      <c r="CT28" s="96">
        <f t="shared" si="4"/>
        <v>334195</v>
      </c>
      <c r="CU28" s="96">
        <f t="shared" si="5"/>
        <v>339579</v>
      </c>
      <c r="CV28" s="96">
        <f t="shared" si="6"/>
        <v>191698</v>
      </c>
      <c r="CW28" s="211">
        <f t="shared" si="35"/>
        <v>56.451665150082896</v>
      </c>
      <c r="CX28" s="32" t="s">
        <v>86</v>
      </c>
      <c r="CY28" s="30" t="s">
        <v>87</v>
      </c>
      <c r="CZ28" s="96">
        <f t="shared" si="7"/>
        <v>333295</v>
      </c>
      <c r="DA28" s="96">
        <f t="shared" si="8"/>
        <v>337514</v>
      </c>
      <c r="DB28" s="96">
        <f t="shared" si="9"/>
        <v>189633</v>
      </c>
      <c r="DC28" s="211">
        <f t="shared" si="36"/>
        <v>56.185224909188946</v>
      </c>
      <c r="DD28" s="96">
        <f t="shared" si="37"/>
        <v>900</v>
      </c>
      <c r="DE28" s="96">
        <f t="shared" si="10"/>
        <v>2065</v>
      </c>
      <c r="DF28" s="96">
        <f t="shared" si="11"/>
        <v>2065</v>
      </c>
      <c r="DG28" s="211">
        <f t="shared" si="38"/>
        <v>100</v>
      </c>
      <c r="DH28" s="171">
        <v>8</v>
      </c>
      <c r="DI28" s="157" t="s">
        <v>42</v>
      </c>
      <c r="DJ28" s="163" t="s">
        <v>197</v>
      </c>
      <c r="DK28" s="163">
        <v>3688</v>
      </c>
      <c r="DL28" s="247">
        <v>3688</v>
      </c>
      <c r="DM28" s="247">
        <v>1063</v>
      </c>
      <c r="DN28" s="242">
        <f t="shared" si="44"/>
        <v>28.823210412147503</v>
      </c>
      <c r="DO28" s="163">
        <v>0</v>
      </c>
      <c r="DP28" s="163">
        <v>0</v>
      </c>
      <c r="DQ28" s="163">
        <v>0</v>
      </c>
      <c r="DR28" s="246">
        <v>0</v>
      </c>
      <c r="DS28" s="171">
        <v>8</v>
      </c>
      <c r="DT28" s="157" t="s">
        <v>42</v>
      </c>
      <c r="DU28" s="163" t="s">
        <v>197</v>
      </c>
      <c r="DV28" s="163">
        <v>40588</v>
      </c>
      <c r="DW28" s="163">
        <v>40793</v>
      </c>
      <c r="DX28" s="163">
        <v>20281</v>
      </c>
      <c r="DY28" s="242">
        <f t="shared" si="45"/>
        <v>49.71686318731155</v>
      </c>
      <c r="DZ28" s="163">
        <v>0</v>
      </c>
      <c r="EA28" s="163">
        <v>0</v>
      </c>
      <c r="EB28" s="163">
        <v>1417</v>
      </c>
      <c r="EC28" s="246">
        <v>0</v>
      </c>
      <c r="ED28" s="171">
        <v>8</v>
      </c>
      <c r="EE28" s="157" t="s">
        <v>42</v>
      </c>
      <c r="EF28" s="163" t="s">
        <v>197</v>
      </c>
      <c r="EG28" s="163">
        <v>0</v>
      </c>
      <c r="EH28" s="163">
        <v>659</v>
      </c>
      <c r="EI28" s="163">
        <v>659</v>
      </c>
      <c r="EJ28" s="242">
        <f t="shared" si="46"/>
        <v>100</v>
      </c>
      <c r="EK28" s="164">
        <f t="shared" si="40"/>
        <v>44276</v>
      </c>
      <c r="EL28" s="164">
        <f t="shared" si="41"/>
        <v>45140</v>
      </c>
      <c r="EM28" s="164">
        <f t="shared" si="42"/>
        <v>23420</v>
      </c>
      <c r="EN28" s="242">
        <f t="shared" si="43"/>
        <v>51.88303057155517</v>
      </c>
    </row>
    <row r="29" spans="1:144" ht="12.75">
      <c r="A29" s="32" t="s">
        <v>88</v>
      </c>
      <c r="B29" s="30" t="s">
        <v>89</v>
      </c>
      <c r="C29" s="4">
        <v>24952</v>
      </c>
      <c r="D29" s="4">
        <v>25277</v>
      </c>
      <c r="E29" s="4">
        <v>15379</v>
      </c>
      <c r="F29" s="211">
        <f t="shared" si="13"/>
        <v>60.841872057601776</v>
      </c>
      <c r="G29" s="4">
        <v>0</v>
      </c>
      <c r="H29" s="4">
        <v>0</v>
      </c>
      <c r="I29" s="4">
        <v>0</v>
      </c>
      <c r="J29" s="287">
        <v>0</v>
      </c>
      <c r="K29" s="32" t="s">
        <v>88</v>
      </c>
      <c r="L29" s="30" t="s">
        <v>89</v>
      </c>
      <c r="M29" s="4">
        <v>0</v>
      </c>
      <c r="N29" s="4">
        <v>0</v>
      </c>
      <c r="O29" s="4">
        <v>0</v>
      </c>
      <c r="P29" s="287">
        <v>0</v>
      </c>
      <c r="Q29" s="4">
        <v>0</v>
      </c>
      <c r="R29" s="4">
        <v>0</v>
      </c>
      <c r="S29" s="4">
        <v>0</v>
      </c>
      <c r="T29" s="287">
        <v>0</v>
      </c>
      <c r="U29" s="32" t="s">
        <v>88</v>
      </c>
      <c r="V29" s="30" t="s">
        <v>89</v>
      </c>
      <c r="W29" s="4">
        <v>348687</v>
      </c>
      <c r="X29" s="4">
        <v>350399</v>
      </c>
      <c r="Y29" s="4">
        <v>175171</v>
      </c>
      <c r="Z29" s="211">
        <f t="shared" si="14"/>
        <v>49.991866415143875</v>
      </c>
      <c r="AA29" s="4">
        <v>1500</v>
      </c>
      <c r="AB29" s="4">
        <v>1500</v>
      </c>
      <c r="AC29" s="20">
        <f t="shared" si="15"/>
        <v>1500</v>
      </c>
      <c r="AD29" s="211">
        <f>AC29/AB29*100</f>
        <v>100</v>
      </c>
      <c r="AE29" s="32" t="s">
        <v>88</v>
      </c>
      <c r="AF29" s="30" t="s">
        <v>89</v>
      </c>
      <c r="AG29" s="20">
        <f t="shared" si="16"/>
        <v>347187</v>
      </c>
      <c r="AH29" s="20">
        <f t="shared" si="17"/>
        <v>348899</v>
      </c>
      <c r="AI29" s="20">
        <f t="shared" si="18"/>
        <v>173671</v>
      </c>
      <c r="AJ29" s="211">
        <f t="shared" si="19"/>
        <v>49.77686952384501</v>
      </c>
      <c r="AK29" s="20">
        <f t="shared" si="20"/>
        <v>10000</v>
      </c>
      <c r="AL29" s="20">
        <f t="shared" si="21"/>
        <v>10000</v>
      </c>
      <c r="AM29" s="20">
        <f t="shared" si="22"/>
        <v>22714</v>
      </c>
      <c r="AN29" s="211">
        <f t="shared" si="39"/>
        <v>227.14</v>
      </c>
      <c r="AO29" s="32" t="s">
        <v>88</v>
      </c>
      <c r="AP29" s="30" t="s">
        <v>89</v>
      </c>
      <c r="AQ29" s="20">
        <f t="shared" si="23"/>
        <v>10000</v>
      </c>
      <c r="AR29" s="20">
        <f t="shared" si="24"/>
        <v>10000</v>
      </c>
      <c r="AS29" s="20">
        <f t="shared" si="25"/>
        <v>1600</v>
      </c>
      <c r="AT29" s="211">
        <f aca="true" t="shared" si="47" ref="AT29:AT35">AS29/AR29*100</f>
        <v>16</v>
      </c>
      <c r="AU29" s="4">
        <v>0</v>
      </c>
      <c r="AV29" s="4">
        <v>0</v>
      </c>
      <c r="AW29" s="4">
        <v>0</v>
      </c>
      <c r="AX29" s="287">
        <v>0</v>
      </c>
      <c r="AY29" s="32" t="s">
        <v>88</v>
      </c>
      <c r="AZ29" s="30" t="s">
        <v>89</v>
      </c>
      <c r="BA29" s="4">
        <v>10000</v>
      </c>
      <c r="BB29" s="4">
        <v>10000</v>
      </c>
      <c r="BC29" s="4">
        <v>1600</v>
      </c>
      <c r="BD29" s="211">
        <f aca="true" t="shared" si="48" ref="BD29:BD35">BC29/BB29*100</f>
        <v>16</v>
      </c>
      <c r="BE29" s="4">
        <v>0</v>
      </c>
      <c r="BF29" s="4">
        <v>0</v>
      </c>
      <c r="BG29" s="4">
        <v>0</v>
      </c>
      <c r="BH29" s="287">
        <v>0</v>
      </c>
      <c r="BI29" s="32" t="s">
        <v>88</v>
      </c>
      <c r="BJ29" s="30" t="s">
        <v>89</v>
      </c>
      <c r="BK29" s="20">
        <f t="shared" si="26"/>
        <v>0</v>
      </c>
      <c r="BL29" s="20">
        <f t="shared" si="27"/>
        <v>0</v>
      </c>
      <c r="BM29" s="20">
        <f t="shared" si="28"/>
        <v>21114</v>
      </c>
      <c r="BN29" s="287">
        <v>0</v>
      </c>
      <c r="BO29" s="4">
        <v>0</v>
      </c>
      <c r="BP29" s="4">
        <v>0</v>
      </c>
      <c r="BQ29" s="4">
        <v>0</v>
      </c>
      <c r="BR29" s="287">
        <v>0</v>
      </c>
      <c r="BS29" s="32" t="s">
        <v>88</v>
      </c>
      <c r="BT29" s="30" t="s">
        <v>89</v>
      </c>
      <c r="BU29" s="30">
        <v>21114</v>
      </c>
      <c r="BV29" s="4">
        <v>0</v>
      </c>
      <c r="BW29" s="4">
        <v>0</v>
      </c>
      <c r="BX29" s="4">
        <v>0</v>
      </c>
      <c r="BY29" s="287">
        <v>0</v>
      </c>
      <c r="BZ29" s="4">
        <v>0</v>
      </c>
      <c r="CA29" s="4">
        <v>0</v>
      </c>
      <c r="CB29" s="4">
        <v>0</v>
      </c>
      <c r="CC29" s="287">
        <v>0</v>
      </c>
      <c r="CD29" s="32" t="s">
        <v>88</v>
      </c>
      <c r="CE29" s="30" t="s">
        <v>89</v>
      </c>
      <c r="CF29" s="4">
        <v>13779</v>
      </c>
      <c r="CG29" s="4">
        <v>34893</v>
      </c>
      <c r="CH29" s="4">
        <v>34893</v>
      </c>
      <c r="CI29" s="211">
        <f t="shared" si="29"/>
        <v>100</v>
      </c>
      <c r="CJ29" s="4">
        <v>0</v>
      </c>
      <c r="CK29" s="4">
        <v>22509</v>
      </c>
      <c r="CL29" s="4">
        <v>9224</v>
      </c>
      <c r="CM29" s="211">
        <f t="shared" si="30"/>
        <v>40.979163889999555</v>
      </c>
      <c r="CN29" s="32" t="s">
        <v>88</v>
      </c>
      <c r="CO29" s="30" t="s">
        <v>89</v>
      </c>
      <c r="CP29" s="20">
        <f t="shared" si="31"/>
        <v>13779</v>
      </c>
      <c r="CQ29" s="20">
        <f t="shared" si="32"/>
        <v>12384</v>
      </c>
      <c r="CR29" s="20">
        <f t="shared" si="33"/>
        <v>25669</v>
      </c>
      <c r="CS29" s="211">
        <f t="shared" si="34"/>
        <v>207.27551679586563</v>
      </c>
      <c r="CT29" s="96">
        <f t="shared" si="4"/>
        <v>397418</v>
      </c>
      <c r="CU29" s="96">
        <f t="shared" si="5"/>
        <v>420569</v>
      </c>
      <c r="CV29" s="96">
        <f t="shared" si="6"/>
        <v>248157</v>
      </c>
      <c r="CW29" s="211">
        <f t="shared" si="35"/>
        <v>59.00506218955748</v>
      </c>
      <c r="CX29" s="32" t="s">
        <v>88</v>
      </c>
      <c r="CY29" s="30" t="s">
        <v>89</v>
      </c>
      <c r="CZ29" s="96">
        <f t="shared" si="7"/>
        <v>385918</v>
      </c>
      <c r="DA29" s="96">
        <f t="shared" si="8"/>
        <v>386560</v>
      </c>
      <c r="DB29" s="96">
        <f t="shared" si="9"/>
        <v>235833</v>
      </c>
      <c r="DC29" s="211">
        <f t="shared" si="36"/>
        <v>61.00812293046357</v>
      </c>
      <c r="DD29" s="96">
        <f t="shared" si="37"/>
        <v>11500</v>
      </c>
      <c r="DE29" s="96">
        <f t="shared" si="10"/>
        <v>34009</v>
      </c>
      <c r="DF29" s="96">
        <f t="shared" si="11"/>
        <v>12324</v>
      </c>
      <c r="DG29" s="211">
        <f t="shared" si="38"/>
        <v>36.23746655297127</v>
      </c>
      <c r="DH29" s="171">
        <v>8</v>
      </c>
      <c r="DI29" s="157" t="s">
        <v>44</v>
      </c>
      <c r="DJ29" s="163" t="s">
        <v>198</v>
      </c>
      <c r="DK29" s="163">
        <v>3026</v>
      </c>
      <c r="DL29" s="247">
        <v>3026</v>
      </c>
      <c r="DM29" s="247">
        <v>979</v>
      </c>
      <c r="DN29" s="242">
        <f t="shared" si="44"/>
        <v>32.35294117647059</v>
      </c>
      <c r="DO29" s="163">
        <v>0</v>
      </c>
      <c r="DP29" s="163">
        <v>0</v>
      </c>
      <c r="DQ29" s="163">
        <v>0</v>
      </c>
      <c r="DR29" s="246">
        <v>0</v>
      </c>
      <c r="DS29" s="171">
        <v>8</v>
      </c>
      <c r="DT29" s="157" t="s">
        <v>44</v>
      </c>
      <c r="DU29" s="163" t="s">
        <v>198</v>
      </c>
      <c r="DV29" s="163">
        <v>36882</v>
      </c>
      <c r="DW29" s="163">
        <v>37086</v>
      </c>
      <c r="DX29" s="163">
        <v>17562</v>
      </c>
      <c r="DY29" s="242">
        <f t="shared" si="45"/>
        <v>47.35479695842097</v>
      </c>
      <c r="DZ29" s="163">
        <v>0</v>
      </c>
      <c r="EA29" s="163">
        <v>0</v>
      </c>
      <c r="EB29" s="163">
        <v>1106</v>
      </c>
      <c r="EC29" s="246">
        <v>0</v>
      </c>
      <c r="ED29" s="171">
        <v>8</v>
      </c>
      <c r="EE29" s="157" t="s">
        <v>44</v>
      </c>
      <c r="EF29" s="163" t="s">
        <v>198</v>
      </c>
      <c r="EG29" s="163">
        <v>0</v>
      </c>
      <c r="EH29" s="163">
        <v>641</v>
      </c>
      <c r="EI29" s="163">
        <v>641</v>
      </c>
      <c r="EJ29" s="242">
        <f t="shared" si="46"/>
        <v>100</v>
      </c>
      <c r="EK29" s="164">
        <f t="shared" si="40"/>
        <v>39908</v>
      </c>
      <c r="EL29" s="164">
        <f t="shared" si="41"/>
        <v>40753</v>
      </c>
      <c r="EM29" s="164">
        <f t="shared" si="42"/>
        <v>20288</v>
      </c>
      <c r="EN29" s="242">
        <f t="shared" si="43"/>
        <v>49.78283807327068</v>
      </c>
    </row>
    <row r="30" spans="1:144" ht="12.75">
      <c r="A30" s="32" t="s">
        <v>90</v>
      </c>
      <c r="B30" s="30" t="s">
        <v>91</v>
      </c>
      <c r="C30" s="4">
        <v>19764</v>
      </c>
      <c r="D30" s="4">
        <v>20087</v>
      </c>
      <c r="E30" s="4">
        <v>9540</v>
      </c>
      <c r="F30" s="211">
        <f t="shared" si="13"/>
        <v>47.4934036939314</v>
      </c>
      <c r="G30" s="4">
        <v>0</v>
      </c>
      <c r="H30" s="4">
        <v>0</v>
      </c>
      <c r="I30" s="4">
        <v>0</v>
      </c>
      <c r="J30" s="287">
        <v>0</v>
      </c>
      <c r="K30" s="32" t="s">
        <v>90</v>
      </c>
      <c r="L30" s="30" t="s">
        <v>91</v>
      </c>
      <c r="M30" s="4">
        <v>0</v>
      </c>
      <c r="N30" s="4">
        <v>0</v>
      </c>
      <c r="O30" s="4">
        <v>0</v>
      </c>
      <c r="P30" s="287">
        <v>0</v>
      </c>
      <c r="Q30" s="4">
        <v>0</v>
      </c>
      <c r="R30" s="4">
        <v>0</v>
      </c>
      <c r="S30" s="4">
        <v>0</v>
      </c>
      <c r="T30" s="287">
        <v>0</v>
      </c>
      <c r="U30" s="32" t="s">
        <v>90</v>
      </c>
      <c r="V30" s="30" t="s">
        <v>91</v>
      </c>
      <c r="W30" s="4">
        <v>277714</v>
      </c>
      <c r="X30" s="4">
        <v>279219</v>
      </c>
      <c r="Y30" s="4">
        <v>148230</v>
      </c>
      <c r="Z30" s="211">
        <f t="shared" si="14"/>
        <v>53.08736153342001</v>
      </c>
      <c r="AA30" s="4">
        <v>550</v>
      </c>
      <c r="AB30" s="4">
        <v>550</v>
      </c>
      <c r="AC30" s="20">
        <f t="shared" si="15"/>
        <v>550</v>
      </c>
      <c r="AD30" s="211">
        <f>AC30/AB30*100</f>
        <v>100</v>
      </c>
      <c r="AE30" s="32" t="s">
        <v>90</v>
      </c>
      <c r="AF30" s="30" t="s">
        <v>91</v>
      </c>
      <c r="AG30" s="20">
        <f t="shared" si="16"/>
        <v>277164</v>
      </c>
      <c r="AH30" s="20">
        <f t="shared" si="17"/>
        <v>278669</v>
      </c>
      <c r="AI30" s="20">
        <f t="shared" si="18"/>
        <v>147680</v>
      </c>
      <c r="AJ30" s="211">
        <f t="shared" si="19"/>
        <v>52.99477157487916</v>
      </c>
      <c r="AK30" s="20">
        <f t="shared" si="20"/>
        <v>1143</v>
      </c>
      <c r="AL30" s="20">
        <f t="shared" si="21"/>
        <v>1143</v>
      </c>
      <c r="AM30" s="20">
        <f t="shared" si="22"/>
        <v>8603</v>
      </c>
      <c r="AN30" s="211">
        <f t="shared" si="39"/>
        <v>752.668416447944</v>
      </c>
      <c r="AO30" s="32" t="s">
        <v>90</v>
      </c>
      <c r="AP30" s="30" t="s">
        <v>91</v>
      </c>
      <c r="AQ30" s="20">
        <f t="shared" si="23"/>
        <v>135</v>
      </c>
      <c r="AR30" s="20">
        <f t="shared" si="24"/>
        <v>135</v>
      </c>
      <c r="AS30" s="20">
        <f t="shared" si="25"/>
        <v>100</v>
      </c>
      <c r="AT30" s="211">
        <f t="shared" si="47"/>
        <v>74.07407407407408</v>
      </c>
      <c r="AU30" s="4">
        <v>0</v>
      </c>
      <c r="AV30" s="4">
        <v>0</v>
      </c>
      <c r="AW30" s="4">
        <v>0</v>
      </c>
      <c r="AX30" s="287">
        <v>0</v>
      </c>
      <c r="AY30" s="32" t="s">
        <v>90</v>
      </c>
      <c r="AZ30" s="30" t="s">
        <v>91</v>
      </c>
      <c r="BA30" s="4">
        <v>135</v>
      </c>
      <c r="BB30" s="4">
        <v>135</v>
      </c>
      <c r="BC30" s="4">
        <v>100</v>
      </c>
      <c r="BD30" s="211">
        <f t="shared" si="48"/>
        <v>74.07407407407408</v>
      </c>
      <c r="BE30" s="4">
        <v>0</v>
      </c>
      <c r="BF30" s="4">
        <v>0</v>
      </c>
      <c r="BG30" s="4">
        <v>0</v>
      </c>
      <c r="BH30" s="287">
        <v>0</v>
      </c>
      <c r="BI30" s="32" t="s">
        <v>90</v>
      </c>
      <c r="BJ30" s="30" t="s">
        <v>91</v>
      </c>
      <c r="BK30" s="20">
        <f t="shared" si="26"/>
        <v>1008</v>
      </c>
      <c r="BL30" s="20">
        <f t="shared" si="27"/>
        <v>1008</v>
      </c>
      <c r="BM30" s="20">
        <f t="shared" si="28"/>
        <v>8503</v>
      </c>
      <c r="BN30" s="211">
        <f aca="true" t="shared" si="49" ref="BN30:BN37">BM30/BL30*100</f>
        <v>843.5515873015873</v>
      </c>
      <c r="BO30" s="4">
        <v>0</v>
      </c>
      <c r="BP30" s="4">
        <v>0</v>
      </c>
      <c r="BQ30" s="4">
        <v>0</v>
      </c>
      <c r="BR30" s="287">
        <v>0</v>
      </c>
      <c r="BS30" s="32" t="s">
        <v>90</v>
      </c>
      <c r="BT30" s="30" t="s">
        <v>91</v>
      </c>
      <c r="BU30" s="30">
        <v>7083</v>
      </c>
      <c r="BV30" s="4">
        <v>1008</v>
      </c>
      <c r="BW30" s="4">
        <v>1008</v>
      </c>
      <c r="BX30" s="4">
        <v>1420</v>
      </c>
      <c r="BY30" s="211">
        <f aca="true" t="shared" si="50" ref="BY30:BY37">BX30/BW30*100</f>
        <v>140.87301587301587</v>
      </c>
      <c r="BZ30" s="4">
        <v>0</v>
      </c>
      <c r="CA30" s="4">
        <v>0</v>
      </c>
      <c r="CB30" s="4">
        <v>0</v>
      </c>
      <c r="CC30" s="287">
        <v>0</v>
      </c>
      <c r="CD30" s="32" t="s">
        <v>90</v>
      </c>
      <c r="CE30" s="30" t="s">
        <v>91</v>
      </c>
      <c r="CF30" s="4">
        <v>3349</v>
      </c>
      <c r="CG30" s="4">
        <v>9504</v>
      </c>
      <c r="CH30" s="4">
        <v>0</v>
      </c>
      <c r="CI30" s="211">
        <f t="shared" si="29"/>
        <v>0</v>
      </c>
      <c r="CJ30" s="4">
        <v>0</v>
      </c>
      <c r="CK30" s="4">
        <v>3713</v>
      </c>
      <c r="CL30" s="4">
        <v>0</v>
      </c>
      <c r="CM30" s="211">
        <f t="shared" si="30"/>
        <v>0</v>
      </c>
      <c r="CN30" s="32" t="s">
        <v>90</v>
      </c>
      <c r="CO30" s="30" t="s">
        <v>91</v>
      </c>
      <c r="CP30" s="20">
        <f t="shared" si="31"/>
        <v>3349</v>
      </c>
      <c r="CQ30" s="20">
        <f t="shared" si="32"/>
        <v>5791</v>
      </c>
      <c r="CR30" s="20">
        <f t="shared" si="33"/>
        <v>0</v>
      </c>
      <c r="CS30" s="211">
        <f t="shared" si="34"/>
        <v>0</v>
      </c>
      <c r="CT30" s="96">
        <f t="shared" si="4"/>
        <v>301970</v>
      </c>
      <c r="CU30" s="96">
        <f t="shared" si="5"/>
        <v>309953</v>
      </c>
      <c r="CV30" s="96">
        <f t="shared" si="6"/>
        <v>166373</v>
      </c>
      <c r="CW30" s="211">
        <f t="shared" si="35"/>
        <v>53.676847780147305</v>
      </c>
      <c r="CX30" s="32" t="s">
        <v>90</v>
      </c>
      <c r="CY30" s="30" t="s">
        <v>91</v>
      </c>
      <c r="CZ30" s="96">
        <f t="shared" si="7"/>
        <v>301285</v>
      </c>
      <c r="DA30" s="96">
        <f t="shared" si="8"/>
        <v>305555</v>
      </c>
      <c r="DB30" s="96">
        <f t="shared" si="9"/>
        <v>165723</v>
      </c>
      <c r="DC30" s="211">
        <f t="shared" si="36"/>
        <v>54.236716794030535</v>
      </c>
      <c r="DD30" s="96">
        <f t="shared" si="37"/>
        <v>685</v>
      </c>
      <c r="DE30" s="96">
        <f t="shared" si="10"/>
        <v>4398</v>
      </c>
      <c r="DF30" s="96">
        <f t="shared" si="11"/>
        <v>650</v>
      </c>
      <c r="DG30" s="211">
        <f t="shared" si="38"/>
        <v>14.77944520236471</v>
      </c>
      <c r="DH30" s="171">
        <v>8</v>
      </c>
      <c r="DI30" s="157" t="s">
        <v>57</v>
      </c>
      <c r="DJ30" s="163" t="s">
        <v>199</v>
      </c>
      <c r="DK30" s="163">
        <v>5153</v>
      </c>
      <c r="DL30" s="247">
        <v>5153</v>
      </c>
      <c r="DM30" s="247">
        <v>1534</v>
      </c>
      <c r="DN30" s="242">
        <f t="shared" si="44"/>
        <v>29.769066563167083</v>
      </c>
      <c r="DO30" s="163">
        <v>0</v>
      </c>
      <c r="DP30" s="163">
        <v>0</v>
      </c>
      <c r="DQ30" s="163">
        <v>0</v>
      </c>
      <c r="DR30" s="246">
        <v>0</v>
      </c>
      <c r="DS30" s="171">
        <v>8</v>
      </c>
      <c r="DT30" s="157" t="s">
        <v>57</v>
      </c>
      <c r="DU30" s="163" t="s">
        <v>199</v>
      </c>
      <c r="DV30" s="163">
        <v>63207</v>
      </c>
      <c r="DW30" s="163">
        <v>63412</v>
      </c>
      <c r="DX30" s="163">
        <v>33705</v>
      </c>
      <c r="DY30" s="242">
        <f t="shared" si="45"/>
        <v>53.15240017662271</v>
      </c>
      <c r="DZ30" s="163">
        <v>0</v>
      </c>
      <c r="EA30" s="163">
        <v>0</v>
      </c>
      <c r="EB30" s="163">
        <v>1011</v>
      </c>
      <c r="EC30" s="246">
        <v>0</v>
      </c>
      <c r="ED30" s="171">
        <v>8</v>
      </c>
      <c r="EE30" s="157" t="s">
        <v>57</v>
      </c>
      <c r="EF30" s="163" t="s">
        <v>199</v>
      </c>
      <c r="EG30" s="163">
        <v>0</v>
      </c>
      <c r="EH30" s="163">
        <v>875</v>
      </c>
      <c r="EI30" s="163">
        <v>875</v>
      </c>
      <c r="EJ30" s="242">
        <f t="shared" si="46"/>
        <v>100</v>
      </c>
      <c r="EK30" s="164">
        <f t="shared" si="40"/>
        <v>68360</v>
      </c>
      <c r="EL30" s="164">
        <f t="shared" si="41"/>
        <v>69440</v>
      </c>
      <c r="EM30" s="164">
        <f t="shared" si="42"/>
        <v>37125</v>
      </c>
      <c r="EN30" s="242">
        <f t="shared" si="43"/>
        <v>53.46342165898618</v>
      </c>
    </row>
    <row r="31" spans="1:144" ht="12.75">
      <c r="A31" s="32" t="s">
        <v>92</v>
      </c>
      <c r="B31" s="30" t="s">
        <v>93</v>
      </c>
      <c r="C31" s="4">
        <v>112999</v>
      </c>
      <c r="D31" s="4">
        <v>113080</v>
      </c>
      <c r="E31" s="4">
        <v>59784</v>
      </c>
      <c r="F31" s="211">
        <f t="shared" si="13"/>
        <v>52.868765475769365</v>
      </c>
      <c r="G31" s="4">
        <v>0</v>
      </c>
      <c r="H31" s="4">
        <v>0</v>
      </c>
      <c r="I31" s="4">
        <v>0</v>
      </c>
      <c r="J31" s="287">
        <v>0</v>
      </c>
      <c r="K31" s="32" t="s">
        <v>92</v>
      </c>
      <c r="L31" s="30" t="s">
        <v>93</v>
      </c>
      <c r="M31" s="4">
        <v>0</v>
      </c>
      <c r="N31" s="4">
        <v>0</v>
      </c>
      <c r="O31" s="4">
        <v>0</v>
      </c>
      <c r="P31" s="287">
        <v>0</v>
      </c>
      <c r="Q31" s="4">
        <v>3200</v>
      </c>
      <c r="R31" s="4">
        <v>3200</v>
      </c>
      <c r="S31" s="4">
        <v>0</v>
      </c>
      <c r="T31" s="287">
        <v>0</v>
      </c>
      <c r="U31" s="32" t="s">
        <v>92</v>
      </c>
      <c r="V31" s="30" t="s">
        <v>93</v>
      </c>
      <c r="W31" s="4">
        <v>302976</v>
      </c>
      <c r="X31" s="4">
        <v>305418</v>
      </c>
      <c r="Y31" s="4">
        <v>168376</v>
      </c>
      <c r="Z31" s="211">
        <f t="shared" si="14"/>
        <v>55.12969111185326</v>
      </c>
      <c r="AA31" s="4">
        <v>0</v>
      </c>
      <c r="AB31" s="4">
        <v>0</v>
      </c>
      <c r="AC31" s="20">
        <f t="shared" si="15"/>
        <v>0</v>
      </c>
      <c r="AD31" s="287">
        <v>0</v>
      </c>
      <c r="AE31" s="32" t="s">
        <v>92</v>
      </c>
      <c r="AF31" s="30" t="s">
        <v>93</v>
      </c>
      <c r="AG31" s="20">
        <f t="shared" si="16"/>
        <v>302976</v>
      </c>
      <c r="AH31" s="20">
        <f t="shared" si="17"/>
        <v>305418</v>
      </c>
      <c r="AI31" s="20">
        <f t="shared" si="18"/>
        <v>168376</v>
      </c>
      <c r="AJ31" s="211">
        <f t="shared" si="19"/>
        <v>55.12969111185326</v>
      </c>
      <c r="AK31" s="20">
        <f t="shared" si="20"/>
        <v>6759</v>
      </c>
      <c r="AL31" s="20">
        <f t="shared" si="21"/>
        <v>6759</v>
      </c>
      <c r="AM31" s="20">
        <f t="shared" si="22"/>
        <v>4045</v>
      </c>
      <c r="AN31" s="211">
        <f t="shared" si="39"/>
        <v>59.84613108447995</v>
      </c>
      <c r="AO31" s="32" t="s">
        <v>92</v>
      </c>
      <c r="AP31" s="30" t="s">
        <v>93</v>
      </c>
      <c r="AQ31" s="20">
        <f t="shared" si="23"/>
        <v>4477</v>
      </c>
      <c r="AR31" s="20">
        <f t="shared" si="24"/>
        <v>4477</v>
      </c>
      <c r="AS31" s="20">
        <f t="shared" si="25"/>
        <v>1264</v>
      </c>
      <c r="AT31" s="211">
        <f t="shared" si="47"/>
        <v>28.233191869555508</v>
      </c>
      <c r="AU31" s="4">
        <v>0</v>
      </c>
      <c r="AV31" s="4">
        <v>0</v>
      </c>
      <c r="AW31" s="4">
        <v>0</v>
      </c>
      <c r="AX31" s="287">
        <v>0</v>
      </c>
      <c r="AY31" s="32" t="s">
        <v>92</v>
      </c>
      <c r="AZ31" s="30" t="s">
        <v>93</v>
      </c>
      <c r="BA31" s="4">
        <v>4477</v>
      </c>
      <c r="BB31" s="4">
        <v>4477</v>
      </c>
      <c r="BC31" s="4">
        <v>1264</v>
      </c>
      <c r="BD31" s="211">
        <f t="shared" si="48"/>
        <v>28.233191869555508</v>
      </c>
      <c r="BE31" s="4">
        <v>0</v>
      </c>
      <c r="BF31" s="4">
        <v>0</v>
      </c>
      <c r="BG31" s="4">
        <v>0</v>
      </c>
      <c r="BH31" s="287">
        <v>0</v>
      </c>
      <c r="BI31" s="32" t="s">
        <v>92</v>
      </c>
      <c r="BJ31" s="30" t="s">
        <v>93</v>
      </c>
      <c r="BK31" s="20">
        <f t="shared" si="26"/>
        <v>2282</v>
      </c>
      <c r="BL31" s="20">
        <f t="shared" si="27"/>
        <v>2282</v>
      </c>
      <c r="BM31" s="20">
        <f t="shared" si="28"/>
        <v>2781</v>
      </c>
      <c r="BN31" s="211">
        <f t="shared" si="49"/>
        <v>121.86678352322524</v>
      </c>
      <c r="BO31" s="4">
        <v>0</v>
      </c>
      <c r="BP31" s="4">
        <v>0</v>
      </c>
      <c r="BQ31" s="4">
        <v>0</v>
      </c>
      <c r="BR31" s="287">
        <v>0</v>
      </c>
      <c r="BS31" s="32" t="s">
        <v>92</v>
      </c>
      <c r="BT31" s="30" t="s">
        <v>93</v>
      </c>
      <c r="BU31" s="30">
        <v>1273</v>
      </c>
      <c r="BV31" s="4">
        <v>2282</v>
      </c>
      <c r="BW31" s="4">
        <v>2282</v>
      </c>
      <c r="BX31" s="4">
        <v>1508</v>
      </c>
      <c r="BY31" s="211">
        <f t="shared" si="50"/>
        <v>66.08238387379491</v>
      </c>
      <c r="BZ31" s="4">
        <v>0</v>
      </c>
      <c r="CA31" s="4">
        <v>0</v>
      </c>
      <c r="CB31" s="4">
        <v>0</v>
      </c>
      <c r="CC31" s="287">
        <v>0</v>
      </c>
      <c r="CD31" s="32" t="s">
        <v>92</v>
      </c>
      <c r="CE31" s="30" t="s">
        <v>93</v>
      </c>
      <c r="CF31" s="4">
        <v>10333</v>
      </c>
      <c r="CG31" s="4">
        <v>10882</v>
      </c>
      <c r="CH31" s="4">
        <v>10882</v>
      </c>
      <c r="CI31" s="211">
        <f t="shared" si="29"/>
        <v>100</v>
      </c>
      <c r="CJ31" s="4">
        <v>0</v>
      </c>
      <c r="CK31" s="4">
        <v>6241</v>
      </c>
      <c r="CL31" s="4">
        <v>6241</v>
      </c>
      <c r="CM31" s="211">
        <f t="shared" si="30"/>
        <v>100</v>
      </c>
      <c r="CN31" s="32" t="s">
        <v>92</v>
      </c>
      <c r="CO31" s="30" t="s">
        <v>93</v>
      </c>
      <c r="CP31" s="20">
        <f t="shared" si="31"/>
        <v>10333</v>
      </c>
      <c r="CQ31" s="20">
        <f t="shared" si="32"/>
        <v>4641</v>
      </c>
      <c r="CR31" s="20">
        <f t="shared" si="33"/>
        <v>4641</v>
      </c>
      <c r="CS31" s="211">
        <f t="shared" si="34"/>
        <v>100</v>
      </c>
      <c r="CT31" s="96">
        <f t="shared" si="4"/>
        <v>436267</v>
      </c>
      <c r="CU31" s="96">
        <f t="shared" si="5"/>
        <v>439339</v>
      </c>
      <c r="CV31" s="96">
        <f t="shared" si="6"/>
        <v>243087</v>
      </c>
      <c r="CW31" s="211">
        <f t="shared" si="35"/>
        <v>55.33016645460567</v>
      </c>
      <c r="CX31" s="32" t="s">
        <v>92</v>
      </c>
      <c r="CY31" s="30" t="s">
        <v>93</v>
      </c>
      <c r="CZ31" s="96">
        <f t="shared" si="7"/>
        <v>428590</v>
      </c>
      <c r="DA31" s="96">
        <f t="shared" si="8"/>
        <v>425421</v>
      </c>
      <c r="DB31" s="96">
        <f t="shared" si="9"/>
        <v>235582</v>
      </c>
      <c r="DC31" s="211">
        <f t="shared" si="36"/>
        <v>55.37620380752243</v>
      </c>
      <c r="DD31" s="96">
        <f t="shared" si="37"/>
        <v>7677</v>
      </c>
      <c r="DE31" s="96">
        <f t="shared" si="10"/>
        <v>13918</v>
      </c>
      <c r="DF31" s="96">
        <f t="shared" si="11"/>
        <v>7505</v>
      </c>
      <c r="DG31" s="211">
        <f t="shared" si="38"/>
        <v>53.92297743928726</v>
      </c>
      <c r="DH31" s="171">
        <v>8</v>
      </c>
      <c r="DI31" s="157" t="s">
        <v>47</v>
      </c>
      <c r="DJ31" s="163" t="s">
        <v>200</v>
      </c>
      <c r="DK31" s="163">
        <v>2845</v>
      </c>
      <c r="DL31" s="247">
        <v>2845</v>
      </c>
      <c r="DM31" s="247">
        <v>802</v>
      </c>
      <c r="DN31" s="242">
        <f t="shared" si="44"/>
        <v>28.18980667838313</v>
      </c>
      <c r="DO31" s="163">
        <v>0</v>
      </c>
      <c r="DP31" s="163">
        <v>0</v>
      </c>
      <c r="DQ31" s="163">
        <v>0</v>
      </c>
      <c r="DR31" s="246">
        <v>0</v>
      </c>
      <c r="DS31" s="171">
        <v>8</v>
      </c>
      <c r="DT31" s="157" t="s">
        <v>47</v>
      </c>
      <c r="DU31" s="163" t="s">
        <v>200</v>
      </c>
      <c r="DV31" s="163">
        <v>34150</v>
      </c>
      <c r="DW31" s="163">
        <v>34345</v>
      </c>
      <c r="DX31" s="163">
        <v>17663</v>
      </c>
      <c r="DY31" s="242">
        <f t="shared" si="45"/>
        <v>51.428155481147186</v>
      </c>
      <c r="DZ31" s="163">
        <v>0</v>
      </c>
      <c r="EA31" s="163">
        <v>0</v>
      </c>
      <c r="EB31" s="163">
        <v>482</v>
      </c>
      <c r="EC31" s="246">
        <v>0</v>
      </c>
      <c r="ED31" s="171">
        <v>8</v>
      </c>
      <c r="EE31" s="157" t="s">
        <v>47</v>
      </c>
      <c r="EF31" s="163" t="s">
        <v>200</v>
      </c>
      <c r="EG31" s="163">
        <v>0</v>
      </c>
      <c r="EH31" s="163">
        <v>282</v>
      </c>
      <c r="EI31" s="163">
        <v>282</v>
      </c>
      <c r="EJ31" s="242">
        <f t="shared" si="46"/>
        <v>100</v>
      </c>
      <c r="EK31" s="164">
        <f t="shared" si="40"/>
        <v>36995</v>
      </c>
      <c r="EL31" s="164">
        <f t="shared" si="41"/>
        <v>37472</v>
      </c>
      <c r="EM31" s="164">
        <f t="shared" si="42"/>
        <v>19229</v>
      </c>
      <c r="EN31" s="242">
        <f t="shared" si="43"/>
        <v>51.315649017933396</v>
      </c>
    </row>
    <row r="32" spans="1:144" ht="12.75">
      <c r="A32" s="32" t="s">
        <v>94</v>
      </c>
      <c r="B32" s="30" t="s">
        <v>95</v>
      </c>
      <c r="C32" s="4">
        <v>32743</v>
      </c>
      <c r="D32" s="4">
        <v>32844</v>
      </c>
      <c r="E32" s="4">
        <v>21750</v>
      </c>
      <c r="F32" s="211">
        <f t="shared" si="13"/>
        <v>66.22214103032518</v>
      </c>
      <c r="G32" s="4">
        <v>0</v>
      </c>
      <c r="H32" s="4">
        <v>0</v>
      </c>
      <c r="I32" s="4">
        <v>0</v>
      </c>
      <c r="J32" s="287">
        <v>0</v>
      </c>
      <c r="K32" s="32" t="s">
        <v>94</v>
      </c>
      <c r="L32" s="30" t="s">
        <v>95</v>
      </c>
      <c r="M32" s="4">
        <v>0</v>
      </c>
      <c r="N32" s="4">
        <v>0</v>
      </c>
      <c r="O32" s="4">
        <v>40</v>
      </c>
      <c r="P32" s="287">
        <v>0</v>
      </c>
      <c r="Q32" s="4">
        <v>0</v>
      </c>
      <c r="R32" s="4">
        <v>0</v>
      </c>
      <c r="S32" s="4">
        <v>160</v>
      </c>
      <c r="T32" s="287">
        <v>0</v>
      </c>
      <c r="U32" s="32" t="s">
        <v>94</v>
      </c>
      <c r="V32" s="30" t="s">
        <v>95</v>
      </c>
      <c r="W32" s="4">
        <v>242952</v>
      </c>
      <c r="X32" s="4">
        <v>244509</v>
      </c>
      <c r="Y32" s="4">
        <v>101489</v>
      </c>
      <c r="Z32" s="211">
        <f t="shared" si="14"/>
        <v>41.50726558122605</v>
      </c>
      <c r="AA32" s="4">
        <v>0</v>
      </c>
      <c r="AB32" s="4">
        <v>0</v>
      </c>
      <c r="AC32" s="20">
        <f t="shared" si="15"/>
        <v>0</v>
      </c>
      <c r="AD32" s="287">
        <v>0</v>
      </c>
      <c r="AE32" s="32" t="s">
        <v>94</v>
      </c>
      <c r="AF32" s="30" t="s">
        <v>95</v>
      </c>
      <c r="AG32" s="20">
        <f t="shared" si="16"/>
        <v>242952</v>
      </c>
      <c r="AH32" s="20">
        <f t="shared" si="17"/>
        <v>244509</v>
      </c>
      <c r="AI32" s="20">
        <f t="shared" si="18"/>
        <v>101489</v>
      </c>
      <c r="AJ32" s="211">
        <f t="shared" si="19"/>
        <v>41.50726558122605</v>
      </c>
      <c r="AK32" s="20">
        <f t="shared" si="20"/>
        <v>9241</v>
      </c>
      <c r="AL32" s="20">
        <f t="shared" si="21"/>
        <v>9241</v>
      </c>
      <c r="AM32" s="20">
        <f t="shared" si="22"/>
        <v>25798</v>
      </c>
      <c r="AN32" s="211">
        <f t="shared" si="39"/>
        <v>279.1689211124337</v>
      </c>
      <c r="AO32" s="32" t="s">
        <v>94</v>
      </c>
      <c r="AP32" s="30" t="s">
        <v>95</v>
      </c>
      <c r="AQ32" s="20">
        <f t="shared" si="23"/>
        <v>7591</v>
      </c>
      <c r="AR32" s="20">
        <f t="shared" si="24"/>
        <v>7591</v>
      </c>
      <c r="AS32" s="20">
        <f t="shared" si="25"/>
        <v>1700</v>
      </c>
      <c r="AT32" s="211">
        <f t="shared" si="47"/>
        <v>22.394941377947568</v>
      </c>
      <c r="AU32" s="4">
        <v>0</v>
      </c>
      <c r="AV32" s="4">
        <v>0</v>
      </c>
      <c r="AW32" s="4">
        <v>0</v>
      </c>
      <c r="AX32" s="287">
        <v>0</v>
      </c>
      <c r="AY32" s="32" t="s">
        <v>94</v>
      </c>
      <c r="AZ32" s="30" t="s">
        <v>95</v>
      </c>
      <c r="BA32" s="4">
        <v>7591</v>
      </c>
      <c r="BB32" s="4">
        <v>7591</v>
      </c>
      <c r="BC32" s="4">
        <v>1700</v>
      </c>
      <c r="BD32" s="211">
        <f t="shared" si="48"/>
        <v>22.394941377947568</v>
      </c>
      <c r="BE32" s="4">
        <v>0</v>
      </c>
      <c r="BF32" s="4">
        <v>0</v>
      </c>
      <c r="BG32" s="4">
        <v>0</v>
      </c>
      <c r="BH32" s="287">
        <v>0</v>
      </c>
      <c r="BI32" s="32" t="s">
        <v>94</v>
      </c>
      <c r="BJ32" s="30" t="s">
        <v>95</v>
      </c>
      <c r="BK32" s="20">
        <f t="shared" si="26"/>
        <v>1650</v>
      </c>
      <c r="BL32" s="20">
        <f t="shared" si="27"/>
        <v>1650</v>
      </c>
      <c r="BM32" s="20">
        <f t="shared" si="28"/>
        <v>24098</v>
      </c>
      <c r="BN32" s="288">
        <f t="shared" si="49"/>
        <v>1460.4848484848485</v>
      </c>
      <c r="BO32" s="4">
        <v>0</v>
      </c>
      <c r="BP32" s="4">
        <v>0</v>
      </c>
      <c r="BQ32" s="4">
        <v>0</v>
      </c>
      <c r="BR32" s="287">
        <v>0</v>
      </c>
      <c r="BS32" s="32" t="s">
        <v>94</v>
      </c>
      <c r="BT32" s="30" t="s">
        <v>95</v>
      </c>
      <c r="BU32" s="30">
        <v>23198</v>
      </c>
      <c r="BV32" s="4">
        <v>1650</v>
      </c>
      <c r="BW32" s="4">
        <v>1650</v>
      </c>
      <c r="BX32" s="4">
        <v>900</v>
      </c>
      <c r="BY32" s="211">
        <f t="shared" si="50"/>
        <v>54.54545454545454</v>
      </c>
      <c r="BZ32" s="4">
        <v>0</v>
      </c>
      <c r="CA32" s="4">
        <v>0</v>
      </c>
      <c r="CB32" s="4">
        <v>0</v>
      </c>
      <c r="CC32" s="287">
        <v>0</v>
      </c>
      <c r="CD32" s="32" t="s">
        <v>94</v>
      </c>
      <c r="CE32" s="30" t="s">
        <v>95</v>
      </c>
      <c r="CF32" s="4">
        <v>17280</v>
      </c>
      <c r="CG32" s="4">
        <v>41859</v>
      </c>
      <c r="CH32" s="4">
        <v>0</v>
      </c>
      <c r="CI32" s="211">
        <f t="shared" si="29"/>
        <v>0</v>
      </c>
      <c r="CJ32" s="4">
        <v>17280</v>
      </c>
      <c r="CK32" s="4">
        <v>27494</v>
      </c>
      <c r="CL32" s="4">
        <v>0</v>
      </c>
      <c r="CM32" s="211">
        <f t="shared" si="30"/>
        <v>0</v>
      </c>
      <c r="CN32" s="32" t="s">
        <v>94</v>
      </c>
      <c r="CO32" s="30" t="s">
        <v>95</v>
      </c>
      <c r="CP32" s="20">
        <f t="shared" si="31"/>
        <v>0</v>
      </c>
      <c r="CQ32" s="20">
        <f t="shared" si="32"/>
        <v>14365</v>
      </c>
      <c r="CR32" s="20">
        <f t="shared" si="33"/>
        <v>0</v>
      </c>
      <c r="CS32" s="211">
        <f t="shared" si="34"/>
        <v>0</v>
      </c>
      <c r="CT32" s="96">
        <f t="shared" si="4"/>
        <v>302216</v>
      </c>
      <c r="CU32" s="96">
        <f t="shared" si="5"/>
        <v>328453</v>
      </c>
      <c r="CV32" s="96">
        <f t="shared" si="6"/>
        <v>149197</v>
      </c>
      <c r="CW32" s="211">
        <f t="shared" si="35"/>
        <v>45.42415505414778</v>
      </c>
      <c r="CX32" s="32" t="s">
        <v>94</v>
      </c>
      <c r="CY32" s="30" t="s">
        <v>95</v>
      </c>
      <c r="CZ32" s="96">
        <f t="shared" si="7"/>
        <v>277345</v>
      </c>
      <c r="DA32" s="96">
        <f t="shared" si="8"/>
        <v>293368</v>
      </c>
      <c r="DB32" s="96">
        <f t="shared" si="9"/>
        <v>147297</v>
      </c>
      <c r="DC32" s="211">
        <f t="shared" si="36"/>
        <v>50.208952578331655</v>
      </c>
      <c r="DD32" s="96">
        <f t="shared" si="37"/>
        <v>24871</v>
      </c>
      <c r="DE32" s="96">
        <f t="shared" si="10"/>
        <v>35085</v>
      </c>
      <c r="DF32" s="96">
        <f t="shared" si="11"/>
        <v>1900</v>
      </c>
      <c r="DG32" s="211">
        <f t="shared" si="38"/>
        <v>5.415419695026364</v>
      </c>
      <c r="DH32" s="171">
        <v>8</v>
      </c>
      <c r="DI32" s="157" t="s">
        <v>60</v>
      </c>
      <c r="DJ32" s="163" t="s">
        <v>201</v>
      </c>
      <c r="DK32" s="163">
        <v>3629</v>
      </c>
      <c r="DL32" s="247">
        <v>3629</v>
      </c>
      <c r="DM32" s="247">
        <v>1168</v>
      </c>
      <c r="DN32" s="242">
        <f t="shared" si="44"/>
        <v>32.18517497933315</v>
      </c>
      <c r="DO32" s="163">
        <v>0</v>
      </c>
      <c r="DP32" s="163">
        <v>0</v>
      </c>
      <c r="DQ32" s="163">
        <v>0</v>
      </c>
      <c r="DR32" s="246">
        <v>0</v>
      </c>
      <c r="DS32" s="171">
        <v>8</v>
      </c>
      <c r="DT32" s="157" t="s">
        <v>60</v>
      </c>
      <c r="DU32" s="163" t="s">
        <v>201</v>
      </c>
      <c r="DV32" s="163">
        <v>43978</v>
      </c>
      <c r="DW32" s="163">
        <v>44183</v>
      </c>
      <c r="DX32" s="163">
        <v>25405</v>
      </c>
      <c r="DY32" s="242">
        <f t="shared" si="45"/>
        <v>57.49949075436254</v>
      </c>
      <c r="DZ32" s="163">
        <v>0</v>
      </c>
      <c r="EA32" s="163">
        <v>0</v>
      </c>
      <c r="EB32" s="163">
        <v>1325</v>
      </c>
      <c r="EC32" s="246">
        <v>0</v>
      </c>
      <c r="ED32" s="171">
        <v>8</v>
      </c>
      <c r="EE32" s="157" t="s">
        <v>60</v>
      </c>
      <c r="EF32" s="163" t="s">
        <v>201</v>
      </c>
      <c r="EG32" s="163">
        <v>0</v>
      </c>
      <c r="EH32" s="163">
        <v>877</v>
      </c>
      <c r="EI32" s="163">
        <v>877</v>
      </c>
      <c r="EJ32" s="242">
        <f t="shared" si="46"/>
        <v>100</v>
      </c>
      <c r="EK32" s="164">
        <f t="shared" si="40"/>
        <v>47607</v>
      </c>
      <c r="EL32" s="164">
        <f t="shared" si="41"/>
        <v>48689</v>
      </c>
      <c r="EM32" s="164">
        <f t="shared" si="42"/>
        <v>28775</v>
      </c>
      <c r="EN32" s="242">
        <f t="shared" si="43"/>
        <v>59.09959128345211</v>
      </c>
    </row>
    <row r="33" spans="1:144" ht="12.75">
      <c r="A33" s="32" t="s">
        <v>96</v>
      </c>
      <c r="B33" s="30" t="s">
        <v>97</v>
      </c>
      <c r="C33" s="4">
        <v>48670</v>
      </c>
      <c r="D33" s="4">
        <v>48833</v>
      </c>
      <c r="E33" s="4">
        <v>20787</v>
      </c>
      <c r="F33" s="211">
        <f t="shared" si="13"/>
        <v>42.567526058198354</v>
      </c>
      <c r="G33" s="4">
        <v>0</v>
      </c>
      <c r="H33" s="4">
        <v>0</v>
      </c>
      <c r="I33" s="4">
        <v>0</v>
      </c>
      <c r="J33" s="287">
        <v>0</v>
      </c>
      <c r="K33" s="32" t="s">
        <v>96</v>
      </c>
      <c r="L33" s="30" t="s">
        <v>97</v>
      </c>
      <c r="M33" s="4">
        <v>0</v>
      </c>
      <c r="N33" s="4">
        <v>0</v>
      </c>
      <c r="O33" s="4">
        <v>0</v>
      </c>
      <c r="P33" s="287">
        <v>0</v>
      </c>
      <c r="Q33" s="4">
        <v>0</v>
      </c>
      <c r="R33" s="4">
        <v>0</v>
      </c>
      <c r="S33" s="4">
        <v>0</v>
      </c>
      <c r="T33" s="287">
        <v>0</v>
      </c>
      <c r="U33" s="32" t="s">
        <v>96</v>
      </c>
      <c r="V33" s="30" t="s">
        <v>97</v>
      </c>
      <c r="W33" s="4">
        <v>290477</v>
      </c>
      <c r="X33" s="4">
        <v>292797</v>
      </c>
      <c r="Y33" s="4">
        <v>155168</v>
      </c>
      <c r="Z33" s="211">
        <f t="shared" si="14"/>
        <v>52.99507850148738</v>
      </c>
      <c r="AA33" s="4">
        <v>1053</v>
      </c>
      <c r="AB33" s="4">
        <v>1831</v>
      </c>
      <c r="AC33" s="20">
        <f t="shared" si="15"/>
        <v>1831</v>
      </c>
      <c r="AD33" s="211">
        <f>AC33/AB33*100</f>
        <v>100</v>
      </c>
      <c r="AE33" s="32" t="s">
        <v>96</v>
      </c>
      <c r="AF33" s="30" t="s">
        <v>97</v>
      </c>
      <c r="AG33" s="20">
        <f t="shared" si="16"/>
        <v>289424</v>
      </c>
      <c r="AH33" s="20">
        <f t="shared" si="17"/>
        <v>290966</v>
      </c>
      <c r="AI33" s="20">
        <f t="shared" si="18"/>
        <v>153337</v>
      </c>
      <c r="AJ33" s="211">
        <f t="shared" si="19"/>
        <v>52.69928445247898</v>
      </c>
      <c r="AK33" s="20">
        <f t="shared" si="20"/>
        <v>7314</v>
      </c>
      <c r="AL33" s="20">
        <f t="shared" si="21"/>
        <v>7314</v>
      </c>
      <c r="AM33" s="20">
        <f t="shared" si="22"/>
        <v>6719</v>
      </c>
      <c r="AN33" s="211">
        <f t="shared" si="39"/>
        <v>91.86491659830463</v>
      </c>
      <c r="AO33" s="32" t="s">
        <v>96</v>
      </c>
      <c r="AP33" s="30" t="s">
        <v>97</v>
      </c>
      <c r="AQ33" s="20">
        <f t="shared" si="23"/>
        <v>4204</v>
      </c>
      <c r="AR33" s="20">
        <f t="shared" si="24"/>
        <v>4204</v>
      </c>
      <c r="AS33" s="20">
        <f t="shared" si="25"/>
        <v>1300</v>
      </c>
      <c r="AT33" s="211">
        <f t="shared" si="47"/>
        <v>30.922930542340627</v>
      </c>
      <c r="AU33" s="4">
        <v>0</v>
      </c>
      <c r="AV33" s="4">
        <v>0</v>
      </c>
      <c r="AW33" s="4">
        <v>0</v>
      </c>
      <c r="AX33" s="287">
        <v>0</v>
      </c>
      <c r="AY33" s="32" t="s">
        <v>96</v>
      </c>
      <c r="AZ33" s="30" t="s">
        <v>97</v>
      </c>
      <c r="BA33" s="4">
        <v>4204</v>
      </c>
      <c r="BB33" s="4">
        <v>4204</v>
      </c>
      <c r="BC33" s="4">
        <v>1300</v>
      </c>
      <c r="BD33" s="211">
        <f t="shared" si="48"/>
        <v>30.922930542340627</v>
      </c>
      <c r="BE33" s="4">
        <v>0</v>
      </c>
      <c r="BF33" s="4">
        <v>0</v>
      </c>
      <c r="BG33" s="4">
        <v>0</v>
      </c>
      <c r="BH33" s="287">
        <v>0</v>
      </c>
      <c r="BI33" s="32" t="s">
        <v>96</v>
      </c>
      <c r="BJ33" s="30" t="s">
        <v>97</v>
      </c>
      <c r="BK33" s="20">
        <f t="shared" si="26"/>
        <v>3110</v>
      </c>
      <c r="BL33" s="20">
        <f t="shared" si="27"/>
        <v>3110</v>
      </c>
      <c r="BM33" s="20">
        <f t="shared" si="28"/>
        <v>5419</v>
      </c>
      <c r="BN33" s="211">
        <f t="shared" si="49"/>
        <v>174.2443729903537</v>
      </c>
      <c r="BO33" s="4">
        <v>0</v>
      </c>
      <c r="BP33" s="4">
        <v>0</v>
      </c>
      <c r="BQ33" s="4">
        <v>0</v>
      </c>
      <c r="BR33" s="287">
        <v>0</v>
      </c>
      <c r="BS33" s="32" t="s">
        <v>96</v>
      </c>
      <c r="BT33" s="30" t="s">
        <v>97</v>
      </c>
      <c r="BU33" s="30">
        <v>4363</v>
      </c>
      <c r="BV33" s="4">
        <v>3110</v>
      </c>
      <c r="BW33" s="4">
        <v>3110</v>
      </c>
      <c r="BX33" s="4">
        <v>1056</v>
      </c>
      <c r="BY33" s="211">
        <f t="shared" si="50"/>
        <v>33.954983922829584</v>
      </c>
      <c r="BZ33" s="4">
        <v>0</v>
      </c>
      <c r="CA33" s="4">
        <v>0</v>
      </c>
      <c r="CB33" s="4">
        <v>0</v>
      </c>
      <c r="CC33" s="287">
        <v>0</v>
      </c>
      <c r="CD33" s="32" t="s">
        <v>96</v>
      </c>
      <c r="CE33" s="30" t="s">
        <v>97</v>
      </c>
      <c r="CF33" s="4">
        <v>14087</v>
      </c>
      <c r="CG33" s="4">
        <v>18451</v>
      </c>
      <c r="CH33" s="4">
        <v>18451</v>
      </c>
      <c r="CI33" s="211">
        <f t="shared" si="29"/>
        <v>100</v>
      </c>
      <c r="CJ33" s="4">
        <v>0</v>
      </c>
      <c r="CK33" s="4">
        <v>10304</v>
      </c>
      <c r="CL33" s="4">
        <v>2877</v>
      </c>
      <c r="CM33" s="211">
        <f t="shared" si="30"/>
        <v>27.921195652173914</v>
      </c>
      <c r="CN33" s="32" t="s">
        <v>96</v>
      </c>
      <c r="CO33" s="30" t="s">
        <v>97</v>
      </c>
      <c r="CP33" s="20">
        <f t="shared" si="31"/>
        <v>14087</v>
      </c>
      <c r="CQ33" s="20">
        <f t="shared" si="32"/>
        <v>8147</v>
      </c>
      <c r="CR33" s="20">
        <f t="shared" si="33"/>
        <v>15574</v>
      </c>
      <c r="CS33" s="211">
        <f t="shared" si="34"/>
        <v>191.16239106419542</v>
      </c>
      <c r="CT33" s="96">
        <f t="shared" si="4"/>
        <v>360548</v>
      </c>
      <c r="CU33" s="96">
        <f t="shared" si="5"/>
        <v>367395</v>
      </c>
      <c r="CV33" s="96">
        <f t="shared" si="6"/>
        <v>201125</v>
      </c>
      <c r="CW33" s="211">
        <f t="shared" si="35"/>
        <v>54.74353216565277</v>
      </c>
      <c r="CX33" s="32" t="s">
        <v>96</v>
      </c>
      <c r="CY33" s="30" t="s">
        <v>97</v>
      </c>
      <c r="CZ33" s="96">
        <f t="shared" si="7"/>
        <v>355291</v>
      </c>
      <c r="DA33" s="96">
        <f t="shared" si="8"/>
        <v>351056</v>
      </c>
      <c r="DB33" s="96">
        <f t="shared" si="9"/>
        <v>195117</v>
      </c>
      <c r="DC33" s="211">
        <f t="shared" si="36"/>
        <v>55.58002142108381</v>
      </c>
      <c r="DD33" s="96">
        <f t="shared" si="37"/>
        <v>5257</v>
      </c>
      <c r="DE33" s="96">
        <f t="shared" si="10"/>
        <v>16339</v>
      </c>
      <c r="DF33" s="96">
        <f t="shared" si="11"/>
        <v>6008</v>
      </c>
      <c r="DG33" s="211">
        <f t="shared" si="38"/>
        <v>36.77091621274251</v>
      </c>
      <c r="DH33" s="171">
        <v>8</v>
      </c>
      <c r="DI33" s="157" t="s">
        <v>62</v>
      </c>
      <c r="DJ33" s="163" t="s">
        <v>202</v>
      </c>
      <c r="DK33" s="163">
        <v>3505</v>
      </c>
      <c r="DL33" s="247">
        <v>3505</v>
      </c>
      <c r="DM33" s="247">
        <v>1052</v>
      </c>
      <c r="DN33" s="242">
        <f t="shared" si="44"/>
        <v>30.01426533523538</v>
      </c>
      <c r="DO33" s="163">
        <v>0</v>
      </c>
      <c r="DP33" s="163">
        <v>0</v>
      </c>
      <c r="DQ33" s="163">
        <v>0</v>
      </c>
      <c r="DR33" s="246">
        <v>0</v>
      </c>
      <c r="DS33" s="171">
        <v>8</v>
      </c>
      <c r="DT33" s="157" t="s">
        <v>62</v>
      </c>
      <c r="DU33" s="163" t="s">
        <v>202</v>
      </c>
      <c r="DV33" s="163">
        <v>47498</v>
      </c>
      <c r="DW33" s="163">
        <v>47666</v>
      </c>
      <c r="DX33" s="163">
        <v>21085</v>
      </c>
      <c r="DY33" s="242">
        <f t="shared" si="45"/>
        <v>44.234884403977674</v>
      </c>
      <c r="DZ33" s="163">
        <v>0</v>
      </c>
      <c r="EA33" s="163">
        <v>0</v>
      </c>
      <c r="EB33" s="163">
        <v>468</v>
      </c>
      <c r="EC33" s="246">
        <v>0</v>
      </c>
      <c r="ED33" s="171">
        <v>8</v>
      </c>
      <c r="EE33" s="157" t="s">
        <v>62</v>
      </c>
      <c r="EF33" s="163" t="s">
        <v>202</v>
      </c>
      <c r="EG33" s="163">
        <v>0</v>
      </c>
      <c r="EH33" s="163">
        <v>0</v>
      </c>
      <c r="EI33" s="163">
        <v>0</v>
      </c>
      <c r="EJ33" s="246">
        <v>0</v>
      </c>
      <c r="EK33" s="164">
        <f t="shared" si="40"/>
        <v>51003</v>
      </c>
      <c r="EL33" s="164">
        <f t="shared" si="41"/>
        <v>51171</v>
      </c>
      <c r="EM33" s="164">
        <f t="shared" si="42"/>
        <v>22605</v>
      </c>
      <c r="EN33" s="242">
        <f t="shared" si="43"/>
        <v>44.17541185437064</v>
      </c>
    </row>
    <row r="34" spans="1:144" ht="12.75">
      <c r="A34" s="32" t="s">
        <v>98</v>
      </c>
      <c r="B34" s="30" t="s">
        <v>99</v>
      </c>
      <c r="C34" s="4">
        <v>1250</v>
      </c>
      <c r="D34" s="4">
        <v>1250</v>
      </c>
      <c r="E34" s="4">
        <v>2236</v>
      </c>
      <c r="F34" s="211">
        <f t="shared" si="13"/>
        <v>178.88</v>
      </c>
      <c r="G34" s="4">
        <v>0</v>
      </c>
      <c r="H34" s="4">
        <v>0</v>
      </c>
      <c r="I34" s="4">
        <v>0</v>
      </c>
      <c r="J34" s="287">
        <v>0</v>
      </c>
      <c r="K34" s="32" t="s">
        <v>98</v>
      </c>
      <c r="L34" s="30" t="s">
        <v>99</v>
      </c>
      <c r="M34" s="4">
        <v>0</v>
      </c>
      <c r="N34" s="4">
        <v>0</v>
      </c>
      <c r="O34" s="4">
        <v>0</v>
      </c>
      <c r="P34" s="287">
        <v>0</v>
      </c>
      <c r="Q34" s="4">
        <v>0</v>
      </c>
      <c r="R34" s="4">
        <v>0</v>
      </c>
      <c r="S34" s="4">
        <v>0</v>
      </c>
      <c r="T34" s="287">
        <v>0</v>
      </c>
      <c r="U34" s="32" t="s">
        <v>98</v>
      </c>
      <c r="V34" s="30" t="s">
        <v>99</v>
      </c>
      <c r="W34" s="4">
        <v>93483</v>
      </c>
      <c r="X34" s="4">
        <v>94200</v>
      </c>
      <c r="Y34" s="4">
        <v>46854</v>
      </c>
      <c r="Z34" s="211">
        <f t="shared" si="14"/>
        <v>49.738853503184714</v>
      </c>
      <c r="AA34" s="4">
        <v>0</v>
      </c>
      <c r="AB34" s="4">
        <v>0</v>
      </c>
      <c r="AC34" s="20">
        <f t="shared" si="15"/>
        <v>0</v>
      </c>
      <c r="AD34" s="287">
        <v>0</v>
      </c>
      <c r="AE34" s="32" t="s">
        <v>98</v>
      </c>
      <c r="AF34" s="30" t="s">
        <v>99</v>
      </c>
      <c r="AG34" s="20">
        <f t="shared" si="16"/>
        <v>93483</v>
      </c>
      <c r="AH34" s="20">
        <f t="shared" si="17"/>
        <v>94200</v>
      </c>
      <c r="AI34" s="20">
        <f t="shared" si="18"/>
        <v>46854</v>
      </c>
      <c r="AJ34" s="211">
        <f t="shared" si="19"/>
        <v>49.738853503184714</v>
      </c>
      <c r="AK34" s="20">
        <f t="shared" si="20"/>
        <v>600</v>
      </c>
      <c r="AL34" s="20">
        <f t="shared" si="21"/>
        <v>600</v>
      </c>
      <c r="AM34" s="20">
        <f t="shared" si="22"/>
        <v>5688</v>
      </c>
      <c r="AN34" s="211">
        <f t="shared" si="39"/>
        <v>948</v>
      </c>
      <c r="AO34" s="32" t="s">
        <v>98</v>
      </c>
      <c r="AP34" s="30" t="s">
        <v>99</v>
      </c>
      <c r="AQ34" s="20">
        <f t="shared" si="23"/>
        <v>400</v>
      </c>
      <c r="AR34" s="20">
        <f t="shared" si="24"/>
        <v>400</v>
      </c>
      <c r="AS34" s="20">
        <f t="shared" si="25"/>
        <v>772</v>
      </c>
      <c r="AT34" s="211">
        <f t="shared" si="47"/>
        <v>193</v>
      </c>
      <c r="AU34" s="4">
        <v>0</v>
      </c>
      <c r="AV34" s="4">
        <v>0</v>
      </c>
      <c r="AW34" s="4">
        <v>0</v>
      </c>
      <c r="AX34" s="287">
        <v>0</v>
      </c>
      <c r="AY34" s="32" t="s">
        <v>98</v>
      </c>
      <c r="AZ34" s="30" t="s">
        <v>99</v>
      </c>
      <c r="BA34" s="4">
        <v>400</v>
      </c>
      <c r="BB34" s="4">
        <v>400</v>
      </c>
      <c r="BC34" s="4">
        <v>772</v>
      </c>
      <c r="BD34" s="211">
        <f t="shared" si="48"/>
        <v>193</v>
      </c>
      <c r="BE34" s="4">
        <v>0</v>
      </c>
      <c r="BF34" s="4">
        <v>0</v>
      </c>
      <c r="BG34" s="4">
        <v>0</v>
      </c>
      <c r="BH34" s="287">
        <v>0</v>
      </c>
      <c r="BI34" s="32" t="s">
        <v>98</v>
      </c>
      <c r="BJ34" s="30" t="s">
        <v>99</v>
      </c>
      <c r="BK34" s="20">
        <f t="shared" si="26"/>
        <v>200</v>
      </c>
      <c r="BL34" s="20">
        <f t="shared" si="27"/>
        <v>200</v>
      </c>
      <c r="BM34" s="20">
        <f t="shared" si="28"/>
        <v>4916</v>
      </c>
      <c r="BN34" s="288">
        <f t="shared" si="49"/>
        <v>2458</v>
      </c>
      <c r="BO34" s="4">
        <v>0</v>
      </c>
      <c r="BP34" s="4">
        <v>0</v>
      </c>
      <c r="BQ34" s="4">
        <v>0</v>
      </c>
      <c r="BR34" s="287">
        <v>0</v>
      </c>
      <c r="BS34" s="32" t="s">
        <v>98</v>
      </c>
      <c r="BT34" s="30" t="s">
        <v>99</v>
      </c>
      <c r="BU34" s="30">
        <v>4716</v>
      </c>
      <c r="BV34" s="4">
        <v>200</v>
      </c>
      <c r="BW34" s="4">
        <v>200</v>
      </c>
      <c r="BX34" s="4">
        <v>200</v>
      </c>
      <c r="BY34" s="211">
        <f t="shared" si="50"/>
        <v>100</v>
      </c>
      <c r="BZ34" s="4">
        <v>0</v>
      </c>
      <c r="CA34" s="4">
        <v>0</v>
      </c>
      <c r="CB34" s="4">
        <v>0</v>
      </c>
      <c r="CC34" s="287">
        <v>0</v>
      </c>
      <c r="CD34" s="32" t="s">
        <v>98</v>
      </c>
      <c r="CE34" s="30" t="s">
        <v>99</v>
      </c>
      <c r="CF34" s="4">
        <v>2492</v>
      </c>
      <c r="CG34" s="4">
        <v>7408</v>
      </c>
      <c r="CH34" s="4">
        <v>7408</v>
      </c>
      <c r="CI34" s="211">
        <f t="shared" si="29"/>
        <v>100</v>
      </c>
      <c r="CJ34" s="4">
        <v>0</v>
      </c>
      <c r="CK34" s="4">
        <v>1448</v>
      </c>
      <c r="CL34" s="4">
        <v>1242</v>
      </c>
      <c r="CM34" s="211">
        <f t="shared" si="30"/>
        <v>85.77348066298343</v>
      </c>
      <c r="CN34" s="32" t="s">
        <v>98</v>
      </c>
      <c r="CO34" s="30" t="s">
        <v>99</v>
      </c>
      <c r="CP34" s="20">
        <f t="shared" si="31"/>
        <v>2492</v>
      </c>
      <c r="CQ34" s="20">
        <f t="shared" si="32"/>
        <v>5960</v>
      </c>
      <c r="CR34" s="20">
        <f t="shared" si="33"/>
        <v>6166</v>
      </c>
      <c r="CS34" s="211">
        <f t="shared" si="34"/>
        <v>103.45637583892618</v>
      </c>
      <c r="CT34" s="96">
        <f t="shared" si="4"/>
        <v>97825</v>
      </c>
      <c r="CU34" s="96">
        <f t="shared" si="5"/>
        <v>103458</v>
      </c>
      <c r="CV34" s="96">
        <f t="shared" si="6"/>
        <v>62186</v>
      </c>
      <c r="CW34" s="211">
        <f t="shared" si="35"/>
        <v>60.10748322990972</v>
      </c>
      <c r="CX34" s="32" t="s">
        <v>98</v>
      </c>
      <c r="CY34" s="30" t="s">
        <v>99</v>
      </c>
      <c r="CZ34" s="96">
        <f t="shared" si="7"/>
        <v>97425</v>
      </c>
      <c r="DA34" s="96">
        <f t="shared" si="8"/>
        <v>101610</v>
      </c>
      <c r="DB34" s="96">
        <f t="shared" si="9"/>
        <v>60172</v>
      </c>
      <c r="DC34" s="211">
        <f t="shared" si="36"/>
        <v>59.218580848341695</v>
      </c>
      <c r="DD34" s="96">
        <f t="shared" si="37"/>
        <v>400</v>
      </c>
      <c r="DE34" s="96">
        <f t="shared" si="10"/>
        <v>1848</v>
      </c>
      <c r="DF34" s="96">
        <f t="shared" si="11"/>
        <v>2014</v>
      </c>
      <c r="DG34" s="211">
        <f t="shared" si="38"/>
        <v>108.98268398268398</v>
      </c>
      <c r="DH34" s="171">
        <v>8</v>
      </c>
      <c r="DI34" s="157" t="s">
        <v>64</v>
      </c>
      <c r="DJ34" s="163" t="s">
        <v>203</v>
      </c>
      <c r="DK34" s="163">
        <v>2669</v>
      </c>
      <c r="DL34" s="247">
        <v>2669</v>
      </c>
      <c r="DM34" s="247">
        <v>781</v>
      </c>
      <c r="DN34" s="242">
        <f t="shared" si="44"/>
        <v>29.261895841139</v>
      </c>
      <c r="DO34" s="163">
        <v>0</v>
      </c>
      <c r="DP34" s="163">
        <v>0</v>
      </c>
      <c r="DQ34" s="163">
        <v>0</v>
      </c>
      <c r="DR34" s="246">
        <v>0</v>
      </c>
      <c r="DS34" s="171">
        <v>8</v>
      </c>
      <c r="DT34" s="157" t="s">
        <v>64</v>
      </c>
      <c r="DU34" s="163" t="s">
        <v>203</v>
      </c>
      <c r="DV34" s="163">
        <v>30748</v>
      </c>
      <c r="DW34" s="163">
        <v>31042</v>
      </c>
      <c r="DX34" s="163">
        <v>13508</v>
      </c>
      <c r="DY34" s="242">
        <f t="shared" si="45"/>
        <v>43.515237420269315</v>
      </c>
      <c r="DZ34" s="163">
        <v>0</v>
      </c>
      <c r="EA34" s="163">
        <v>0</v>
      </c>
      <c r="EB34" s="163">
        <v>1478</v>
      </c>
      <c r="EC34" s="246">
        <v>0</v>
      </c>
      <c r="ED34" s="171">
        <v>8</v>
      </c>
      <c r="EE34" s="157" t="s">
        <v>64</v>
      </c>
      <c r="EF34" s="163" t="s">
        <v>203</v>
      </c>
      <c r="EG34" s="163">
        <v>0</v>
      </c>
      <c r="EH34" s="163">
        <v>1298</v>
      </c>
      <c r="EI34" s="163">
        <v>1298</v>
      </c>
      <c r="EJ34" s="242">
        <f t="shared" si="46"/>
        <v>100</v>
      </c>
      <c r="EK34" s="164">
        <f t="shared" si="40"/>
        <v>33417</v>
      </c>
      <c r="EL34" s="164">
        <f t="shared" si="41"/>
        <v>35009</v>
      </c>
      <c r="EM34" s="164">
        <f t="shared" si="42"/>
        <v>17065</v>
      </c>
      <c r="EN34" s="242">
        <f t="shared" si="43"/>
        <v>48.744608529235336</v>
      </c>
    </row>
    <row r="35" spans="1:144" ht="12.75">
      <c r="A35" s="32" t="s">
        <v>100</v>
      </c>
      <c r="B35" s="30" t="s">
        <v>101</v>
      </c>
      <c r="C35" s="4">
        <v>18696</v>
      </c>
      <c r="D35" s="4">
        <v>19004</v>
      </c>
      <c r="E35" s="4">
        <v>9789</v>
      </c>
      <c r="F35" s="211">
        <f t="shared" si="13"/>
        <v>51.51020837718375</v>
      </c>
      <c r="G35" s="4">
        <v>0</v>
      </c>
      <c r="H35" s="4">
        <v>0</v>
      </c>
      <c r="I35" s="4">
        <v>0</v>
      </c>
      <c r="J35" s="287">
        <v>0</v>
      </c>
      <c r="K35" s="32" t="s">
        <v>100</v>
      </c>
      <c r="L35" s="30" t="s">
        <v>101</v>
      </c>
      <c r="M35" s="4">
        <v>0</v>
      </c>
      <c r="N35" s="4">
        <v>0</v>
      </c>
      <c r="O35" s="4">
        <v>0</v>
      </c>
      <c r="P35" s="287">
        <v>0</v>
      </c>
      <c r="Q35" s="4">
        <v>0</v>
      </c>
      <c r="R35" s="4">
        <v>0</v>
      </c>
      <c r="S35" s="4">
        <v>0</v>
      </c>
      <c r="T35" s="287">
        <v>0</v>
      </c>
      <c r="U35" s="32" t="s">
        <v>100</v>
      </c>
      <c r="V35" s="30" t="s">
        <v>101</v>
      </c>
      <c r="W35" s="4">
        <v>293528</v>
      </c>
      <c r="X35" s="4">
        <v>295793</v>
      </c>
      <c r="Y35" s="4">
        <v>164527</v>
      </c>
      <c r="Z35" s="211">
        <f t="shared" si="14"/>
        <v>55.622344004083935</v>
      </c>
      <c r="AA35" s="4">
        <v>0</v>
      </c>
      <c r="AB35" s="4">
        <v>0</v>
      </c>
      <c r="AC35" s="20">
        <f t="shared" si="15"/>
        <v>0</v>
      </c>
      <c r="AD35" s="287">
        <v>0</v>
      </c>
      <c r="AE35" s="32" t="s">
        <v>100</v>
      </c>
      <c r="AF35" s="30" t="s">
        <v>101</v>
      </c>
      <c r="AG35" s="20">
        <f t="shared" si="16"/>
        <v>293528</v>
      </c>
      <c r="AH35" s="20">
        <f t="shared" si="17"/>
        <v>295793</v>
      </c>
      <c r="AI35" s="20">
        <f t="shared" si="18"/>
        <v>164527</v>
      </c>
      <c r="AJ35" s="211">
        <f t="shared" si="19"/>
        <v>55.622344004083935</v>
      </c>
      <c r="AK35" s="20">
        <f t="shared" si="20"/>
        <v>3851</v>
      </c>
      <c r="AL35" s="20">
        <f t="shared" si="21"/>
        <v>3851</v>
      </c>
      <c r="AM35" s="20">
        <f t="shared" si="22"/>
        <v>2110</v>
      </c>
      <c r="AN35" s="211">
        <f t="shared" si="39"/>
        <v>54.79096338613347</v>
      </c>
      <c r="AO35" s="32" t="s">
        <v>100</v>
      </c>
      <c r="AP35" s="30" t="s">
        <v>101</v>
      </c>
      <c r="AQ35" s="20">
        <f t="shared" si="23"/>
        <v>609</v>
      </c>
      <c r="AR35" s="20">
        <f t="shared" si="24"/>
        <v>609</v>
      </c>
      <c r="AS35" s="20">
        <f t="shared" si="25"/>
        <v>100</v>
      </c>
      <c r="AT35" s="211">
        <f t="shared" si="47"/>
        <v>16.420361247947454</v>
      </c>
      <c r="AU35" s="4">
        <v>0</v>
      </c>
      <c r="AV35" s="4">
        <v>0</v>
      </c>
      <c r="AW35" s="4">
        <v>0</v>
      </c>
      <c r="AX35" s="287">
        <v>0</v>
      </c>
      <c r="AY35" s="32" t="s">
        <v>100</v>
      </c>
      <c r="AZ35" s="30" t="s">
        <v>101</v>
      </c>
      <c r="BA35" s="4">
        <v>609</v>
      </c>
      <c r="BB35" s="4">
        <v>609</v>
      </c>
      <c r="BC35" s="4">
        <v>100</v>
      </c>
      <c r="BD35" s="211">
        <f t="shared" si="48"/>
        <v>16.420361247947454</v>
      </c>
      <c r="BE35" s="4">
        <v>0</v>
      </c>
      <c r="BF35" s="4">
        <v>0</v>
      </c>
      <c r="BG35" s="4">
        <v>0</v>
      </c>
      <c r="BH35" s="287">
        <v>0</v>
      </c>
      <c r="BI35" s="32" t="s">
        <v>100</v>
      </c>
      <c r="BJ35" s="30" t="s">
        <v>101</v>
      </c>
      <c r="BK35" s="20">
        <f t="shared" si="26"/>
        <v>3242</v>
      </c>
      <c r="BL35" s="20">
        <f t="shared" si="27"/>
        <v>3242</v>
      </c>
      <c r="BM35" s="20">
        <f t="shared" si="28"/>
        <v>2010</v>
      </c>
      <c r="BN35" s="211">
        <f t="shared" si="49"/>
        <v>61.99876619370759</v>
      </c>
      <c r="BO35" s="4">
        <v>0</v>
      </c>
      <c r="BP35" s="4">
        <v>0</v>
      </c>
      <c r="BQ35" s="4">
        <v>0</v>
      </c>
      <c r="BR35" s="287">
        <v>0</v>
      </c>
      <c r="BS35" s="32" t="s">
        <v>100</v>
      </c>
      <c r="BT35" s="30" t="s">
        <v>101</v>
      </c>
      <c r="BU35" s="30">
        <v>0</v>
      </c>
      <c r="BV35" s="4">
        <v>3242</v>
      </c>
      <c r="BW35" s="4">
        <v>3242</v>
      </c>
      <c r="BX35" s="4">
        <v>2010</v>
      </c>
      <c r="BY35" s="211">
        <f t="shared" si="50"/>
        <v>61.99876619370759</v>
      </c>
      <c r="BZ35" s="4">
        <v>0</v>
      </c>
      <c r="CA35" s="4">
        <v>0</v>
      </c>
      <c r="CB35" s="4">
        <v>0</v>
      </c>
      <c r="CC35" s="287">
        <v>0</v>
      </c>
      <c r="CD35" s="32" t="s">
        <v>100</v>
      </c>
      <c r="CE35" s="30" t="s">
        <v>101</v>
      </c>
      <c r="CF35" s="4">
        <v>502</v>
      </c>
      <c r="CG35" s="4">
        <v>407</v>
      </c>
      <c r="CH35" s="4">
        <v>496</v>
      </c>
      <c r="CI35" s="211">
        <f t="shared" si="29"/>
        <v>121.86732186732188</v>
      </c>
      <c r="CJ35" s="4">
        <v>0</v>
      </c>
      <c r="CK35" s="4">
        <v>0</v>
      </c>
      <c r="CL35" s="4">
        <v>0</v>
      </c>
      <c r="CM35" s="287">
        <v>0</v>
      </c>
      <c r="CN35" s="32" t="s">
        <v>100</v>
      </c>
      <c r="CO35" s="30" t="s">
        <v>101</v>
      </c>
      <c r="CP35" s="20">
        <f t="shared" si="31"/>
        <v>502</v>
      </c>
      <c r="CQ35" s="20">
        <f t="shared" si="32"/>
        <v>407</v>
      </c>
      <c r="CR35" s="20">
        <f t="shared" si="33"/>
        <v>496</v>
      </c>
      <c r="CS35" s="211">
        <f t="shared" si="34"/>
        <v>121.86732186732188</v>
      </c>
      <c r="CT35" s="96">
        <f t="shared" si="4"/>
        <v>316577</v>
      </c>
      <c r="CU35" s="96">
        <f t="shared" si="5"/>
        <v>319055</v>
      </c>
      <c r="CV35" s="96">
        <f t="shared" si="6"/>
        <v>176922</v>
      </c>
      <c r="CW35" s="211">
        <f t="shared" si="35"/>
        <v>55.45188133707355</v>
      </c>
      <c r="CX35" s="32" t="s">
        <v>100</v>
      </c>
      <c r="CY35" s="30" t="s">
        <v>101</v>
      </c>
      <c r="CZ35" s="96">
        <f t="shared" si="7"/>
        <v>315968</v>
      </c>
      <c r="DA35" s="96">
        <f t="shared" si="8"/>
        <v>318446</v>
      </c>
      <c r="DB35" s="96">
        <f t="shared" si="9"/>
        <v>176822</v>
      </c>
      <c r="DC35" s="211">
        <f t="shared" si="36"/>
        <v>55.526525690383934</v>
      </c>
      <c r="DD35" s="96">
        <f t="shared" si="37"/>
        <v>609</v>
      </c>
      <c r="DE35" s="96">
        <f t="shared" si="10"/>
        <v>609</v>
      </c>
      <c r="DF35" s="96">
        <f t="shared" si="11"/>
        <v>100</v>
      </c>
      <c r="DG35" s="211">
        <f t="shared" si="38"/>
        <v>16.420361247947454</v>
      </c>
      <c r="DH35" s="171">
        <v>8</v>
      </c>
      <c r="DI35" s="157" t="s">
        <v>66</v>
      </c>
      <c r="DJ35" s="163" t="s">
        <v>204</v>
      </c>
      <c r="DK35" s="163">
        <v>4368</v>
      </c>
      <c r="DL35" s="247">
        <v>4368</v>
      </c>
      <c r="DM35" s="247">
        <v>1199</v>
      </c>
      <c r="DN35" s="242">
        <f t="shared" si="44"/>
        <v>27.4496336996337</v>
      </c>
      <c r="DO35" s="163">
        <v>0</v>
      </c>
      <c r="DP35" s="163">
        <v>0</v>
      </c>
      <c r="DQ35" s="163">
        <v>0</v>
      </c>
      <c r="DR35" s="246">
        <v>0</v>
      </c>
      <c r="DS35" s="171">
        <v>8</v>
      </c>
      <c r="DT35" s="157" t="s">
        <v>66</v>
      </c>
      <c r="DU35" s="163" t="s">
        <v>204</v>
      </c>
      <c r="DV35" s="163">
        <v>52920</v>
      </c>
      <c r="DW35" s="163">
        <v>53134</v>
      </c>
      <c r="DX35" s="163">
        <v>27082</v>
      </c>
      <c r="DY35" s="242">
        <f t="shared" si="45"/>
        <v>50.969247562765844</v>
      </c>
      <c r="DZ35" s="163">
        <v>0</v>
      </c>
      <c r="EA35" s="163">
        <v>0</v>
      </c>
      <c r="EB35" s="163">
        <v>707</v>
      </c>
      <c r="EC35" s="246">
        <v>0</v>
      </c>
      <c r="ED35" s="171">
        <v>8</v>
      </c>
      <c r="EE35" s="157" t="s">
        <v>66</v>
      </c>
      <c r="EF35" s="163" t="s">
        <v>204</v>
      </c>
      <c r="EG35" s="163">
        <v>0</v>
      </c>
      <c r="EH35" s="163">
        <v>399</v>
      </c>
      <c r="EI35" s="163">
        <v>399</v>
      </c>
      <c r="EJ35" s="242">
        <f t="shared" si="46"/>
        <v>100</v>
      </c>
      <c r="EK35" s="164">
        <f t="shared" si="40"/>
        <v>57288</v>
      </c>
      <c r="EL35" s="164">
        <f t="shared" si="41"/>
        <v>57901</v>
      </c>
      <c r="EM35" s="164">
        <f t="shared" si="42"/>
        <v>29387</v>
      </c>
      <c r="EN35" s="242">
        <f t="shared" si="43"/>
        <v>50.7538729901038</v>
      </c>
    </row>
    <row r="36" spans="1:144" ht="12.75">
      <c r="A36" s="32" t="s">
        <v>102</v>
      </c>
      <c r="B36" s="30" t="s">
        <v>103</v>
      </c>
      <c r="C36" s="4">
        <v>14518</v>
      </c>
      <c r="D36" s="4">
        <v>14780</v>
      </c>
      <c r="E36" s="4">
        <v>7429</v>
      </c>
      <c r="F36" s="211">
        <f t="shared" si="13"/>
        <v>50.2638700947226</v>
      </c>
      <c r="G36" s="4">
        <v>0</v>
      </c>
      <c r="H36" s="4">
        <v>0</v>
      </c>
      <c r="I36" s="4">
        <v>0</v>
      </c>
      <c r="J36" s="287">
        <v>0</v>
      </c>
      <c r="K36" s="32" t="s">
        <v>102</v>
      </c>
      <c r="L36" s="30" t="s">
        <v>103</v>
      </c>
      <c r="M36" s="4">
        <v>0</v>
      </c>
      <c r="N36" s="4">
        <v>0</v>
      </c>
      <c r="O36" s="4">
        <v>0</v>
      </c>
      <c r="P36" s="287">
        <v>0</v>
      </c>
      <c r="Q36" s="4">
        <v>0</v>
      </c>
      <c r="R36" s="4">
        <v>0</v>
      </c>
      <c r="S36" s="4">
        <v>0</v>
      </c>
      <c r="T36" s="287">
        <v>0</v>
      </c>
      <c r="U36" s="32" t="s">
        <v>102</v>
      </c>
      <c r="V36" s="30" t="s">
        <v>103</v>
      </c>
      <c r="W36" s="4">
        <v>238585</v>
      </c>
      <c r="X36" s="4">
        <v>243392</v>
      </c>
      <c r="Y36" s="4">
        <v>136292</v>
      </c>
      <c r="Z36" s="211">
        <f t="shared" si="14"/>
        <v>55.99691033394688</v>
      </c>
      <c r="AA36" s="4">
        <v>0</v>
      </c>
      <c r="AB36" s="4">
        <v>0</v>
      </c>
      <c r="AC36" s="20">
        <f t="shared" si="15"/>
        <v>0</v>
      </c>
      <c r="AD36" s="287">
        <v>0</v>
      </c>
      <c r="AE36" s="32" t="s">
        <v>102</v>
      </c>
      <c r="AF36" s="30" t="s">
        <v>103</v>
      </c>
      <c r="AG36" s="20">
        <f t="shared" si="16"/>
        <v>238585</v>
      </c>
      <c r="AH36" s="20">
        <f t="shared" si="17"/>
        <v>243392</v>
      </c>
      <c r="AI36" s="20">
        <f t="shared" si="18"/>
        <v>136292</v>
      </c>
      <c r="AJ36" s="211">
        <f t="shared" si="19"/>
        <v>55.99691033394688</v>
      </c>
      <c r="AK36" s="20">
        <f t="shared" si="20"/>
        <v>2045</v>
      </c>
      <c r="AL36" s="20">
        <f t="shared" si="21"/>
        <v>2045</v>
      </c>
      <c r="AM36" s="20">
        <f t="shared" si="22"/>
        <v>3338</v>
      </c>
      <c r="AN36" s="211">
        <f t="shared" si="39"/>
        <v>163.2273838630807</v>
      </c>
      <c r="AO36" s="32" t="s">
        <v>102</v>
      </c>
      <c r="AP36" s="30" t="s">
        <v>103</v>
      </c>
      <c r="AQ36" s="20">
        <f t="shared" si="23"/>
        <v>0</v>
      </c>
      <c r="AR36" s="20">
        <f t="shared" si="24"/>
        <v>0</v>
      </c>
      <c r="AS36" s="20">
        <f t="shared" si="25"/>
        <v>0</v>
      </c>
      <c r="AT36" s="287">
        <v>0</v>
      </c>
      <c r="AU36" s="4">
        <v>0</v>
      </c>
      <c r="AV36" s="4">
        <v>0</v>
      </c>
      <c r="AW36" s="4">
        <v>0</v>
      </c>
      <c r="AX36" s="287">
        <v>0</v>
      </c>
      <c r="AY36" s="32" t="s">
        <v>102</v>
      </c>
      <c r="AZ36" s="30" t="s">
        <v>103</v>
      </c>
      <c r="BA36" s="4">
        <v>0</v>
      </c>
      <c r="BB36" s="4">
        <v>0</v>
      </c>
      <c r="BC36" s="4">
        <v>0</v>
      </c>
      <c r="BD36" s="287">
        <v>0</v>
      </c>
      <c r="BE36" s="4">
        <v>0</v>
      </c>
      <c r="BF36" s="4">
        <v>0</v>
      </c>
      <c r="BG36" s="4">
        <v>0</v>
      </c>
      <c r="BH36" s="287">
        <v>0</v>
      </c>
      <c r="BI36" s="32" t="s">
        <v>102</v>
      </c>
      <c r="BJ36" s="30" t="s">
        <v>103</v>
      </c>
      <c r="BK36" s="20">
        <f t="shared" si="26"/>
        <v>2045</v>
      </c>
      <c r="BL36" s="20">
        <f t="shared" si="27"/>
        <v>2045</v>
      </c>
      <c r="BM36" s="20">
        <f t="shared" si="28"/>
        <v>3338</v>
      </c>
      <c r="BN36" s="211">
        <f t="shared" si="49"/>
        <v>163.2273838630807</v>
      </c>
      <c r="BO36" s="4">
        <v>0</v>
      </c>
      <c r="BP36" s="4">
        <v>0</v>
      </c>
      <c r="BQ36" s="4">
        <v>0</v>
      </c>
      <c r="BR36" s="287">
        <v>0</v>
      </c>
      <c r="BS36" s="32" t="s">
        <v>102</v>
      </c>
      <c r="BT36" s="30" t="s">
        <v>103</v>
      </c>
      <c r="BU36" s="30">
        <v>3006</v>
      </c>
      <c r="BV36" s="4">
        <v>2045</v>
      </c>
      <c r="BW36" s="4">
        <v>2045</v>
      </c>
      <c r="BX36" s="4">
        <v>332</v>
      </c>
      <c r="BY36" s="211">
        <f t="shared" si="50"/>
        <v>16.234718826405867</v>
      </c>
      <c r="BZ36" s="4">
        <v>0</v>
      </c>
      <c r="CA36" s="4">
        <v>0</v>
      </c>
      <c r="CB36" s="4">
        <v>0</v>
      </c>
      <c r="CC36" s="287">
        <v>0</v>
      </c>
      <c r="CD36" s="32" t="s">
        <v>102</v>
      </c>
      <c r="CE36" s="30" t="s">
        <v>103</v>
      </c>
      <c r="CF36" s="4">
        <v>0</v>
      </c>
      <c r="CG36" s="4">
        <v>2659</v>
      </c>
      <c r="CH36" s="4">
        <v>0</v>
      </c>
      <c r="CI36" s="211">
        <f t="shared" si="29"/>
        <v>0</v>
      </c>
      <c r="CJ36" s="4">
        <v>0</v>
      </c>
      <c r="CK36" s="4">
        <v>0</v>
      </c>
      <c r="CL36" s="4">
        <v>0</v>
      </c>
      <c r="CM36" s="287">
        <v>0</v>
      </c>
      <c r="CN36" s="32" t="s">
        <v>102</v>
      </c>
      <c r="CO36" s="30" t="s">
        <v>103</v>
      </c>
      <c r="CP36" s="20">
        <f t="shared" si="31"/>
        <v>0</v>
      </c>
      <c r="CQ36" s="20">
        <f t="shared" si="32"/>
        <v>2659</v>
      </c>
      <c r="CR36" s="20">
        <f t="shared" si="33"/>
        <v>0</v>
      </c>
      <c r="CS36" s="211">
        <f t="shared" si="34"/>
        <v>0</v>
      </c>
      <c r="CT36" s="96">
        <f t="shared" si="4"/>
        <v>255148</v>
      </c>
      <c r="CU36" s="96">
        <f t="shared" si="5"/>
        <v>262876</v>
      </c>
      <c r="CV36" s="96">
        <f t="shared" si="6"/>
        <v>147059</v>
      </c>
      <c r="CW36" s="211">
        <f t="shared" si="35"/>
        <v>55.942345440435794</v>
      </c>
      <c r="CX36" s="32" t="s">
        <v>102</v>
      </c>
      <c r="CY36" s="30" t="s">
        <v>103</v>
      </c>
      <c r="CZ36" s="96">
        <f t="shared" si="7"/>
        <v>255148</v>
      </c>
      <c r="DA36" s="96">
        <f t="shared" si="8"/>
        <v>262876</v>
      </c>
      <c r="DB36" s="96">
        <f t="shared" si="9"/>
        <v>147059</v>
      </c>
      <c r="DC36" s="211">
        <f t="shared" si="36"/>
        <v>55.942345440435794</v>
      </c>
      <c r="DD36" s="96">
        <f t="shared" si="37"/>
        <v>0</v>
      </c>
      <c r="DE36" s="96">
        <f t="shared" si="10"/>
        <v>0</v>
      </c>
      <c r="DF36" s="96">
        <f t="shared" si="11"/>
        <v>0</v>
      </c>
      <c r="DG36" s="287">
        <v>0</v>
      </c>
      <c r="DH36" s="171">
        <v>8</v>
      </c>
      <c r="DI36" s="157" t="s">
        <v>68</v>
      </c>
      <c r="DJ36" s="163" t="s">
        <v>218</v>
      </c>
      <c r="DK36" s="163">
        <v>3819</v>
      </c>
      <c r="DL36" s="247">
        <v>3819</v>
      </c>
      <c r="DM36" s="247">
        <v>1072</v>
      </c>
      <c r="DN36" s="242">
        <f t="shared" si="44"/>
        <v>28.07017543859649</v>
      </c>
      <c r="DO36" s="163">
        <v>0</v>
      </c>
      <c r="DP36" s="163">
        <v>0</v>
      </c>
      <c r="DQ36" s="163">
        <v>0</v>
      </c>
      <c r="DR36" s="246">
        <v>0</v>
      </c>
      <c r="DS36" s="171">
        <v>8</v>
      </c>
      <c r="DT36" s="157" t="s">
        <v>68</v>
      </c>
      <c r="DU36" s="163" t="s">
        <v>218</v>
      </c>
      <c r="DV36" s="163">
        <v>42117</v>
      </c>
      <c r="DW36" s="163">
        <v>42286</v>
      </c>
      <c r="DX36" s="163">
        <v>21182</v>
      </c>
      <c r="DY36" s="242">
        <f t="shared" si="45"/>
        <v>50.09222910656009</v>
      </c>
      <c r="DZ36" s="163">
        <v>0</v>
      </c>
      <c r="EA36" s="163">
        <v>0</v>
      </c>
      <c r="EB36" s="163">
        <v>481</v>
      </c>
      <c r="EC36" s="246">
        <v>0</v>
      </c>
      <c r="ED36" s="171">
        <v>8</v>
      </c>
      <c r="EE36" s="157" t="s">
        <v>68</v>
      </c>
      <c r="EF36" s="163" t="s">
        <v>218</v>
      </c>
      <c r="EG36" s="163">
        <v>0</v>
      </c>
      <c r="EH36" s="163">
        <v>151</v>
      </c>
      <c r="EI36" s="163">
        <v>151</v>
      </c>
      <c r="EJ36" s="242">
        <f t="shared" si="46"/>
        <v>100</v>
      </c>
      <c r="EK36" s="164">
        <f t="shared" si="40"/>
        <v>45936</v>
      </c>
      <c r="EL36" s="164">
        <f t="shared" si="41"/>
        <v>46256</v>
      </c>
      <c r="EM36" s="164">
        <f t="shared" si="42"/>
        <v>22886</v>
      </c>
      <c r="EN36" s="242">
        <f t="shared" si="43"/>
        <v>49.47682462815634</v>
      </c>
    </row>
    <row r="37" spans="1:144" ht="12.75">
      <c r="A37" s="32" t="s">
        <v>104</v>
      </c>
      <c r="B37" s="30" t="s">
        <v>105</v>
      </c>
      <c r="C37" s="4">
        <v>27672</v>
      </c>
      <c r="D37" s="4">
        <v>27778</v>
      </c>
      <c r="E37" s="4">
        <v>16868</v>
      </c>
      <c r="F37" s="211">
        <f t="shared" si="13"/>
        <v>60.72431420548635</v>
      </c>
      <c r="G37" s="4">
        <v>0</v>
      </c>
      <c r="H37" s="4">
        <v>0</v>
      </c>
      <c r="I37" s="4">
        <v>0</v>
      </c>
      <c r="J37" s="287">
        <v>0</v>
      </c>
      <c r="K37" s="32" t="s">
        <v>104</v>
      </c>
      <c r="L37" s="30" t="s">
        <v>105</v>
      </c>
      <c r="M37" s="4">
        <v>4</v>
      </c>
      <c r="N37" s="4">
        <v>4</v>
      </c>
      <c r="O37" s="4">
        <v>0</v>
      </c>
      <c r="P37" s="211">
        <f>O37/N37*100</f>
        <v>0</v>
      </c>
      <c r="Q37" s="4">
        <v>15</v>
      </c>
      <c r="R37" s="4">
        <v>15</v>
      </c>
      <c r="S37" s="4">
        <v>0</v>
      </c>
      <c r="T37" s="287">
        <v>0</v>
      </c>
      <c r="U37" s="32" t="s">
        <v>104</v>
      </c>
      <c r="V37" s="30" t="s">
        <v>105</v>
      </c>
      <c r="W37" s="4">
        <v>219980</v>
      </c>
      <c r="X37" s="4">
        <v>221190</v>
      </c>
      <c r="Y37" s="4">
        <v>124833</v>
      </c>
      <c r="Z37" s="211">
        <f t="shared" si="14"/>
        <v>56.436999864369994</v>
      </c>
      <c r="AA37" s="4">
        <v>280</v>
      </c>
      <c r="AB37" s="4">
        <v>280</v>
      </c>
      <c r="AC37" s="20">
        <f t="shared" si="15"/>
        <v>280</v>
      </c>
      <c r="AD37" s="211">
        <f>AC37/AB37*100</f>
        <v>100</v>
      </c>
      <c r="AE37" s="32" t="s">
        <v>104</v>
      </c>
      <c r="AF37" s="30" t="s">
        <v>105</v>
      </c>
      <c r="AG37" s="20">
        <f t="shared" si="16"/>
        <v>219700</v>
      </c>
      <c r="AH37" s="20">
        <f t="shared" si="17"/>
        <v>220910</v>
      </c>
      <c r="AI37" s="20">
        <f t="shared" si="18"/>
        <v>124553</v>
      </c>
      <c r="AJ37" s="211">
        <f t="shared" si="19"/>
        <v>56.38178443710108</v>
      </c>
      <c r="AK37" s="20">
        <f t="shared" si="20"/>
        <v>17254</v>
      </c>
      <c r="AL37" s="20">
        <f t="shared" si="21"/>
        <v>17254</v>
      </c>
      <c r="AM37" s="20">
        <f t="shared" si="22"/>
        <v>7889</v>
      </c>
      <c r="AN37" s="211">
        <f t="shared" si="39"/>
        <v>45.722730960936595</v>
      </c>
      <c r="AO37" s="32" t="s">
        <v>104</v>
      </c>
      <c r="AP37" s="30" t="s">
        <v>105</v>
      </c>
      <c r="AQ37" s="20">
        <f t="shared" si="23"/>
        <v>16037</v>
      </c>
      <c r="AR37" s="20">
        <f t="shared" si="24"/>
        <v>16037</v>
      </c>
      <c r="AS37" s="20">
        <f t="shared" si="25"/>
        <v>5008</v>
      </c>
      <c r="AT37" s="211">
        <f>AS37/AR37*100</f>
        <v>31.227785745463617</v>
      </c>
      <c r="AU37" s="4">
        <v>0</v>
      </c>
      <c r="AV37" s="4">
        <v>0</v>
      </c>
      <c r="AW37" s="4">
        <v>0</v>
      </c>
      <c r="AX37" s="287">
        <v>0</v>
      </c>
      <c r="AY37" s="32" t="s">
        <v>104</v>
      </c>
      <c r="AZ37" s="30" t="s">
        <v>105</v>
      </c>
      <c r="BA37" s="4">
        <v>16037</v>
      </c>
      <c r="BB37" s="4">
        <v>16037</v>
      </c>
      <c r="BC37" s="4">
        <v>5008</v>
      </c>
      <c r="BD37" s="211">
        <f>BC37/BB37*100</f>
        <v>31.227785745463617</v>
      </c>
      <c r="BE37" s="4">
        <v>0</v>
      </c>
      <c r="BF37" s="4">
        <v>0</v>
      </c>
      <c r="BG37" s="4">
        <v>0</v>
      </c>
      <c r="BH37" s="287">
        <v>0</v>
      </c>
      <c r="BI37" s="32" t="s">
        <v>104</v>
      </c>
      <c r="BJ37" s="30" t="s">
        <v>105</v>
      </c>
      <c r="BK37" s="20">
        <f t="shared" si="26"/>
        <v>1217</v>
      </c>
      <c r="BL37" s="20">
        <f t="shared" si="27"/>
        <v>1217</v>
      </c>
      <c r="BM37" s="20">
        <f t="shared" si="28"/>
        <v>2881</v>
      </c>
      <c r="BN37" s="211">
        <f t="shared" si="49"/>
        <v>236.72966310599836</v>
      </c>
      <c r="BO37" s="4">
        <v>0</v>
      </c>
      <c r="BP37" s="4">
        <v>0</v>
      </c>
      <c r="BQ37" s="4">
        <v>0</v>
      </c>
      <c r="BR37" s="287">
        <v>0</v>
      </c>
      <c r="BS37" s="32" t="s">
        <v>104</v>
      </c>
      <c r="BT37" s="30" t="s">
        <v>105</v>
      </c>
      <c r="BU37" s="30">
        <v>0</v>
      </c>
      <c r="BV37" s="4">
        <v>1217</v>
      </c>
      <c r="BW37" s="4">
        <v>1217</v>
      </c>
      <c r="BX37" s="4">
        <v>2881</v>
      </c>
      <c r="BY37" s="211">
        <f t="shared" si="50"/>
        <v>236.72966310599836</v>
      </c>
      <c r="BZ37" s="4">
        <v>0</v>
      </c>
      <c r="CA37" s="4">
        <v>0</v>
      </c>
      <c r="CB37" s="4">
        <v>0</v>
      </c>
      <c r="CC37" s="287">
        <v>0</v>
      </c>
      <c r="CD37" s="32" t="s">
        <v>104</v>
      </c>
      <c r="CE37" s="30" t="s">
        <v>105</v>
      </c>
      <c r="CF37" s="4">
        <v>19259</v>
      </c>
      <c r="CG37" s="4">
        <v>18297</v>
      </c>
      <c r="CH37" s="4">
        <v>19369</v>
      </c>
      <c r="CI37" s="211">
        <f t="shared" si="29"/>
        <v>105.85888397004975</v>
      </c>
      <c r="CJ37" s="4">
        <v>0</v>
      </c>
      <c r="CK37" s="4">
        <v>11954</v>
      </c>
      <c r="CL37" s="4">
        <v>5840</v>
      </c>
      <c r="CM37" s="211">
        <f t="shared" si="30"/>
        <v>48.85394010373097</v>
      </c>
      <c r="CN37" s="32" t="s">
        <v>104</v>
      </c>
      <c r="CO37" s="30" t="s">
        <v>105</v>
      </c>
      <c r="CP37" s="20">
        <f t="shared" si="31"/>
        <v>19259</v>
      </c>
      <c r="CQ37" s="20">
        <f t="shared" si="32"/>
        <v>6343</v>
      </c>
      <c r="CR37" s="20">
        <f t="shared" si="33"/>
        <v>13529</v>
      </c>
      <c r="CS37" s="211">
        <f t="shared" si="34"/>
        <v>213.29024121078356</v>
      </c>
      <c r="CT37" s="96">
        <f t="shared" si="4"/>
        <v>284180</v>
      </c>
      <c r="CU37" s="96">
        <f t="shared" si="5"/>
        <v>284534</v>
      </c>
      <c r="CV37" s="96">
        <f t="shared" si="6"/>
        <v>168959</v>
      </c>
      <c r="CW37" s="211">
        <f t="shared" si="35"/>
        <v>59.38095271566842</v>
      </c>
      <c r="CX37" s="32" t="s">
        <v>104</v>
      </c>
      <c r="CY37" s="30" t="s">
        <v>105</v>
      </c>
      <c r="CZ37" s="96">
        <f t="shared" si="7"/>
        <v>267844</v>
      </c>
      <c r="DA37" s="96">
        <f t="shared" si="8"/>
        <v>256244</v>
      </c>
      <c r="DB37" s="96">
        <f t="shared" si="9"/>
        <v>157831</v>
      </c>
      <c r="DC37" s="211">
        <f t="shared" si="36"/>
        <v>61.594027567474754</v>
      </c>
      <c r="DD37" s="96">
        <f t="shared" si="37"/>
        <v>16336</v>
      </c>
      <c r="DE37" s="96">
        <f t="shared" si="10"/>
        <v>28290</v>
      </c>
      <c r="DF37" s="96">
        <f t="shared" si="11"/>
        <v>11128</v>
      </c>
      <c r="DG37" s="211">
        <f t="shared" si="38"/>
        <v>39.33545422410746</v>
      </c>
      <c r="DH37" s="171">
        <v>8</v>
      </c>
      <c r="DI37" s="157" t="s">
        <v>70</v>
      </c>
      <c r="DJ37" s="163" t="s">
        <v>206</v>
      </c>
      <c r="DK37" s="163">
        <v>2616</v>
      </c>
      <c r="DL37" s="247">
        <v>2616</v>
      </c>
      <c r="DM37" s="247">
        <v>670</v>
      </c>
      <c r="DN37" s="242">
        <f t="shared" si="44"/>
        <v>25.611620795107033</v>
      </c>
      <c r="DO37" s="163">
        <v>0</v>
      </c>
      <c r="DP37" s="163">
        <v>0</v>
      </c>
      <c r="DQ37" s="163">
        <v>0</v>
      </c>
      <c r="DR37" s="246">
        <v>0</v>
      </c>
      <c r="DS37" s="171">
        <v>8</v>
      </c>
      <c r="DT37" s="157" t="s">
        <v>70</v>
      </c>
      <c r="DU37" s="163" t="s">
        <v>206</v>
      </c>
      <c r="DV37" s="163">
        <v>31816</v>
      </c>
      <c r="DW37" s="163">
        <v>31943</v>
      </c>
      <c r="DX37" s="163">
        <v>16347</v>
      </c>
      <c r="DY37" s="242">
        <f t="shared" si="45"/>
        <v>51.175531415333566</v>
      </c>
      <c r="DZ37" s="163">
        <v>0</v>
      </c>
      <c r="EA37" s="163">
        <v>0</v>
      </c>
      <c r="EB37" s="163">
        <v>280</v>
      </c>
      <c r="EC37" s="246">
        <v>0</v>
      </c>
      <c r="ED37" s="171">
        <v>8</v>
      </c>
      <c r="EE37" s="157" t="s">
        <v>70</v>
      </c>
      <c r="EF37" s="163" t="s">
        <v>206</v>
      </c>
      <c r="EG37" s="163">
        <v>0</v>
      </c>
      <c r="EH37" s="163">
        <v>153</v>
      </c>
      <c r="EI37" s="163">
        <v>153</v>
      </c>
      <c r="EJ37" s="242">
        <f t="shared" si="46"/>
        <v>100</v>
      </c>
      <c r="EK37" s="164">
        <f t="shared" si="40"/>
        <v>34432</v>
      </c>
      <c r="EL37" s="164">
        <f t="shared" si="41"/>
        <v>34712</v>
      </c>
      <c r="EM37" s="164">
        <f t="shared" si="42"/>
        <v>17450</v>
      </c>
      <c r="EN37" s="242">
        <f t="shared" si="43"/>
        <v>50.27079972343857</v>
      </c>
    </row>
    <row r="38" spans="1:144" ht="12.75">
      <c r="A38" s="32" t="s">
        <v>106</v>
      </c>
      <c r="B38" s="30" t="s">
        <v>107</v>
      </c>
      <c r="C38" s="4">
        <v>15126</v>
      </c>
      <c r="D38" s="4">
        <v>25695</v>
      </c>
      <c r="E38" s="4">
        <v>12464</v>
      </c>
      <c r="F38" s="211">
        <f t="shared" si="13"/>
        <v>48.507491729908544</v>
      </c>
      <c r="G38" s="4">
        <v>0</v>
      </c>
      <c r="H38" s="4">
        <v>0</v>
      </c>
      <c r="I38" s="4">
        <v>966</v>
      </c>
      <c r="J38" s="287">
        <v>0</v>
      </c>
      <c r="K38" s="32" t="s">
        <v>106</v>
      </c>
      <c r="L38" s="30" t="s">
        <v>107</v>
      </c>
      <c r="M38" s="4">
        <v>0</v>
      </c>
      <c r="N38" s="4">
        <v>0</v>
      </c>
      <c r="O38" s="4">
        <v>0</v>
      </c>
      <c r="P38" s="287">
        <v>0</v>
      </c>
      <c r="Q38" s="4">
        <v>0</v>
      </c>
      <c r="R38" s="4">
        <v>0</v>
      </c>
      <c r="S38" s="4">
        <v>0</v>
      </c>
      <c r="T38" s="287">
        <v>0</v>
      </c>
      <c r="U38" s="32" t="s">
        <v>106</v>
      </c>
      <c r="V38" s="30" t="s">
        <v>107</v>
      </c>
      <c r="W38" s="4">
        <v>232476</v>
      </c>
      <c r="X38" s="4">
        <v>225721</v>
      </c>
      <c r="Y38" s="4">
        <v>130305</v>
      </c>
      <c r="Z38" s="211">
        <f t="shared" si="14"/>
        <v>57.728346055528725</v>
      </c>
      <c r="AA38" s="4">
        <v>300</v>
      </c>
      <c r="AB38" s="4">
        <v>300</v>
      </c>
      <c r="AC38" s="304">
        <f t="shared" si="15"/>
        <v>300</v>
      </c>
      <c r="AD38" s="211">
        <f>AC38/AB38*100</f>
        <v>100</v>
      </c>
      <c r="AE38" s="32" t="s">
        <v>106</v>
      </c>
      <c r="AF38" s="30" t="s">
        <v>107</v>
      </c>
      <c r="AG38" s="20">
        <f t="shared" si="16"/>
        <v>232176</v>
      </c>
      <c r="AH38" s="20">
        <f t="shared" si="17"/>
        <v>225421</v>
      </c>
      <c r="AI38" s="20">
        <f t="shared" si="18"/>
        <v>130005</v>
      </c>
      <c r="AJ38" s="211">
        <f t="shared" si="19"/>
        <v>57.6720891132592</v>
      </c>
      <c r="AK38" s="20">
        <f t="shared" si="20"/>
        <v>2062</v>
      </c>
      <c r="AL38" s="20">
        <f t="shared" si="21"/>
        <v>2062</v>
      </c>
      <c r="AM38" s="20">
        <f t="shared" si="22"/>
        <v>5969</v>
      </c>
      <c r="AN38" s="211">
        <f t="shared" si="39"/>
        <v>289.47623666343355</v>
      </c>
      <c r="AO38" s="32" t="s">
        <v>106</v>
      </c>
      <c r="AP38" s="30" t="s">
        <v>107</v>
      </c>
      <c r="AQ38" s="20">
        <f t="shared" si="23"/>
        <v>2062</v>
      </c>
      <c r="AR38" s="20">
        <f t="shared" si="24"/>
        <v>2062</v>
      </c>
      <c r="AS38" s="20">
        <f t="shared" si="25"/>
        <v>527</v>
      </c>
      <c r="AT38" s="211">
        <f>AS38/AR38*100</f>
        <v>25.557710960232782</v>
      </c>
      <c r="AU38" s="4">
        <v>0</v>
      </c>
      <c r="AV38" s="4">
        <v>0</v>
      </c>
      <c r="AW38" s="4">
        <v>0</v>
      </c>
      <c r="AX38" s="287">
        <v>0</v>
      </c>
      <c r="AY38" s="32" t="s">
        <v>106</v>
      </c>
      <c r="AZ38" s="30" t="s">
        <v>107</v>
      </c>
      <c r="BA38" s="4">
        <v>2062</v>
      </c>
      <c r="BB38" s="4">
        <v>2062</v>
      </c>
      <c r="BC38" s="4">
        <v>527</v>
      </c>
      <c r="BD38" s="211">
        <f>BC38/BB38*100</f>
        <v>25.557710960232782</v>
      </c>
      <c r="BE38" s="4">
        <v>0</v>
      </c>
      <c r="BF38" s="4">
        <v>0</v>
      </c>
      <c r="BG38" s="4">
        <v>0</v>
      </c>
      <c r="BH38" s="287">
        <v>0</v>
      </c>
      <c r="BI38" s="32" t="s">
        <v>106</v>
      </c>
      <c r="BJ38" s="30" t="s">
        <v>107</v>
      </c>
      <c r="BK38" s="20">
        <f t="shared" si="26"/>
        <v>0</v>
      </c>
      <c r="BL38" s="20">
        <f t="shared" si="27"/>
        <v>0</v>
      </c>
      <c r="BM38" s="20">
        <f t="shared" si="28"/>
        <v>5442</v>
      </c>
      <c r="BN38" s="287">
        <v>0</v>
      </c>
      <c r="BO38" s="4">
        <v>0</v>
      </c>
      <c r="BP38" s="4">
        <v>0</v>
      </c>
      <c r="BQ38" s="4">
        <v>0</v>
      </c>
      <c r="BR38" s="287">
        <v>0</v>
      </c>
      <c r="BS38" s="32" t="s">
        <v>106</v>
      </c>
      <c r="BT38" s="30" t="s">
        <v>107</v>
      </c>
      <c r="BU38" s="30">
        <v>5397</v>
      </c>
      <c r="BV38" s="4">
        <v>0</v>
      </c>
      <c r="BW38" s="4">
        <v>0</v>
      </c>
      <c r="BX38" s="4">
        <v>45</v>
      </c>
      <c r="BY38" s="287">
        <v>0</v>
      </c>
      <c r="BZ38" s="4">
        <v>0</v>
      </c>
      <c r="CA38" s="4">
        <v>0</v>
      </c>
      <c r="CB38" s="4">
        <v>0</v>
      </c>
      <c r="CC38" s="287">
        <v>0</v>
      </c>
      <c r="CD38" s="32" t="s">
        <v>106</v>
      </c>
      <c r="CE38" s="30" t="s">
        <v>107</v>
      </c>
      <c r="CF38" s="4">
        <v>2519</v>
      </c>
      <c r="CG38" s="4">
        <v>8073</v>
      </c>
      <c r="CH38" s="4">
        <v>8073</v>
      </c>
      <c r="CI38" s="211">
        <f t="shared" si="29"/>
        <v>100</v>
      </c>
      <c r="CJ38" s="4">
        <v>0</v>
      </c>
      <c r="CK38" s="4">
        <v>2192</v>
      </c>
      <c r="CL38" s="4">
        <v>2192</v>
      </c>
      <c r="CM38" s="211">
        <f t="shared" si="30"/>
        <v>100</v>
      </c>
      <c r="CN38" s="32" t="s">
        <v>106</v>
      </c>
      <c r="CO38" s="30" t="s">
        <v>107</v>
      </c>
      <c r="CP38" s="20">
        <f t="shared" si="31"/>
        <v>2519</v>
      </c>
      <c r="CQ38" s="20">
        <f t="shared" si="32"/>
        <v>5881</v>
      </c>
      <c r="CR38" s="20">
        <f t="shared" si="33"/>
        <v>5881</v>
      </c>
      <c r="CS38" s="211">
        <f t="shared" si="34"/>
        <v>100</v>
      </c>
      <c r="CT38" s="96">
        <f t="shared" si="4"/>
        <v>252183</v>
      </c>
      <c r="CU38" s="96">
        <f t="shared" si="5"/>
        <v>261551</v>
      </c>
      <c r="CV38" s="96">
        <f t="shared" si="6"/>
        <v>156811</v>
      </c>
      <c r="CW38" s="211">
        <f t="shared" si="35"/>
        <v>59.954272780452</v>
      </c>
      <c r="CX38" s="32" t="s">
        <v>106</v>
      </c>
      <c r="CY38" s="30" t="s">
        <v>107</v>
      </c>
      <c r="CZ38" s="96">
        <f t="shared" si="7"/>
        <v>249821</v>
      </c>
      <c r="DA38" s="96">
        <f t="shared" si="8"/>
        <v>256997</v>
      </c>
      <c r="DB38" s="96">
        <f t="shared" si="9"/>
        <v>152826</v>
      </c>
      <c r="DC38" s="211">
        <f t="shared" si="36"/>
        <v>59.466063806192295</v>
      </c>
      <c r="DD38" s="96">
        <f t="shared" si="37"/>
        <v>2362</v>
      </c>
      <c r="DE38" s="96">
        <f t="shared" si="10"/>
        <v>4554</v>
      </c>
      <c r="DF38" s="96">
        <f t="shared" si="11"/>
        <v>3985</v>
      </c>
      <c r="DG38" s="211">
        <f t="shared" si="38"/>
        <v>87.50548967940273</v>
      </c>
      <c r="DH38" s="171">
        <v>8</v>
      </c>
      <c r="DI38" s="157" t="s">
        <v>72</v>
      </c>
      <c r="DJ38" s="163" t="s">
        <v>207</v>
      </c>
      <c r="DK38" s="163">
        <v>2766</v>
      </c>
      <c r="DL38" s="247">
        <v>2766</v>
      </c>
      <c r="DM38" s="247">
        <v>741</v>
      </c>
      <c r="DN38" s="242">
        <f t="shared" si="44"/>
        <v>26.789587852494577</v>
      </c>
      <c r="DO38" s="163">
        <v>0</v>
      </c>
      <c r="DP38" s="163">
        <v>0</v>
      </c>
      <c r="DQ38" s="163">
        <v>0</v>
      </c>
      <c r="DR38" s="246">
        <v>0</v>
      </c>
      <c r="DS38" s="171">
        <v>8</v>
      </c>
      <c r="DT38" s="157" t="s">
        <v>72</v>
      </c>
      <c r="DU38" s="163" t="s">
        <v>207</v>
      </c>
      <c r="DV38" s="163">
        <v>33224</v>
      </c>
      <c r="DW38" s="163">
        <v>33355</v>
      </c>
      <c r="DX38" s="163">
        <v>16875</v>
      </c>
      <c r="DY38" s="242">
        <f t="shared" si="45"/>
        <v>50.59211512516863</v>
      </c>
      <c r="DZ38" s="163">
        <v>0</v>
      </c>
      <c r="EA38" s="163">
        <v>0</v>
      </c>
      <c r="EB38" s="163">
        <v>150</v>
      </c>
      <c r="EC38" s="246">
        <v>0</v>
      </c>
      <c r="ED38" s="171">
        <v>8</v>
      </c>
      <c r="EE38" s="157" t="s">
        <v>72</v>
      </c>
      <c r="EF38" s="163" t="s">
        <v>207</v>
      </c>
      <c r="EG38" s="163">
        <v>0</v>
      </c>
      <c r="EH38" s="163">
        <v>0</v>
      </c>
      <c r="EI38" s="163">
        <v>0</v>
      </c>
      <c r="EJ38" s="246">
        <v>0</v>
      </c>
      <c r="EK38" s="164">
        <f t="shared" si="40"/>
        <v>35990</v>
      </c>
      <c r="EL38" s="164">
        <f t="shared" si="41"/>
        <v>36121</v>
      </c>
      <c r="EM38" s="164">
        <f t="shared" si="42"/>
        <v>17766</v>
      </c>
      <c r="EN38" s="242">
        <f t="shared" si="43"/>
        <v>49.18468480939066</v>
      </c>
    </row>
    <row r="39" spans="1:144" ht="12.75">
      <c r="A39" s="32" t="s">
        <v>108</v>
      </c>
      <c r="B39" s="30" t="s">
        <v>109</v>
      </c>
      <c r="C39" s="4">
        <v>31070</v>
      </c>
      <c r="D39" s="4">
        <v>31599</v>
      </c>
      <c r="E39" s="4">
        <v>18444</v>
      </c>
      <c r="F39" s="211">
        <f t="shared" si="13"/>
        <v>58.36893572581411</v>
      </c>
      <c r="G39" s="4">
        <v>0</v>
      </c>
      <c r="H39" s="4">
        <v>0</v>
      </c>
      <c r="I39" s="4">
        <v>0</v>
      </c>
      <c r="J39" s="287">
        <v>0</v>
      </c>
      <c r="K39" s="32" t="s">
        <v>108</v>
      </c>
      <c r="L39" s="30" t="s">
        <v>109</v>
      </c>
      <c r="M39" s="4">
        <v>0</v>
      </c>
      <c r="N39" s="4">
        <v>0</v>
      </c>
      <c r="O39" s="4">
        <v>0</v>
      </c>
      <c r="P39" s="287">
        <v>0</v>
      </c>
      <c r="Q39" s="4">
        <v>0</v>
      </c>
      <c r="R39" s="4">
        <v>0</v>
      </c>
      <c r="S39" s="4">
        <v>0</v>
      </c>
      <c r="T39" s="287">
        <v>0</v>
      </c>
      <c r="U39" s="32" t="s">
        <v>108</v>
      </c>
      <c r="V39" s="30" t="s">
        <v>109</v>
      </c>
      <c r="W39" s="4">
        <v>178738</v>
      </c>
      <c r="X39" s="4">
        <v>183899</v>
      </c>
      <c r="Y39" s="4">
        <v>101364</v>
      </c>
      <c r="Z39" s="211">
        <f t="shared" si="14"/>
        <v>55.119386184807965</v>
      </c>
      <c r="AA39" s="4">
        <v>0</v>
      </c>
      <c r="AB39" s="4">
        <v>0</v>
      </c>
      <c r="AC39" s="20">
        <f t="shared" si="15"/>
        <v>0</v>
      </c>
      <c r="AD39" s="287">
        <v>0</v>
      </c>
      <c r="AE39" s="32" t="s">
        <v>108</v>
      </c>
      <c r="AF39" s="30" t="s">
        <v>109</v>
      </c>
      <c r="AG39" s="20">
        <f t="shared" si="16"/>
        <v>178738</v>
      </c>
      <c r="AH39" s="20">
        <f t="shared" si="17"/>
        <v>183899</v>
      </c>
      <c r="AI39" s="20">
        <f t="shared" si="18"/>
        <v>101364</v>
      </c>
      <c r="AJ39" s="211">
        <f t="shared" si="19"/>
        <v>55.119386184807965</v>
      </c>
      <c r="AK39" s="20">
        <f t="shared" si="20"/>
        <v>0</v>
      </c>
      <c r="AL39" s="20">
        <f t="shared" si="21"/>
        <v>0</v>
      </c>
      <c r="AM39" s="20">
        <f t="shared" si="22"/>
        <v>6976</v>
      </c>
      <c r="AN39" s="287">
        <v>0</v>
      </c>
      <c r="AO39" s="32" t="s">
        <v>108</v>
      </c>
      <c r="AP39" s="30" t="s">
        <v>109</v>
      </c>
      <c r="AQ39" s="20">
        <f t="shared" si="23"/>
        <v>0</v>
      </c>
      <c r="AR39" s="20">
        <f t="shared" si="24"/>
        <v>0</v>
      </c>
      <c r="AS39" s="20">
        <f t="shared" si="25"/>
        <v>0</v>
      </c>
      <c r="AT39" s="287">
        <v>0</v>
      </c>
      <c r="AU39" s="4">
        <v>0</v>
      </c>
      <c r="AV39" s="4">
        <v>0</v>
      </c>
      <c r="AW39" s="4">
        <v>0</v>
      </c>
      <c r="AX39" s="287">
        <v>0</v>
      </c>
      <c r="AY39" s="32" t="s">
        <v>108</v>
      </c>
      <c r="AZ39" s="30" t="s">
        <v>109</v>
      </c>
      <c r="BA39" s="4">
        <v>0</v>
      </c>
      <c r="BB39" s="4">
        <v>0</v>
      </c>
      <c r="BC39" s="4">
        <v>0</v>
      </c>
      <c r="BD39" s="287">
        <v>0</v>
      </c>
      <c r="BE39" s="4">
        <v>0</v>
      </c>
      <c r="BF39" s="4">
        <v>0</v>
      </c>
      <c r="BG39" s="4">
        <v>0</v>
      </c>
      <c r="BH39" s="287">
        <v>0</v>
      </c>
      <c r="BI39" s="32" t="s">
        <v>108</v>
      </c>
      <c r="BJ39" s="30" t="s">
        <v>109</v>
      </c>
      <c r="BK39" s="20">
        <f t="shared" si="26"/>
        <v>0</v>
      </c>
      <c r="BL39" s="20">
        <f t="shared" si="27"/>
        <v>0</v>
      </c>
      <c r="BM39" s="20">
        <f t="shared" si="28"/>
        <v>6976</v>
      </c>
      <c r="BN39" s="287">
        <v>0</v>
      </c>
      <c r="BO39" s="4">
        <v>0</v>
      </c>
      <c r="BP39" s="4">
        <v>0</v>
      </c>
      <c r="BQ39" s="4">
        <v>0</v>
      </c>
      <c r="BR39" s="287">
        <v>0</v>
      </c>
      <c r="BS39" s="32" t="s">
        <v>108</v>
      </c>
      <c r="BT39" s="30" t="s">
        <v>109</v>
      </c>
      <c r="BU39" s="30">
        <v>6976</v>
      </c>
      <c r="BV39" s="4">
        <v>0</v>
      </c>
      <c r="BW39" s="4">
        <v>0</v>
      </c>
      <c r="BX39" s="4">
        <v>0</v>
      </c>
      <c r="BY39" s="287">
        <v>0</v>
      </c>
      <c r="BZ39" s="4">
        <v>0</v>
      </c>
      <c r="CA39" s="4">
        <v>0</v>
      </c>
      <c r="CB39" s="4">
        <v>0</v>
      </c>
      <c r="CC39" s="287">
        <v>0</v>
      </c>
      <c r="CD39" s="32" t="s">
        <v>108</v>
      </c>
      <c r="CE39" s="30" t="s">
        <v>109</v>
      </c>
      <c r="CF39" s="4">
        <v>332</v>
      </c>
      <c r="CG39" s="4">
        <v>7308</v>
      </c>
      <c r="CH39" s="4">
        <v>7308</v>
      </c>
      <c r="CI39" s="211">
        <f t="shared" si="29"/>
        <v>100</v>
      </c>
      <c r="CJ39" s="4">
        <v>0</v>
      </c>
      <c r="CK39" s="4">
        <v>691</v>
      </c>
      <c r="CL39" s="4">
        <v>0</v>
      </c>
      <c r="CM39" s="211">
        <f t="shared" si="30"/>
        <v>0</v>
      </c>
      <c r="CN39" s="32" t="s">
        <v>108</v>
      </c>
      <c r="CO39" s="30" t="s">
        <v>109</v>
      </c>
      <c r="CP39" s="20">
        <f t="shared" si="31"/>
        <v>332</v>
      </c>
      <c r="CQ39" s="20">
        <f t="shared" si="32"/>
        <v>6617</v>
      </c>
      <c r="CR39" s="20">
        <f t="shared" si="33"/>
        <v>7308</v>
      </c>
      <c r="CS39" s="211">
        <f t="shared" si="34"/>
        <v>110.44279885144326</v>
      </c>
      <c r="CT39" s="96">
        <f t="shared" si="4"/>
        <v>210140</v>
      </c>
      <c r="CU39" s="96">
        <f t="shared" si="5"/>
        <v>222806</v>
      </c>
      <c r="CV39" s="96">
        <f t="shared" si="6"/>
        <v>134092</v>
      </c>
      <c r="CW39" s="211">
        <f t="shared" si="35"/>
        <v>60.18329847490642</v>
      </c>
      <c r="CX39" s="32" t="s">
        <v>108</v>
      </c>
      <c r="CY39" s="30" t="s">
        <v>109</v>
      </c>
      <c r="CZ39" s="96">
        <f t="shared" si="7"/>
        <v>210140</v>
      </c>
      <c r="DA39" s="96">
        <f t="shared" si="8"/>
        <v>222115</v>
      </c>
      <c r="DB39" s="96">
        <f t="shared" si="9"/>
        <v>134092</v>
      </c>
      <c r="DC39" s="211">
        <f t="shared" si="36"/>
        <v>60.37052878013641</v>
      </c>
      <c r="DD39" s="96">
        <f t="shared" si="37"/>
        <v>0</v>
      </c>
      <c r="DE39" s="96">
        <f t="shared" si="10"/>
        <v>691</v>
      </c>
      <c r="DF39" s="96">
        <f t="shared" si="11"/>
        <v>0</v>
      </c>
      <c r="DG39" s="211">
        <f t="shared" si="38"/>
        <v>0</v>
      </c>
      <c r="DH39" s="171">
        <v>8</v>
      </c>
      <c r="DI39" s="157" t="s">
        <v>74</v>
      </c>
      <c r="DJ39" s="163" t="s">
        <v>208</v>
      </c>
      <c r="DK39" s="163">
        <v>1830</v>
      </c>
      <c r="DL39" s="247">
        <v>1830</v>
      </c>
      <c r="DM39" s="247">
        <v>549</v>
      </c>
      <c r="DN39" s="242">
        <f t="shared" si="44"/>
        <v>30</v>
      </c>
      <c r="DO39" s="163">
        <v>0</v>
      </c>
      <c r="DP39" s="163">
        <v>0</v>
      </c>
      <c r="DQ39" s="163">
        <v>0</v>
      </c>
      <c r="DR39" s="246">
        <v>0</v>
      </c>
      <c r="DS39" s="171">
        <v>8</v>
      </c>
      <c r="DT39" s="157" t="s">
        <v>74</v>
      </c>
      <c r="DU39" s="163" t="s">
        <v>208</v>
      </c>
      <c r="DV39" s="163">
        <v>31054</v>
      </c>
      <c r="DW39" s="163">
        <v>31218</v>
      </c>
      <c r="DX39" s="163">
        <v>16912</v>
      </c>
      <c r="DY39" s="242">
        <f t="shared" si="45"/>
        <v>54.17387404702415</v>
      </c>
      <c r="DZ39" s="163">
        <v>0</v>
      </c>
      <c r="EA39" s="163">
        <v>0</v>
      </c>
      <c r="EB39" s="163">
        <v>492</v>
      </c>
      <c r="EC39" s="246">
        <v>0</v>
      </c>
      <c r="ED39" s="171">
        <v>8</v>
      </c>
      <c r="EE39" s="157" t="s">
        <v>74</v>
      </c>
      <c r="EF39" s="163" t="s">
        <v>208</v>
      </c>
      <c r="EG39" s="163">
        <v>0</v>
      </c>
      <c r="EH39" s="163">
        <v>20</v>
      </c>
      <c r="EI39" s="163">
        <v>20</v>
      </c>
      <c r="EJ39" s="242">
        <f t="shared" si="46"/>
        <v>100</v>
      </c>
      <c r="EK39" s="164">
        <f t="shared" si="40"/>
        <v>32884</v>
      </c>
      <c r="EL39" s="164">
        <f t="shared" si="41"/>
        <v>33068</v>
      </c>
      <c r="EM39" s="164">
        <f t="shared" si="42"/>
        <v>17973</v>
      </c>
      <c r="EN39" s="242">
        <f t="shared" si="43"/>
        <v>54.35163904681263</v>
      </c>
    </row>
    <row r="40" spans="1:144" ht="12.75">
      <c r="A40" s="32" t="s">
        <v>110</v>
      </c>
      <c r="B40" s="30" t="s">
        <v>111</v>
      </c>
      <c r="C40" s="4">
        <v>12396</v>
      </c>
      <c r="D40" s="4">
        <v>12730</v>
      </c>
      <c r="E40" s="4">
        <v>5845</v>
      </c>
      <c r="F40" s="211">
        <f t="shared" si="13"/>
        <v>45.91516103692066</v>
      </c>
      <c r="G40" s="4">
        <v>0</v>
      </c>
      <c r="H40" s="4">
        <v>0</v>
      </c>
      <c r="I40" s="4">
        <v>34</v>
      </c>
      <c r="J40" s="287">
        <v>0</v>
      </c>
      <c r="K40" s="32" t="s">
        <v>110</v>
      </c>
      <c r="L40" s="30" t="s">
        <v>111</v>
      </c>
      <c r="M40" s="4">
        <v>0</v>
      </c>
      <c r="N40" s="4">
        <v>0</v>
      </c>
      <c r="O40" s="4">
        <v>32</v>
      </c>
      <c r="P40" s="287">
        <v>0</v>
      </c>
      <c r="Q40" s="4">
        <v>0</v>
      </c>
      <c r="R40" s="4">
        <v>0</v>
      </c>
      <c r="S40" s="4">
        <v>128</v>
      </c>
      <c r="T40" s="287">
        <v>0</v>
      </c>
      <c r="U40" s="32" t="s">
        <v>110</v>
      </c>
      <c r="V40" s="30" t="s">
        <v>111</v>
      </c>
      <c r="W40" s="4">
        <v>136413</v>
      </c>
      <c r="X40" s="4">
        <v>136791</v>
      </c>
      <c r="Y40" s="4">
        <v>68666</v>
      </c>
      <c r="Z40" s="211">
        <f t="shared" si="14"/>
        <v>50.19774692779496</v>
      </c>
      <c r="AA40" s="4">
        <v>0</v>
      </c>
      <c r="AB40" s="4">
        <v>0</v>
      </c>
      <c r="AC40" s="20">
        <f t="shared" si="15"/>
        <v>0</v>
      </c>
      <c r="AD40" s="287">
        <v>0</v>
      </c>
      <c r="AE40" s="32" t="s">
        <v>110</v>
      </c>
      <c r="AF40" s="30" t="s">
        <v>111</v>
      </c>
      <c r="AG40" s="20">
        <f t="shared" si="16"/>
        <v>136413</v>
      </c>
      <c r="AH40" s="20">
        <f t="shared" si="17"/>
        <v>136791</v>
      </c>
      <c r="AI40" s="20">
        <f t="shared" si="18"/>
        <v>68666</v>
      </c>
      <c r="AJ40" s="211">
        <f t="shared" si="19"/>
        <v>50.19774692779496</v>
      </c>
      <c r="AK40" s="20">
        <f t="shared" si="20"/>
        <v>0</v>
      </c>
      <c r="AL40" s="20">
        <f t="shared" si="21"/>
        <v>0</v>
      </c>
      <c r="AM40" s="20">
        <f t="shared" si="22"/>
        <v>2981</v>
      </c>
      <c r="AN40" s="287">
        <v>0</v>
      </c>
      <c r="AO40" s="32" t="s">
        <v>110</v>
      </c>
      <c r="AP40" s="30" t="s">
        <v>111</v>
      </c>
      <c r="AQ40" s="20">
        <f t="shared" si="23"/>
        <v>0</v>
      </c>
      <c r="AR40" s="20">
        <f t="shared" si="24"/>
        <v>0</v>
      </c>
      <c r="AS40" s="20">
        <f t="shared" si="25"/>
        <v>0</v>
      </c>
      <c r="AT40" s="287">
        <v>0</v>
      </c>
      <c r="AU40" s="4">
        <v>0</v>
      </c>
      <c r="AV40" s="4">
        <v>0</v>
      </c>
      <c r="AW40" s="4">
        <v>0</v>
      </c>
      <c r="AX40" s="287">
        <v>0</v>
      </c>
      <c r="AY40" s="32" t="s">
        <v>110</v>
      </c>
      <c r="AZ40" s="30" t="s">
        <v>111</v>
      </c>
      <c r="BA40" s="4">
        <v>0</v>
      </c>
      <c r="BB40" s="4">
        <v>0</v>
      </c>
      <c r="BC40" s="4">
        <v>0</v>
      </c>
      <c r="BD40" s="287">
        <v>0</v>
      </c>
      <c r="BE40" s="4">
        <v>0</v>
      </c>
      <c r="BF40" s="4">
        <v>0</v>
      </c>
      <c r="BG40" s="4">
        <v>0</v>
      </c>
      <c r="BH40" s="287">
        <v>0</v>
      </c>
      <c r="BI40" s="32" t="s">
        <v>110</v>
      </c>
      <c r="BJ40" s="30" t="s">
        <v>111</v>
      </c>
      <c r="BK40" s="20">
        <f t="shared" si="26"/>
        <v>0</v>
      </c>
      <c r="BL40" s="20">
        <f t="shared" si="27"/>
        <v>0</v>
      </c>
      <c r="BM40" s="20">
        <f t="shared" si="28"/>
        <v>2981</v>
      </c>
      <c r="BN40" s="287">
        <v>0</v>
      </c>
      <c r="BO40" s="4">
        <v>0</v>
      </c>
      <c r="BP40" s="4">
        <v>0</v>
      </c>
      <c r="BQ40" s="4">
        <v>0</v>
      </c>
      <c r="BR40" s="287">
        <v>0</v>
      </c>
      <c r="BS40" s="32" t="s">
        <v>110</v>
      </c>
      <c r="BT40" s="30" t="s">
        <v>111</v>
      </c>
      <c r="BU40" s="30">
        <v>2981</v>
      </c>
      <c r="BV40" s="4">
        <v>0</v>
      </c>
      <c r="BW40" s="4">
        <v>0</v>
      </c>
      <c r="BX40" s="4">
        <v>0</v>
      </c>
      <c r="BY40" s="287">
        <v>0</v>
      </c>
      <c r="BZ40" s="4">
        <v>0</v>
      </c>
      <c r="CA40" s="4">
        <v>0</v>
      </c>
      <c r="CB40" s="4">
        <v>0</v>
      </c>
      <c r="CC40" s="287">
        <v>0</v>
      </c>
      <c r="CD40" s="32" t="s">
        <v>110</v>
      </c>
      <c r="CE40" s="30" t="s">
        <v>111</v>
      </c>
      <c r="CF40" s="4">
        <v>283</v>
      </c>
      <c r="CG40" s="4">
        <v>3264</v>
      </c>
      <c r="CH40" s="4">
        <v>0</v>
      </c>
      <c r="CI40" s="211">
        <f t="shared" si="29"/>
        <v>0</v>
      </c>
      <c r="CJ40" s="4">
        <v>0</v>
      </c>
      <c r="CK40" s="4">
        <v>638</v>
      </c>
      <c r="CL40" s="4">
        <v>0</v>
      </c>
      <c r="CM40" s="211">
        <f t="shared" si="30"/>
        <v>0</v>
      </c>
      <c r="CN40" s="32" t="s">
        <v>110</v>
      </c>
      <c r="CO40" s="30" t="s">
        <v>111</v>
      </c>
      <c r="CP40" s="20">
        <f t="shared" si="31"/>
        <v>283</v>
      </c>
      <c r="CQ40" s="20">
        <f t="shared" si="32"/>
        <v>2626</v>
      </c>
      <c r="CR40" s="20">
        <f t="shared" si="33"/>
        <v>0</v>
      </c>
      <c r="CS40" s="211">
        <f t="shared" si="34"/>
        <v>0</v>
      </c>
      <c r="CT40" s="96">
        <f t="shared" si="4"/>
        <v>149092</v>
      </c>
      <c r="CU40" s="96">
        <f t="shared" si="5"/>
        <v>152785</v>
      </c>
      <c r="CV40" s="96">
        <f t="shared" si="6"/>
        <v>77620</v>
      </c>
      <c r="CW40" s="211">
        <f t="shared" si="35"/>
        <v>50.80341656576235</v>
      </c>
      <c r="CX40" s="32" t="s">
        <v>110</v>
      </c>
      <c r="CY40" s="30" t="s">
        <v>111</v>
      </c>
      <c r="CZ40" s="96">
        <f t="shared" si="7"/>
        <v>149092</v>
      </c>
      <c r="DA40" s="96">
        <f t="shared" si="8"/>
        <v>152147</v>
      </c>
      <c r="DB40" s="96">
        <f t="shared" si="9"/>
        <v>77426</v>
      </c>
      <c r="DC40" s="211">
        <f t="shared" si="36"/>
        <v>50.88894293019251</v>
      </c>
      <c r="DD40" s="96">
        <f t="shared" si="37"/>
        <v>0</v>
      </c>
      <c r="DE40" s="96">
        <f t="shared" si="10"/>
        <v>638</v>
      </c>
      <c r="DF40" s="96">
        <f t="shared" si="11"/>
        <v>194</v>
      </c>
      <c r="DG40" s="211">
        <f t="shared" si="38"/>
        <v>30.407523510971785</v>
      </c>
      <c r="DH40" s="171">
        <v>8</v>
      </c>
      <c r="DI40" s="157" t="s">
        <v>76</v>
      </c>
      <c r="DJ40" s="163" t="s">
        <v>209</v>
      </c>
      <c r="DK40" s="163">
        <v>2210</v>
      </c>
      <c r="DL40" s="247">
        <v>2210</v>
      </c>
      <c r="DM40" s="247">
        <v>344</v>
      </c>
      <c r="DN40" s="242">
        <f t="shared" si="44"/>
        <v>15.565610859728507</v>
      </c>
      <c r="DO40" s="163">
        <v>0</v>
      </c>
      <c r="DP40" s="163">
        <v>0</v>
      </c>
      <c r="DQ40" s="163">
        <v>0</v>
      </c>
      <c r="DR40" s="246">
        <v>0</v>
      </c>
      <c r="DS40" s="171">
        <v>8</v>
      </c>
      <c r="DT40" s="157" t="s">
        <v>76</v>
      </c>
      <c r="DU40" s="163" t="s">
        <v>209</v>
      </c>
      <c r="DV40" s="163">
        <v>43530</v>
      </c>
      <c r="DW40" s="163">
        <v>43736</v>
      </c>
      <c r="DX40" s="163">
        <v>21385</v>
      </c>
      <c r="DY40" s="242">
        <f t="shared" si="45"/>
        <v>48.89564660691421</v>
      </c>
      <c r="DZ40" s="163">
        <v>0</v>
      </c>
      <c r="EA40" s="163">
        <v>0</v>
      </c>
      <c r="EB40" s="163">
        <v>1008</v>
      </c>
      <c r="EC40" s="246">
        <v>0</v>
      </c>
      <c r="ED40" s="171">
        <v>8</v>
      </c>
      <c r="EE40" s="157" t="s">
        <v>76</v>
      </c>
      <c r="EF40" s="163" t="s">
        <v>209</v>
      </c>
      <c r="EG40" s="163">
        <v>0</v>
      </c>
      <c r="EH40" s="163">
        <v>659</v>
      </c>
      <c r="EI40" s="163">
        <v>659</v>
      </c>
      <c r="EJ40" s="242">
        <f t="shared" si="46"/>
        <v>100</v>
      </c>
      <c r="EK40" s="164">
        <f t="shared" si="40"/>
        <v>45740</v>
      </c>
      <c r="EL40" s="164">
        <f t="shared" si="41"/>
        <v>46605</v>
      </c>
      <c r="EM40" s="164">
        <f t="shared" si="42"/>
        <v>23396</v>
      </c>
      <c r="EN40" s="242">
        <f t="shared" si="43"/>
        <v>50.20062225083145</v>
      </c>
    </row>
    <row r="41" spans="1:144" ht="12.75">
      <c r="A41" s="32" t="s">
        <v>112</v>
      </c>
      <c r="B41" s="30" t="s">
        <v>113</v>
      </c>
      <c r="C41" s="4">
        <v>8470</v>
      </c>
      <c r="D41" s="4">
        <v>8470</v>
      </c>
      <c r="E41" s="4">
        <v>5779</v>
      </c>
      <c r="F41" s="211">
        <f t="shared" si="13"/>
        <v>68.22904368358914</v>
      </c>
      <c r="G41" s="4">
        <v>0</v>
      </c>
      <c r="H41" s="4">
        <v>0</v>
      </c>
      <c r="I41" s="4">
        <v>0</v>
      </c>
      <c r="J41" s="287">
        <v>0</v>
      </c>
      <c r="K41" s="32" t="s">
        <v>112</v>
      </c>
      <c r="L41" s="30" t="s">
        <v>113</v>
      </c>
      <c r="M41" s="4">
        <v>0</v>
      </c>
      <c r="N41" s="4">
        <v>0</v>
      </c>
      <c r="O41" s="4">
        <v>0</v>
      </c>
      <c r="P41" s="287">
        <v>0</v>
      </c>
      <c r="Q41" s="4">
        <v>0</v>
      </c>
      <c r="R41" s="4">
        <v>0</v>
      </c>
      <c r="S41" s="4">
        <v>0</v>
      </c>
      <c r="T41" s="287">
        <v>0</v>
      </c>
      <c r="U41" s="32" t="s">
        <v>112</v>
      </c>
      <c r="V41" s="30" t="s">
        <v>113</v>
      </c>
      <c r="W41" s="4">
        <v>106249</v>
      </c>
      <c r="X41" s="4">
        <v>106819</v>
      </c>
      <c r="Y41" s="4">
        <v>52506</v>
      </c>
      <c r="Z41" s="211">
        <f t="shared" si="14"/>
        <v>49.15417669141257</v>
      </c>
      <c r="AA41" s="4">
        <v>250</v>
      </c>
      <c r="AB41" s="4">
        <v>250</v>
      </c>
      <c r="AC41" s="20">
        <f t="shared" si="15"/>
        <v>250</v>
      </c>
      <c r="AD41" s="211">
        <f>AC41/AB41*100</f>
        <v>100</v>
      </c>
      <c r="AE41" s="32" t="s">
        <v>112</v>
      </c>
      <c r="AF41" s="30" t="s">
        <v>113</v>
      </c>
      <c r="AG41" s="20">
        <f t="shared" si="16"/>
        <v>105999</v>
      </c>
      <c r="AH41" s="20">
        <f t="shared" si="17"/>
        <v>106569</v>
      </c>
      <c r="AI41" s="20">
        <f t="shared" si="18"/>
        <v>52256</v>
      </c>
      <c r="AJ41" s="211">
        <f t="shared" si="19"/>
        <v>49.03489757809494</v>
      </c>
      <c r="AK41" s="20">
        <f t="shared" si="20"/>
        <v>500</v>
      </c>
      <c r="AL41" s="20">
        <f t="shared" si="21"/>
        <v>500</v>
      </c>
      <c r="AM41" s="20">
        <f t="shared" si="22"/>
        <v>4464</v>
      </c>
      <c r="AN41" s="211">
        <f t="shared" si="39"/>
        <v>892.8000000000001</v>
      </c>
      <c r="AO41" s="32" t="s">
        <v>112</v>
      </c>
      <c r="AP41" s="30" t="s">
        <v>113</v>
      </c>
      <c r="AQ41" s="20">
        <f t="shared" si="23"/>
        <v>0</v>
      </c>
      <c r="AR41" s="20">
        <f t="shared" si="24"/>
        <v>0</v>
      </c>
      <c r="AS41" s="20">
        <f t="shared" si="25"/>
        <v>0</v>
      </c>
      <c r="AT41" s="287">
        <v>0</v>
      </c>
      <c r="AU41" s="4">
        <v>0</v>
      </c>
      <c r="AV41" s="4">
        <v>0</v>
      </c>
      <c r="AW41" s="4">
        <v>0</v>
      </c>
      <c r="AX41" s="287">
        <v>0</v>
      </c>
      <c r="AY41" s="32" t="s">
        <v>112</v>
      </c>
      <c r="AZ41" s="30" t="s">
        <v>113</v>
      </c>
      <c r="BA41" s="4">
        <v>0</v>
      </c>
      <c r="BB41" s="4">
        <v>0</v>
      </c>
      <c r="BC41" s="4">
        <v>0</v>
      </c>
      <c r="BD41" s="287">
        <v>0</v>
      </c>
      <c r="BE41" s="4">
        <v>0</v>
      </c>
      <c r="BF41" s="4">
        <v>0</v>
      </c>
      <c r="BG41" s="4">
        <v>0</v>
      </c>
      <c r="BH41" s="287">
        <v>0</v>
      </c>
      <c r="BI41" s="32" t="s">
        <v>112</v>
      </c>
      <c r="BJ41" s="30" t="s">
        <v>113</v>
      </c>
      <c r="BK41" s="20">
        <f t="shared" si="26"/>
        <v>500</v>
      </c>
      <c r="BL41" s="20">
        <f t="shared" si="27"/>
        <v>500</v>
      </c>
      <c r="BM41" s="20">
        <f t="shared" si="28"/>
        <v>4464</v>
      </c>
      <c r="BN41" s="211">
        <f>BM41/BL41*100</f>
        <v>892.8000000000001</v>
      </c>
      <c r="BO41" s="4">
        <v>0</v>
      </c>
      <c r="BP41" s="4">
        <v>0</v>
      </c>
      <c r="BQ41" s="4">
        <v>0</v>
      </c>
      <c r="BR41" s="287">
        <v>0</v>
      </c>
      <c r="BS41" s="32" t="s">
        <v>112</v>
      </c>
      <c r="BT41" s="30" t="s">
        <v>113</v>
      </c>
      <c r="BU41" s="30">
        <v>3724</v>
      </c>
      <c r="BV41" s="4">
        <v>500</v>
      </c>
      <c r="BW41" s="4">
        <v>500</v>
      </c>
      <c r="BX41" s="4">
        <v>740</v>
      </c>
      <c r="BY41" s="211">
        <f>BX41/BW41*100</f>
        <v>148</v>
      </c>
      <c r="BZ41" s="4">
        <v>0</v>
      </c>
      <c r="CA41" s="4">
        <v>0</v>
      </c>
      <c r="CB41" s="4">
        <v>0</v>
      </c>
      <c r="CC41" s="287">
        <v>0</v>
      </c>
      <c r="CD41" s="32" t="s">
        <v>112</v>
      </c>
      <c r="CE41" s="30" t="s">
        <v>113</v>
      </c>
      <c r="CF41" s="4">
        <v>1168</v>
      </c>
      <c r="CG41" s="4">
        <v>4892</v>
      </c>
      <c r="CH41" s="4">
        <v>4892</v>
      </c>
      <c r="CI41" s="211">
        <f t="shared" si="29"/>
        <v>100</v>
      </c>
      <c r="CJ41" s="4">
        <v>0</v>
      </c>
      <c r="CK41" s="4">
        <v>0</v>
      </c>
      <c r="CL41" s="4">
        <v>0</v>
      </c>
      <c r="CM41" s="287">
        <v>0</v>
      </c>
      <c r="CN41" s="32" t="s">
        <v>112</v>
      </c>
      <c r="CO41" s="30" t="s">
        <v>113</v>
      </c>
      <c r="CP41" s="20">
        <f t="shared" si="31"/>
        <v>1168</v>
      </c>
      <c r="CQ41" s="20">
        <f t="shared" si="32"/>
        <v>4892</v>
      </c>
      <c r="CR41" s="20">
        <f t="shared" si="33"/>
        <v>4892</v>
      </c>
      <c r="CS41" s="211">
        <f t="shared" si="34"/>
        <v>100</v>
      </c>
      <c r="CT41" s="96">
        <f t="shared" si="4"/>
        <v>116387</v>
      </c>
      <c r="CU41" s="96">
        <f t="shared" si="5"/>
        <v>120681</v>
      </c>
      <c r="CV41" s="96">
        <f t="shared" si="6"/>
        <v>67641</v>
      </c>
      <c r="CW41" s="211">
        <f t="shared" si="35"/>
        <v>56.04941954408731</v>
      </c>
      <c r="CX41" s="32" t="s">
        <v>112</v>
      </c>
      <c r="CY41" s="30" t="s">
        <v>113</v>
      </c>
      <c r="CZ41" s="96">
        <f t="shared" si="7"/>
        <v>116137</v>
      </c>
      <c r="DA41" s="96">
        <f t="shared" si="8"/>
        <v>120431</v>
      </c>
      <c r="DB41" s="96">
        <f t="shared" si="9"/>
        <v>67391</v>
      </c>
      <c r="DC41" s="211">
        <f t="shared" si="36"/>
        <v>55.958183524175666</v>
      </c>
      <c r="DD41" s="96">
        <f t="shared" si="37"/>
        <v>250</v>
      </c>
      <c r="DE41" s="96">
        <f t="shared" si="10"/>
        <v>250</v>
      </c>
      <c r="DF41" s="96">
        <f t="shared" si="11"/>
        <v>250</v>
      </c>
      <c r="DG41" s="211">
        <f t="shared" si="38"/>
        <v>100</v>
      </c>
      <c r="DH41" s="171">
        <v>8</v>
      </c>
      <c r="DI41" s="157" t="s">
        <v>78</v>
      </c>
      <c r="DJ41" s="163" t="s">
        <v>210</v>
      </c>
      <c r="DK41" s="163">
        <v>6583</v>
      </c>
      <c r="DL41" s="247">
        <v>6583</v>
      </c>
      <c r="DM41" s="247">
        <v>1977</v>
      </c>
      <c r="DN41" s="242">
        <f t="shared" si="44"/>
        <v>30.031900349384777</v>
      </c>
      <c r="DO41" s="163">
        <v>0</v>
      </c>
      <c r="DP41" s="163">
        <v>0</v>
      </c>
      <c r="DQ41" s="163">
        <v>0</v>
      </c>
      <c r="DR41" s="246">
        <v>0</v>
      </c>
      <c r="DS41" s="171">
        <v>8</v>
      </c>
      <c r="DT41" s="157" t="s">
        <v>78</v>
      </c>
      <c r="DU41" s="163" t="s">
        <v>210</v>
      </c>
      <c r="DV41" s="163">
        <v>70795</v>
      </c>
      <c r="DW41" s="163">
        <v>71065</v>
      </c>
      <c r="DX41" s="163">
        <v>35573</v>
      </c>
      <c r="DY41" s="242">
        <f t="shared" si="45"/>
        <v>50.05699007950468</v>
      </c>
      <c r="DZ41" s="163">
        <v>0</v>
      </c>
      <c r="EA41" s="163">
        <v>0</v>
      </c>
      <c r="EB41" s="163">
        <v>956</v>
      </c>
      <c r="EC41" s="246">
        <v>0</v>
      </c>
      <c r="ED41" s="171">
        <v>8</v>
      </c>
      <c r="EE41" s="157" t="s">
        <v>78</v>
      </c>
      <c r="EF41" s="163" t="s">
        <v>210</v>
      </c>
      <c r="EG41" s="163">
        <v>0</v>
      </c>
      <c r="EH41" s="163">
        <v>586</v>
      </c>
      <c r="EI41" s="163">
        <v>586</v>
      </c>
      <c r="EJ41" s="242">
        <f t="shared" si="46"/>
        <v>100</v>
      </c>
      <c r="EK41" s="164">
        <f t="shared" si="40"/>
        <v>77378</v>
      </c>
      <c r="EL41" s="164">
        <f t="shared" si="41"/>
        <v>78234</v>
      </c>
      <c r="EM41" s="164">
        <f t="shared" si="42"/>
        <v>39092</v>
      </c>
      <c r="EN41" s="242">
        <f t="shared" si="43"/>
        <v>49.96804458419613</v>
      </c>
    </row>
    <row r="42" spans="1:144" ht="12.75">
      <c r="A42" s="32" t="s">
        <v>114</v>
      </c>
      <c r="B42" s="30" t="s">
        <v>115</v>
      </c>
      <c r="C42" s="4">
        <v>106500</v>
      </c>
      <c r="D42" s="4">
        <v>106500</v>
      </c>
      <c r="E42" s="4">
        <v>40845</v>
      </c>
      <c r="F42" s="211">
        <f t="shared" si="13"/>
        <v>38.352112676056336</v>
      </c>
      <c r="G42" s="4">
        <v>0</v>
      </c>
      <c r="H42" s="4">
        <v>0</v>
      </c>
      <c r="I42" s="4">
        <v>0</v>
      </c>
      <c r="J42" s="287">
        <v>0</v>
      </c>
      <c r="K42" s="32" t="s">
        <v>114</v>
      </c>
      <c r="L42" s="30" t="s">
        <v>115</v>
      </c>
      <c r="M42" s="4">
        <v>0</v>
      </c>
      <c r="N42" s="4">
        <v>0</v>
      </c>
      <c r="O42" s="4">
        <v>0</v>
      </c>
      <c r="P42" s="287">
        <v>0</v>
      </c>
      <c r="Q42" s="4">
        <v>0</v>
      </c>
      <c r="R42" s="4">
        <v>0</v>
      </c>
      <c r="S42" s="4">
        <v>0</v>
      </c>
      <c r="T42" s="287">
        <v>0</v>
      </c>
      <c r="U42" s="32" t="s">
        <v>114</v>
      </c>
      <c r="V42" s="30" t="s">
        <v>115</v>
      </c>
      <c r="W42" s="4">
        <v>551677</v>
      </c>
      <c r="X42" s="4">
        <v>551677</v>
      </c>
      <c r="Y42" s="4">
        <v>333885</v>
      </c>
      <c r="Z42" s="211">
        <f t="shared" si="14"/>
        <v>60.52182708360145</v>
      </c>
      <c r="AA42" s="4">
        <v>0</v>
      </c>
      <c r="AB42" s="4">
        <v>0</v>
      </c>
      <c r="AC42" s="20">
        <f t="shared" si="15"/>
        <v>0</v>
      </c>
      <c r="AD42" s="287">
        <v>0</v>
      </c>
      <c r="AE42" s="32" t="s">
        <v>114</v>
      </c>
      <c r="AF42" s="30" t="s">
        <v>115</v>
      </c>
      <c r="AG42" s="20">
        <f t="shared" si="16"/>
        <v>551677</v>
      </c>
      <c r="AH42" s="20">
        <f t="shared" si="17"/>
        <v>551677</v>
      </c>
      <c r="AI42" s="20">
        <f t="shared" si="18"/>
        <v>333885</v>
      </c>
      <c r="AJ42" s="211">
        <f t="shared" si="19"/>
        <v>60.52182708360145</v>
      </c>
      <c r="AK42" s="20">
        <f t="shared" si="20"/>
        <v>0</v>
      </c>
      <c r="AL42" s="20">
        <f t="shared" si="21"/>
        <v>0</v>
      </c>
      <c r="AM42" s="20">
        <f t="shared" si="22"/>
        <v>106</v>
      </c>
      <c r="AN42" s="287">
        <v>0</v>
      </c>
      <c r="AO42" s="32" t="s">
        <v>114</v>
      </c>
      <c r="AP42" s="30" t="s">
        <v>115</v>
      </c>
      <c r="AQ42" s="20">
        <f t="shared" si="23"/>
        <v>0</v>
      </c>
      <c r="AR42" s="20">
        <f t="shared" si="24"/>
        <v>0</v>
      </c>
      <c r="AS42" s="20">
        <f t="shared" si="25"/>
        <v>0</v>
      </c>
      <c r="AT42" s="287">
        <v>0</v>
      </c>
      <c r="AU42" s="4">
        <v>0</v>
      </c>
      <c r="AV42" s="4">
        <v>0</v>
      </c>
      <c r="AW42" s="4">
        <v>0</v>
      </c>
      <c r="AX42" s="287">
        <v>0</v>
      </c>
      <c r="AY42" s="32" t="s">
        <v>114</v>
      </c>
      <c r="AZ42" s="30" t="s">
        <v>115</v>
      </c>
      <c r="BA42" s="4">
        <v>0</v>
      </c>
      <c r="BB42" s="4">
        <v>0</v>
      </c>
      <c r="BC42" s="4">
        <v>0</v>
      </c>
      <c r="BD42" s="287">
        <v>0</v>
      </c>
      <c r="BE42" s="4">
        <v>0</v>
      </c>
      <c r="BF42" s="4">
        <v>0</v>
      </c>
      <c r="BG42" s="4">
        <v>0</v>
      </c>
      <c r="BH42" s="287">
        <v>0</v>
      </c>
      <c r="BI42" s="32" t="s">
        <v>114</v>
      </c>
      <c r="BJ42" s="30" t="s">
        <v>115</v>
      </c>
      <c r="BK42" s="20">
        <f t="shared" si="26"/>
        <v>0</v>
      </c>
      <c r="BL42" s="20">
        <f t="shared" si="27"/>
        <v>0</v>
      </c>
      <c r="BM42" s="20">
        <f t="shared" si="28"/>
        <v>106</v>
      </c>
      <c r="BN42" s="287">
        <v>0</v>
      </c>
      <c r="BO42" s="4">
        <v>0</v>
      </c>
      <c r="BP42" s="4">
        <v>0</v>
      </c>
      <c r="BQ42" s="4">
        <v>0</v>
      </c>
      <c r="BR42" s="287">
        <v>0</v>
      </c>
      <c r="BS42" s="32" t="s">
        <v>114</v>
      </c>
      <c r="BT42" s="30" t="s">
        <v>115</v>
      </c>
      <c r="BU42" s="30">
        <v>106</v>
      </c>
      <c r="BV42" s="4">
        <v>0</v>
      </c>
      <c r="BW42" s="4">
        <v>0</v>
      </c>
      <c r="BX42" s="4">
        <v>0</v>
      </c>
      <c r="BY42" s="287">
        <v>0</v>
      </c>
      <c r="BZ42" s="4">
        <v>0</v>
      </c>
      <c r="CA42" s="4">
        <v>0</v>
      </c>
      <c r="CB42" s="4">
        <v>0</v>
      </c>
      <c r="CC42" s="287">
        <v>0</v>
      </c>
      <c r="CD42" s="32" t="s">
        <v>114</v>
      </c>
      <c r="CE42" s="30" t="s">
        <v>115</v>
      </c>
      <c r="CF42" s="4">
        <v>0</v>
      </c>
      <c r="CG42" s="4">
        <v>6859</v>
      </c>
      <c r="CH42" s="4">
        <v>6860</v>
      </c>
      <c r="CI42" s="211">
        <f t="shared" si="29"/>
        <v>100.01457938474996</v>
      </c>
      <c r="CJ42" s="4">
        <v>0</v>
      </c>
      <c r="CK42" s="4">
        <v>0</v>
      </c>
      <c r="CL42" s="4">
        <v>0</v>
      </c>
      <c r="CM42" s="287">
        <v>0</v>
      </c>
      <c r="CN42" s="32" t="s">
        <v>114</v>
      </c>
      <c r="CO42" s="30" t="s">
        <v>115</v>
      </c>
      <c r="CP42" s="20">
        <f t="shared" si="31"/>
        <v>0</v>
      </c>
      <c r="CQ42" s="20">
        <f t="shared" si="32"/>
        <v>6859</v>
      </c>
      <c r="CR42" s="20">
        <f t="shared" si="33"/>
        <v>6860</v>
      </c>
      <c r="CS42" s="211">
        <f t="shared" si="34"/>
        <v>100.01457938474996</v>
      </c>
      <c r="CT42" s="96">
        <f t="shared" si="4"/>
        <v>658177</v>
      </c>
      <c r="CU42" s="96">
        <f t="shared" si="5"/>
        <v>665036</v>
      </c>
      <c r="CV42" s="96">
        <f t="shared" si="6"/>
        <v>381696</v>
      </c>
      <c r="CW42" s="211">
        <f t="shared" si="35"/>
        <v>57.39478765059335</v>
      </c>
      <c r="CX42" s="32" t="s">
        <v>114</v>
      </c>
      <c r="CY42" s="30" t="s">
        <v>115</v>
      </c>
      <c r="CZ42" s="96">
        <f t="shared" si="7"/>
        <v>658177</v>
      </c>
      <c r="DA42" s="96">
        <f t="shared" si="8"/>
        <v>665036</v>
      </c>
      <c r="DB42" s="96">
        <f t="shared" si="9"/>
        <v>381696</v>
      </c>
      <c r="DC42" s="211">
        <f t="shared" si="36"/>
        <v>57.39478765059335</v>
      </c>
      <c r="DD42" s="96">
        <f t="shared" si="37"/>
        <v>0</v>
      </c>
      <c r="DE42" s="96">
        <f t="shared" si="10"/>
        <v>0</v>
      </c>
      <c r="DF42" s="96">
        <f t="shared" si="11"/>
        <v>0</v>
      </c>
      <c r="DG42" s="287">
        <v>0</v>
      </c>
      <c r="DH42" s="171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71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71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</row>
    <row r="43" spans="1:144" ht="12.75">
      <c r="A43" s="32" t="s">
        <v>116</v>
      </c>
      <c r="B43" s="30" t="s">
        <v>117</v>
      </c>
      <c r="C43" s="4">
        <v>16290</v>
      </c>
      <c r="D43" s="4">
        <v>26999</v>
      </c>
      <c r="E43" s="4">
        <v>22919</v>
      </c>
      <c r="F43" s="211">
        <f t="shared" si="13"/>
        <v>84.88832919737767</v>
      </c>
      <c r="G43" s="4">
        <v>0</v>
      </c>
      <c r="H43" s="4">
        <v>0</v>
      </c>
      <c r="I43" s="4">
        <v>0</v>
      </c>
      <c r="J43" s="287">
        <v>0</v>
      </c>
      <c r="K43" s="32" t="s">
        <v>116</v>
      </c>
      <c r="L43" s="30" t="s">
        <v>117</v>
      </c>
      <c r="M43" s="4">
        <v>0</v>
      </c>
      <c r="N43" s="4">
        <v>0</v>
      </c>
      <c r="O43" s="4">
        <v>0</v>
      </c>
      <c r="P43" s="287">
        <v>0</v>
      </c>
      <c r="Q43" s="4">
        <v>0</v>
      </c>
      <c r="R43" s="4">
        <v>0</v>
      </c>
      <c r="S43" s="4">
        <v>0</v>
      </c>
      <c r="T43" s="287">
        <v>0</v>
      </c>
      <c r="U43" s="32" t="s">
        <v>116</v>
      </c>
      <c r="V43" s="30" t="s">
        <v>117</v>
      </c>
      <c r="W43" s="4">
        <v>123383</v>
      </c>
      <c r="X43" s="4">
        <v>114135</v>
      </c>
      <c r="Y43" s="4">
        <v>58108</v>
      </c>
      <c r="Z43" s="211">
        <f t="shared" si="14"/>
        <v>50.911639724887195</v>
      </c>
      <c r="AA43" s="4">
        <v>0</v>
      </c>
      <c r="AB43" s="4">
        <v>0</v>
      </c>
      <c r="AC43" s="20">
        <f t="shared" si="15"/>
        <v>0</v>
      </c>
      <c r="AD43" s="287">
        <v>0</v>
      </c>
      <c r="AE43" s="32" t="s">
        <v>116</v>
      </c>
      <c r="AF43" s="30" t="s">
        <v>117</v>
      </c>
      <c r="AG43" s="20">
        <f t="shared" si="16"/>
        <v>123383</v>
      </c>
      <c r="AH43" s="20">
        <f t="shared" si="17"/>
        <v>114135</v>
      </c>
      <c r="AI43" s="20">
        <f t="shared" si="18"/>
        <v>58108</v>
      </c>
      <c r="AJ43" s="211">
        <f t="shared" si="19"/>
        <v>50.911639724887195</v>
      </c>
      <c r="AK43" s="20">
        <f t="shared" si="20"/>
        <v>4045</v>
      </c>
      <c r="AL43" s="20">
        <f t="shared" si="21"/>
        <v>4045</v>
      </c>
      <c r="AM43" s="20">
        <f t="shared" si="22"/>
        <v>11862</v>
      </c>
      <c r="AN43" s="211">
        <f t="shared" si="39"/>
        <v>293.25092707045735</v>
      </c>
      <c r="AO43" s="32" t="s">
        <v>116</v>
      </c>
      <c r="AP43" s="30" t="s">
        <v>117</v>
      </c>
      <c r="AQ43" s="20">
        <f t="shared" si="23"/>
        <v>0</v>
      </c>
      <c r="AR43" s="20">
        <f t="shared" si="24"/>
        <v>0</v>
      </c>
      <c r="AS43" s="20">
        <f t="shared" si="25"/>
        <v>0</v>
      </c>
      <c r="AT43" s="287">
        <v>0</v>
      </c>
      <c r="AU43" s="4">
        <v>0</v>
      </c>
      <c r="AV43" s="4">
        <v>0</v>
      </c>
      <c r="AW43" s="4">
        <v>0</v>
      </c>
      <c r="AX43" s="287">
        <v>0</v>
      </c>
      <c r="AY43" s="32" t="s">
        <v>116</v>
      </c>
      <c r="AZ43" s="30" t="s">
        <v>117</v>
      </c>
      <c r="BA43" s="4">
        <v>0</v>
      </c>
      <c r="BB43" s="4">
        <v>0</v>
      </c>
      <c r="BC43" s="4">
        <v>0</v>
      </c>
      <c r="BD43" s="287">
        <v>0</v>
      </c>
      <c r="BE43" s="4">
        <v>0</v>
      </c>
      <c r="BF43" s="4">
        <v>0</v>
      </c>
      <c r="BG43" s="4">
        <v>0</v>
      </c>
      <c r="BH43" s="287">
        <v>0</v>
      </c>
      <c r="BI43" s="32" t="s">
        <v>116</v>
      </c>
      <c r="BJ43" s="30" t="s">
        <v>117</v>
      </c>
      <c r="BK43" s="20">
        <f t="shared" si="26"/>
        <v>4045</v>
      </c>
      <c r="BL43" s="20">
        <f t="shared" si="27"/>
        <v>4045</v>
      </c>
      <c r="BM43" s="20">
        <f t="shared" si="28"/>
        <v>11862</v>
      </c>
      <c r="BN43" s="211">
        <f>BM43/BL43*100</f>
        <v>293.25092707045735</v>
      </c>
      <c r="BO43" s="4">
        <v>0</v>
      </c>
      <c r="BP43" s="4">
        <v>0</v>
      </c>
      <c r="BQ43" s="4">
        <v>0</v>
      </c>
      <c r="BR43" s="287">
        <v>0</v>
      </c>
      <c r="BS43" s="32" t="s">
        <v>116</v>
      </c>
      <c r="BT43" s="30" t="s">
        <v>117</v>
      </c>
      <c r="BU43" s="30">
        <v>6294</v>
      </c>
      <c r="BV43" s="4">
        <v>4045</v>
      </c>
      <c r="BW43" s="4">
        <v>4045</v>
      </c>
      <c r="BX43" s="4">
        <v>5568</v>
      </c>
      <c r="BY43" s="211">
        <f>BX43/BW43*100</f>
        <v>137.65142150803462</v>
      </c>
      <c r="BZ43" s="4">
        <v>0</v>
      </c>
      <c r="CA43" s="4">
        <v>0</v>
      </c>
      <c r="CB43" s="4">
        <v>0</v>
      </c>
      <c r="CC43" s="287">
        <v>0</v>
      </c>
      <c r="CD43" s="32" t="s">
        <v>116</v>
      </c>
      <c r="CE43" s="30" t="s">
        <v>117</v>
      </c>
      <c r="CF43" s="4">
        <v>2021</v>
      </c>
      <c r="CG43" s="4">
        <v>7486</v>
      </c>
      <c r="CH43" s="4">
        <v>1192</v>
      </c>
      <c r="CI43" s="211">
        <f t="shared" si="29"/>
        <v>15.923056371894203</v>
      </c>
      <c r="CJ43" s="4">
        <v>0</v>
      </c>
      <c r="CK43" s="4">
        <v>0</v>
      </c>
      <c r="CL43" s="4">
        <v>0</v>
      </c>
      <c r="CM43" s="287">
        <v>0</v>
      </c>
      <c r="CN43" s="32" t="s">
        <v>116</v>
      </c>
      <c r="CO43" s="30" t="s">
        <v>117</v>
      </c>
      <c r="CP43" s="20">
        <f t="shared" si="31"/>
        <v>2021</v>
      </c>
      <c r="CQ43" s="20">
        <f t="shared" si="32"/>
        <v>7486</v>
      </c>
      <c r="CR43" s="20">
        <f t="shared" si="33"/>
        <v>1192</v>
      </c>
      <c r="CS43" s="211">
        <f t="shared" si="34"/>
        <v>15.923056371894203</v>
      </c>
      <c r="CT43" s="96">
        <f t="shared" si="4"/>
        <v>145739</v>
      </c>
      <c r="CU43" s="96">
        <f t="shared" si="5"/>
        <v>152665</v>
      </c>
      <c r="CV43" s="96">
        <f t="shared" si="6"/>
        <v>94081</v>
      </c>
      <c r="CW43" s="211">
        <f t="shared" si="35"/>
        <v>61.625781940850885</v>
      </c>
      <c r="CX43" s="32" t="s">
        <v>116</v>
      </c>
      <c r="CY43" s="30" t="s">
        <v>117</v>
      </c>
      <c r="CZ43" s="96">
        <f t="shared" si="7"/>
        <v>145739</v>
      </c>
      <c r="DA43" s="96">
        <f t="shared" si="8"/>
        <v>152665</v>
      </c>
      <c r="DB43" s="96">
        <f t="shared" si="9"/>
        <v>94081</v>
      </c>
      <c r="DC43" s="211">
        <f t="shared" si="36"/>
        <v>61.625781940850885</v>
      </c>
      <c r="DD43" s="96">
        <f t="shared" si="37"/>
        <v>0</v>
      </c>
      <c r="DE43" s="96">
        <f t="shared" si="10"/>
        <v>0</v>
      </c>
      <c r="DF43" s="96">
        <f t="shared" si="11"/>
        <v>0</v>
      </c>
      <c r="DG43" s="287">
        <v>0</v>
      </c>
      <c r="DH43" s="172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72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72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</row>
    <row r="44" spans="1:144" ht="12.75">
      <c r="A44" s="32" t="s">
        <v>118</v>
      </c>
      <c r="B44" s="30" t="s">
        <v>120</v>
      </c>
      <c r="C44" s="4">
        <v>12056</v>
      </c>
      <c r="D44" s="4">
        <v>12056</v>
      </c>
      <c r="E44" s="4">
        <v>5509</v>
      </c>
      <c r="F44" s="211">
        <f t="shared" si="13"/>
        <v>45.695089581950896</v>
      </c>
      <c r="G44" s="4">
        <v>0</v>
      </c>
      <c r="H44" s="4">
        <v>0</v>
      </c>
      <c r="I44" s="4">
        <v>0</v>
      </c>
      <c r="J44" s="287">
        <v>0</v>
      </c>
      <c r="K44" s="32" t="s">
        <v>118</v>
      </c>
      <c r="L44" s="30" t="s">
        <v>120</v>
      </c>
      <c r="M44" s="4">
        <v>0</v>
      </c>
      <c r="N44" s="4">
        <v>0</v>
      </c>
      <c r="O44" s="4">
        <v>0</v>
      </c>
      <c r="P44" s="287">
        <v>0</v>
      </c>
      <c r="Q44" s="4">
        <v>0</v>
      </c>
      <c r="R44" s="4">
        <v>0</v>
      </c>
      <c r="S44" s="4">
        <v>0</v>
      </c>
      <c r="T44" s="287">
        <v>0</v>
      </c>
      <c r="U44" s="32" t="s">
        <v>118</v>
      </c>
      <c r="V44" s="30" t="s">
        <v>120</v>
      </c>
      <c r="W44" s="4">
        <v>95816</v>
      </c>
      <c r="X44" s="4">
        <v>98085</v>
      </c>
      <c r="Y44" s="4">
        <v>54394</v>
      </c>
      <c r="Z44" s="211">
        <f t="shared" si="14"/>
        <v>55.45598205637967</v>
      </c>
      <c r="AA44" s="4">
        <v>1000</v>
      </c>
      <c r="AB44" s="4">
        <v>1000</v>
      </c>
      <c r="AC44" s="20">
        <f t="shared" si="15"/>
        <v>1000</v>
      </c>
      <c r="AD44" s="211">
        <f>AC44/AB44*100</f>
        <v>100</v>
      </c>
      <c r="AE44" s="32" t="s">
        <v>118</v>
      </c>
      <c r="AF44" s="30" t="s">
        <v>120</v>
      </c>
      <c r="AG44" s="20">
        <f t="shared" si="16"/>
        <v>94816</v>
      </c>
      <c r="AH44" s="20">
        <f t="shared" si="17"/>
        <v>97085</v>
      </c>
      <c r="AI44" s="20">
        <f t="shared" si="18"/>
        <v>53394</v>
      </c>
      <c r="AJ44" s="211">
        <f t="shared" si="19"/>
        <v>54.99716743060205</v>
      </c>
      <c r="AK44" s="20">
        <f t="shared" si="20"/>
        <v>477</v>
      </c>
      <c r="AL44" s="20">
        <f t="shared" si="21"/>
        <v>477</v>
      </c>
      <c r="AM44" s="20">
        <f t="shared" si="22"/>
        <v>1657</v>
      </c>
      <c r="AN44" s="211">
        <f t="shared" si="39"/>
        <v>347.37945492662476</v>
      </c>
      <c r="AO44" s="32" t="s">
        <v>118</v>
      </c>
      <c r="AP44" s="30" t="s">
        <v>120</v>
      </c>
      <c r="AQ44" s="20">
        <f t="shared" si="23"/>
        <v>0</v>
      </c>
      <c r="AR44" s="20">
        <f t="shared" si="24"/>
        <v>0</v>
      </c>
      <c r="AS44" s="20">
        <f t="shared" si="25"/>
        <v>0</v>
      </c>
      <c r="AT44" s="287">
        <v>0</v>
      </c>
      <c r="AU44" s="4">
        <v>0</v>
      </c>
      <c r="AV44" s="4">
        <v>0</v>
      </c>
      <c r="AW44" s="4">
        <v>0</v>
      </c>
      <c r="AX44" s="287">
        <v>0</v>
      </c>
      <c r="AY44" s="32" t="s">
        <v>118</v>
      </c>
      <c r="AZ44" s="30" t="s">
        <v>120</v>
      </c>
      <c r="BA44" s="4">
        <v>0</v>
      </c>
      <c r="BB44" s="4">
        <v>0</v>
      </c>
      <c r="BC44" s="4">
        <v>0</v>
      </c>
      <c r="BD44" s="287">
        <v>0</v>
      </c>
      <c r="BE44" s="4">
        <v>0</v>
      </c>
      <c r="BF44" s="4">
        <v>0</v>
      </c>
      <c r="BG44" s="4">
        <v>0</v>
      </c>
      <c r="BH44" s="287">
        <v>0</v>
      </c>
      <c r="BI44" s="32" t="s">
        <v>118</v>
      </c>
      <c r="BJ44" s="30" t="s">
        <v>120</v>
      </c>
      <c r="BK44" s="20">
        <f t="shared" si="26"/>
        <v>477</v>
      </c>
      <c r="BL44" s="20">
        <f t="shared" si="27"/>
        <v>477</v>
      </c>
      <c r="BM44" s="20">
        <f t="shared" si="28"/>
        <v>1657</v>
      </c>
      <c r="BN44" s="211">
        <f>BM44/BL44*100</f>
        <v>347.37945492662476</v>
      </c>
      <c r="BO44" s="4">
        <v>0</v>
      </c>
      <c r="BP44" s="4">
        <v>0</v>
      </c>
      <c r="BQ44" s="4">
        <v>0</v>
      </c>
      <c r="BR44" s="287">
        <v>0</v>
      </c>
      <c r="BS44" s="32" t="s">
        <v>118</v>
      </c>
      <c r="BT44" s="30" t="s">
        <v>120</v>
      </c>
      <c r="BU44" s="30">
        <v>21</v>
      </c>
      <c r="BV44" s="4">
        <v>477</v>
      </c>
      <c r="BW44" s="4">
        <v>477</v>
      </c>
      <c r="BX44" s="4">
        <v>1636</v>
      </c>
      <c r="BY44" s="211">
        <f>BX44/BW44*100</f>
        <v>342.9769392033543</v>
      </c>
      <c r="BZ44" s="4">
        <v>0</v>
      </c>
      <c r="CA44" s="4">
        <v>0</v>
      </c>
      <c r="CB44" s="4">
        <v>0</v>
      </c>
      <c r="CC44" s="287">
        <v>0</v>
      </c>
      <c r="CD44" s="32" t="s">
        <v>118</v>
      </c>
      <c r="CE44" s="30" t="s">
        <v>120</v>
      </c>
      <c r="CF44" s="4">
        <v>370</v>
      </c>
      <c r="CG44" s="4">
        <v>346</v>
      </c>
      <c r="CH44" s="4">
        <v>346</v>
      </c>
      <c r="CI44" s="211">
        <f t="shared" si="29"/>
        <v>100</v>
      </c>
      <c r="CJ44" s="4">
        <v>0</v>
      </c>
      <c r="CK44" s="4">
        <v>0</v>
      </c>
      <c r="CL44" s="4">
        <v>0</v>
      </c>
      <c r="CM44" s="287">
        <v>0</v>
      </c>
      <c r="CN44" s="32" t="s">
        <v>118</v>
      </c>
      <c r="CO44" s="30" t="s">
        <v>120</v>
      </c>
      <c r="CP44" s="20">
        <f t="shared" si="31"/>
        <v>370</v>
      </c>
      <c r="CQ44" s="20">
        <f t="shared" si="32"/>
        <v>346</v>
      </c>
      <c r="CR44" s="20">
        <f t="shared" si="33"/>
        <v>346</v>
      </c>
      <c r="CS44" s="211">
        <f t="shared" si="34"/>
        <v>100</v>
      </c>
      <c r="CT44" s="96">
        <f t="shared" si="4"/>
        <v>108719</v>
      </c>
      <c r="CU44" s="96">
        <f t="shared" si="5"/>
        <v>110964</v>
      </c>
      <c r="CV44" s="96">
        <f t="shared" si="6"/>
        <v>61906</v>
      </c>
      <c r="CW44" s="211">
        <f t="shared" si="35"/>
        <v>55.78926498684258</v>
      </c>
      <c r="CX44" s="32" t="s">
        <v>118</v>
      </c>
      <c r="CY44" s="30" t="s">
        <v>120</v>
      </c>
      <c r="CZ44" s="96">
        <f t="shared" si="7"/>
        <v>107719</v>
      </c>
      <c r="DA44" s="96">
        <f t="shared" si="8"/>
        <v>109964</v>
      </c>
      <c r="DB44" s="96">
        <f t="shared" si="9"/>
        <v>60906</v>
      </c>
      <c r="DC44" s="211">
        <f t="shared" si="36"/>
        <v>55.38721763486232</v>
      </c>
      <c r="DD44" s="96">
        <f t="shared" si="37"/>
        <v>1000</v>
      </c>
      <c r="DE44" s="96">
        <f t="shared" si="10"/>
        <v>1000</v>
      </c>
      <c r="DF44" s="96">
        <f t="shared" si="11"/>
        <v>1000</v>
      </c>
      <c r="DG44" s="211">
        <f t="shared" si="38"/>
        <v>100</v>
      </c>
      <c r="DH44" s="172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72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72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</row>
    <row r="45" spans="1:144" ht="12.75">
      <c r="A45" s="32" t="s">
        <v>119</v>
      </c>
      <c r="B45" s="30" t="s">
        <v>122</v>
      </c>
      <c r="C45" s="4">
        <v>3101</v>
      </c>
      <c r="D45" s="4">
        <v>3101</v>
      </c>
      <c r="E45" s="4">
        <v>1909</v>
      </c>
      <c r="F45" s="211">
        <f t="shared" si="13"/>
        <v>61.56078684295389</v>
      </c>
      <c r="G45" s="4">
        <v>0</v>
      </c>
      <c r="H45" s="4">
        <v>0</v>
      </c>
      <c r="I45" s="4">
        <v>0</v>
      </c>
      <c r="J45" s="287">
        <v>0</v>
      </c>
      <c r="K45" s="32" t="s">
        <v>119</v>
      </c>
      <c r="L45" s="30" t="s">
        <v>122</v>
      </c>
      <c r="M45" s="4">
        <v>0</v>
      </c>
      <c r="N45" s="4">
        <v>0</v>
      </c>
      <c r="O45" s="4">
        <v>200</v>
      </c>
      <c r="P45" s="287">
        <v>0</v>
      </c>
      <c r="Q45" s="4">
        <v>0</v>
      </c>
      <c r="R45" s="4">
        <v>0</v>
      </c>
      <c r="S45" s="4">
        <v>800</v>
      </c>
      <c r="T45" s="287">
        <v>0</v>
      </c>
      <c r="U45" s="32" t="s">
        <v>119</v>
      </c>
      <c r="V45" s="30" t="s">
        <v>122</v>
      </c>
      <c r="W45" s="4">
        <v>261201</v>
      </c>
      <c r="X45" s="4">
        <v>261201</v>
      </c>
      <c r="Y45" s="4">
        <v>99529</v>
      </c>
      <c r="Z45" s="211">
        <f t="shared" si="14"/>
        <v>38.10437172905157</v>
      </c>
      <c r="AA45" s="4">
        <v>1601</v>
      </c>
      <c r="AB45" s="4">
        <v>1601</v>
      </c>
      <c r="AC45" s="20">
        <f t="shared" si="15"/>
        <v>1601</v>
      </c>
      <c r="AD45" s="211">
        <f>AC45/AB45*100</f>
        <v>100</v>
      </c>
      <c r="AE45" s="32" t="s">
        <v>119</v>
      </c>
      <c r="AF45" s="30" t="s">
        <v>122</v>
      </c>
      <c r="AG45" s="20">
        <f t="shared" si="16"/>
        <v>259600</v>
      </c>
      <c r="AH45" s="20">
        <f t="shared" si="17"/>
        <v>259600</v>
      </c>
      <c r="AI45" s="20">
        <f t="shared" si="18"/>
        <v>97928</v>
      </c>
      <c r="AJ45" s="211">
        <f t="shared" si="19"/>
        <v>37.7226502311248</v>
      </c>
      <c r="AK45" s="20">
        <f t="shared" si="20"/>
        <v>0</v>
      </c>
      <c r="AL45" s="20">
        <f t="shared" si="21"/>
        <v>0</v>
      </c>
      <c r="AM45" s="20">
        <f t="shared" si="22"/>
        <v>26036</v>
      </c>
      <c r="AN45" s="287">
        <v>0</v>
      </c>
      <c r="AO45" s="32" t="s">
        <v>119</v>
      </c>
      <c r="AP45" s="30" t="s">
        <v>122</v>
      </c>
      <c r="AQ45" s="20">
        <f t="shared" si="23"/>
        <v>0</v>
      </c>
      <c r="AR45" s="20">
        <f t="shared" si="24"/>
        <v>0</v>
      </c>
      <c r="AS45" s="20">
        <f t="shared" si="25"/>
        <v>0</v>
      </c>
      <c r="AT45" s="287">
        <v>0</v>
      </c>
      <c r="AU45" s="4">
        <v>0</v>
      </c>
      <c r="AV45" s="4">
        <v>0</v>
      </c>
      <c r="AW45" s="4">
        <v>0</v>
      </c>
      <c r="AX45" s="287">
        <v>0</v>
      </c>
      <c r="AY45" s="32" t="s">
        <v>119</v>
      </c>
      <c r="AZ45" s="30" t="s">
        <v>122</v>
      </c>
      <c r="BA45" s="4">
        <v>0</v>
      </c>
      <c r="BB45" s="4">
        <v>0</v>
      </c>
      <c r="BC45" s="4">
        <v>0</v>
      </c>
      <c r="BD45" s="287">
        <v>0</v>
      </c>
      <c r="BE45" s="4">
        <v>0</v>
      </c>
      <c r="BF45" s="4">
        <v>0</v>
      </c>
      <c r="BG45" s="4">
        <v>0</v>
      </c>
      <c r="BH45" s="287">
        <v>0</v>
      </c>
      <c r="BI45" s="32" t="s">
        <v>119</v>
      </c>
      <c r="BJ45" s="30" t="s">
        <v>122</v>
      </c>
      <c r="BK45" s="20">
        <f t="shared" si="26"/>
        <v>0</v>
      </c>
      <c r="BL45" s="20">
        <f t="shared" si="27"/>
        <v>0</v>
      </c>
      <c r="BM45" s="20">
        <f t="shared" si="28"/>
        <v>26036</v>
      </c>
      <c r="BN45" s="287">
        <v>0</v>
      </c>
      <c r="BO45" s="4">
        <v>0</v>
      </c>
      <c r="BP45" s="4">
        <v>0</v>
      </c>
      <c r="BQ45" s="4">
        <v>0</v>
      </c>
      <c r="BR45" s="287">
        <v>0</v>
      </c>
      <c r="BS45" s="32" t="s">
        <v>119</v>
      </c>
      <c r="BT45" s="30" t="s">
        <v>122</v>
      </c>
      <c r="BU45" s="30">
        <v>26036</v>
      </c>
      <c r="BV45" s="4">
        <v>0</v>
      </c>
      <c r="BW45" s="4">
        <v>0</v>
      </c>
      <c r="BX45" s="4">
        <v>0</v>
      </c>
      <c r="BY45" s="287">
        <v>0</v>
      </c>
      <c r="BZ45" s="4">
        <v>0</v>
      </c>
      <c r="CA45" s="4">
        <v>0</v>
      </c>
      <c r="CB45" s="4">
        <v>0</v>
      </c>
      <c r="CC45" s="287">
        <v>0</v>
      </c>
      <c r="CD45" s="32" t="s">
        <v>119</v>
      </c>
      <c r="CE45" s="30" t="s">
        <v>122</v>
      </c>
      <c r="CF45" s="4">
        <v>0</v>
      </c>
      <c r="CG45" s="4">
        <v>26327</v>
      </c>
      <c r="CH45" s="4">
        <v>26327</v>
      </c>
      <c r="CI45" s="211">
        <f t="shared" si="29"/>
        <v>100</v>
      </c>
      <c r="CJ45" s="4">
        <v>0</v>
      </c>
      <c r="CK45" s="4">
        <v>290</v>
      </c>
      <c r="CL45" s="4">
        <v>290</v>
      </c>
      <c r="CM45" s="211">
        <f t="shared" si="30"/>
        <v>100</v>
      </c>
      <c r="CN45" s="32" t="s">
        <v>119</v>
      </c>
      <c r="CO45" s="30" t="s">
        <v>122</v>
      </c>
      <c r="CP45" s="20">
        <f t="shared" si="31"/>
        <v>0</v>
      </c>
      <c r="CQ45" s="20">
        <f t="shared" si="32"/>
        <v>26037</v>
      </c>
      <c r="CR45" s="20">
        <f t="shared" si="33"/>
        <v>26037</v>
      </c>
      <c r="CS45" s="211">
        <f t="shared" si="34"/>
        <v>100</v>
      </c>
      <c r="CT45" s="96">
        <f t="shared" si="4"/>
        <v>264302</v>
      </c>
      <c r="CU45" s="96">
        <f t="shared" si="5"/>
        <v>290629</v>
      </c>
      <c r="CV45" s="96">
        <f t="shared" si="6"/>
        <v>154601</v>
      </c>
      <c r="CW45" s="211">
        <f t="shared" si="35"/>
        <v>53.19531086023762</v>
      </c>
      <c r="CX45" s="32" t="s">
        <v>119</v>
      </c>
      <c r="CY45" s="30" t="s">
        <v>122</v>
      </c>
      <c r="CZ45" s="96">
        <f t="shared" si="7"/>
        <v>262701</v>
      </c>
      <c r="DA45" s="96">
        <f t="shared" si="8"/>
        <v>288738</v>
      </c>
      <c r="DB45" s="96">
        <f t="shared" si="9"/>
        <v>151710</v>
      </c>
      <c r="DC45" s="211">
        <f t="shared" si="36"/>
        <v>52.54244332231989</v>
      </c>
      <c r="DD45" s="96">
        <f t="shared" si="37"/>
        <v>1601</v>
      </c>
      <c r="DE45" s="96">
        <f t="shared" si="10"/>
        <v>1891</v>
      </c>
      <c r="DF45" s="96">
        <f t="shared" si="11"/>
        <v>2891</v>
      </c>
      <c r="DG45" s="211">
        <f t="shared" si="38"/>
        <v>152.88207297726072</v>
      </c>
      <c r="DH45" s="173">
        <v>8</v>
      </c>
      <c r="DI45" s="167"/>
      <c r="DJ45" s="167" t="s">
        <v>211</v>
      </c>
      <c r="DK45" s="168">
        <f>SUM(DK21:DK44)</f>
        <v>72095</v>
      </c>
      <c r="DL45" s="168">
        <f>SUM(DL21:DL44)</f>
        <v>72095</v>
      </c>
      <c r="DM45" s="168">
        <f>SUM(DM21:DM44)</f>
        <v>20837</v>
      </c>
      <c r="DN45" s="243">
        <f>DM45/DL45*100</f>
        <v>28.902143005756294</v>
      </c>
      <c r="DO45" s="168">
        <f>SUM(DO21:DO44)</f>
        <v>0</v>
      </c>
      <c r="DP45" s="168">
        <f>SUM(DP21:DP44)</f>
        <v>0</v>
      </c>
      <c r="DQ45" s="168">
        <f>SUM(DQ21:DQ44)</f>
        <v>0</v>
      </c>
      <c r="DR45" s="252">
        <v>0</v>
      </c>
      <c r="DS45" s="173">
        <v>8</v>
      </c>
      <c r="DT45" s="167"/>
      <c r="DU45" s="167" t="s">
        <v>211</v>
      </c>
      <c r="DV45" s="168">
        <f>SUM(DV21:DV44)</f>
        <v>908693</v>
      </c>
      <c r="DW45" s="168">
        <f>SUM(DW21:DW44)</f>
        <v>912623</v>
      </c>
      <c r="DX45" s="168">
        <f>SUM(DX21:DX44)</f>
        <v>459760</v>
      </c>
      <c r="DY45" s="243">
        <f>DX45/DW45*100</f>
        <v>50.37786687383509</v>
      </c>
      <c r="DZ45" s="168">
        <f>SUM(DZ21:DZ44)</f>
        <v>0</v>
      </c>
      <c r="EA45" s="168">
        <f>SUM(EA21:EA44)</f>
        <v>0</v>
      </c>
      <c r="EB45" s="168">
        <f>SUM(EB21:EB44)</f>
        <v>16645</v>
      </c>
      <c r="EC45" s="252">
        <v>0</v>
      </c>
      <c r="ED45" s="173">
        <v>8</v>
      </c>
      <c r="EE45" s="167"/>
      <c r="EF45" s="167" t="s">
        <v>211</v>
      </c>
      <c r="EG45" s="168">
        <f aca="true" t="shared" si="51" ref="EG45:EM45">SUM(EG21:EG44)</f>
        <v>0</v>
      </c>
      <c r="EH45" s="168">
        <f>SUM(EH21:EH44)</f>
        <v>10240</v>
      </c>
      <c r="EI45" s="168">
        <f>SUM(EI21:EI44)</f>
        <v>10240</v>
      </c>
      <c r="EJ45" s="243">
        <f>EI45/EH45*100</f>
        <v>100</v>
      </c>
      <c r="EK45" s="168">
        <f t="shared" si="51"/>
        <v>980788</v>
      </c>
      <c r="EL45" s="168">
        <f t="shared" si="51"/>
        <v>994958</v>
      </c>
      <c r="EM45" s="168">
        <f t="shared" si="51"/>
        <v>507482</v>
      </c>
      <c r="EN45" s="243">
        <f>EM45/EL45*100</f>
        <v>51.00536907085525</v>
      </c>
    </row>
    <row r="46" spans="1:144" ht="12.75">
      <c r="A46" s="32" t="s">
        <v>121</v>
      </c>
      <c r="B46" s="30" t="s">
        <v>124</v>
      </c>
      <c r="C46" s="4">
        <v>0</v>
      </c>
      <c r="D46" s="4">
        <v>0</v>
      </c>
      <c r="E46" s="4">
        <v>196</v>
      </c>
      <c r="F46" s="287">
        <v>0</v>
      </c>
      <c r="G46" s="4">
        <v>0</v>
      </c>
      <c r="H46" s="4">
        <v>0</v>
      </c>
      <c r="I46" s="4">
        <v>0</v>
      </c>
      <c r="J46" s="287">
        <v>0</v>
      </c>
      <c r="K46" s="32" t="s">
        <v>121</v>
      </c>
      <c r="L46" s="30" t="s">
        <v>124</v>
      </c>
      <c r="M46" s="4">
        <v>0</v>
      </c>
      <c r="N46" s="4">
        <v>0</v>
      </c>
      <c r="O46" s="4">
        <v>0</v>
      </c>
      <c r="P46" s="287">
        <v>0</v>
      </c>
      <c r="Q46" s="4">
        <v>0</v>
      </c>
      <c r="R46" s="4">
        <v>0</v>
      </c>
      <c r="S46" s="4">
        <v>0</v>
      </c>
      <c r="T46" s="287">
        <v>0</v>
      </c>
      <c r="U46" s="32" t="s">
        <v>121</v>
      </c>
      <c r="V46" s="30" t="s">
        <v>124</v>
      </c>
      <c r="W46" s="4">
        <v>0</v>
      </c>
      <c r="X46" s="4">
        <v>0</v>
      </c>
      <c r="Y46" s="4">
        <v>0</v>
      </c>
      <c r="Z46" s="287">
        <v>0</v>
      </c>
      <c r="AA46" s="4">
        <v>0</v>
      </c>
      <c r="AB46" s="4">
        <v>0</v>
      </c>
      <c r="AC46" s="20">
        <f t="shared" si="15"/>
        <v>0</v>
      </c>
      <c r="AD46" s="287">
        <v>0</v>
      </c>
      <c r="AE46" s="32" t="s">
        <v>121</v>
      </c>
      <c r="AF46" s="30" t="s">
        <v>124</v>
      </c>
      <c r="AG46" s="20">
        <f t="shared" si="16"/>
        <v>0</v>
      </c>
      <c r="AH46" s="20">
        <f t="shared" si="17"/>
        <v>0</v>
      </c>
      <c r="AI46" s="20">
        <f t="shared" si="18"/>
        <v>0</v>
      </c>
      <c r="AJ46" s="287">
        <v>0</v>
      </c>
      <c r="AK46" s="20">
        <f t="shared" si="20"/>
        <v>34499</v>
      </c>
      <c r="AL46" s="20">
        <f t="shared" si="21"/>
        <v>34499</v>
      </c>
      <c r="AM46" s="20">
        <f t="shared" si="22"/>
        <v>14462</v>
      </c>
      <c r="AN46" s="211">
        <f t="shared" si="39"/>
        <v>41.92005565378707</v>
      </c>
      <c r="AO46" s="32" t="s">
        <v>121</v>
      </c>
      <c r="AP46" s="30" t="s">
        <v>124</v>
      </c>
      <c r="AQ46" s="20">
        <f t="shared" si="23"/>
        <v>27269</v>
      </c>
      <c r="AR46" s="20">
        <f t="shared" si="24"/>
        <v>27269</v>
      </c>
      <c r="AS46" s="20">
        <f t="shared" si="25"/>
        <v>14462</v>
      </c>
      <c r="AT46" s="211">
        <f>AS46/AR46*100</f>
        <v>53.03458139279035</v>
      </c>
      <c r="AU46" s="4">
        <v>0</v>
      </c>
      <c r="AV46" s="4">
        <v>0</v>
      </c>
      <c r="AW46" s="4">
        <v>0</v>
      </c>
      <c r="AX46" s="287">
        <v>0</v>
      </c>
      <c r="AY46" s="32" t="s">
        <v>121</v>
      </c>
      <c r="AZ46" s="30" t="s">
        <v>124</v>
      </c>
      <c r="BA46" s="4">
        <v>27269</v>
      </c>
      <c r="BB46" s="4">
        <v>4380</v>
      </c>
      <c r="BC46" s="4">
        <v>1289</v>
      </c>
      <c r="BD46" s="211">
        <f>BC46/BB46*100</f>
        <v>29.429223744292237</v>
      </c>
      <c r="BE46" s="4">
        <v>0</v>
      </c>
      <c r="BF46" s="4">
        <v>22889</v>
      </c>
      <c r="BG46" s="4">
        <v>13173</v>
      </c>
      <c r="BH46" s="211">
        <f>BG46/BF46*100</f>
        <v>57.55166237057102</v>
      </c>
      <c r="BI46" s="32" t="s">
        <v>121</v>
      </c>
      <c r="BJ46" s="30" t="s">
        <v>124</v>
      </c>
      <c r="BK46" s="20">
        <f t="shared" si="26"/>
        <v>7230</v>
      </c>
      <c r="BL46" s="20">
        <f t="shared" si="27"/>
        <v>7230</v>
      </c>
      <c r="BM46" s="20">
        <f t="shared" si="28"/>
        <v>0</v>
      </c>
      <c r="BN46" s="211">
        <f>BM46/BL46*100</f>
        <v>0</v>
      </c>
      <c r="BO46" s="4">
        <v>0</v>
      </c>
      <c r="BP46" s="4">
        <v>0</v>
      </c>
      <c r="BQ46" s="4">
        <v>0</v>
      </c>
      <c r="BR46" s="287">
        <v>0</v>
      </c>
      <c r="BS46" s="32" t="s">
        <v>121</v>
      </c>
      <c r="BT46" s="30" t="s">
        <v>124</v>
      </c>
      <c r="BU46" s="30">
        <v>0</v>
      </c>
      <c r="BV46" s="4">
        <v>7230</v>
      </c>
      <c r="BW46" s="4">
        <v>7230</v>
      </c>
      <c r="BX46" s="4">
        <v>0</v>
      </c>
      <c r="BY46" s="211">
        <f>BX46/BW46*100</f>
        <v>0</v>
      </c>
      <c r="BZ46" s="4">
        <v>0</v>
      </c>
      <c r="CA46" s="4">
        <v>0</v>
      </c>
      <c r="CB46" s="4">
        <v>0</v>
      </c>
      <c r="CC46" s="287">
        <v>0</v>
      </c>
      <c r="CD46" s="32" t="s">
        <v>121</v>
      </c>
      <c r="CE46" s="30" t="s">
        <v>124</v>
      </c>
      <c r="CF46" s="4">
        <v>1796</v>
      </c>
      <c r="CG46" s="4">
        <v>6442</v>
      </c>
      <c r="CH46" s="4">
        <v>0</v>
      </c>
      <c r="CI46" s="211">
        <f t="shared" si="29"/>
        <v>0</v>
      </c>
      <c r="CJ46" s="4">
        <v>1796</v>
      </c>
      <c r="CK46" s="4">
        <v>5381</v>
      </c>
      <c r="CL46" s="4">
        <v>0</v>
      </c>
      <c r="CM46" s="211">
        <f t="shared" si="30"/>
        <v>0</v>
      </c>
      <c r="CN46" s="32" t="s">
        <v>121</v>
      </c>
      <c r="CO46" s="30" t="s">
        <v>124</v>
      </c>
      <c r="CP46" s="20">
        <f t="shared" si="31"/>
        <v>0</v>
      </c>
      <c r="CQ46" s="20">
        <f t="shared" si="32"/>
        <v>1061</v>
      </c>
      <c r="CR46" s="20">
        <f t="shared" si="33"/>
        <v>0</v>
      </c>
      <c r="CS46" s="211">
        <f t="shared" si="34"/>
        <v>0</v>
      </c>
      <c r="CT46" s="96">
        <f t="shared" si="4"/>
        <v>36295</v>
      </c>
      <c r="CU46" s="96">
        <f t="shared" si="5"/>
        <v>40941</v>
      </c>
      <c r="CV46" s="96">
        <f t="shared" si="6"/>
        <v>14658</v>
      </c>
      <c r="CW46" s="211">
        <f t="shared" si="35"/>
        <v>35.802740529054006</v>
      </c>
      <c r="CX46" s="32" t="s">
        <v>121</v>
      </c>
      <c r="CY46" s="30" t="s">
        <v>124</v>
      </c>
      <c r="CZ46" s="96">
        <f t="shared" si="7"/>
        <v>7230</v>
      </c>
      <c r="DA46" s="96">
        <f t="shared" si="8"/>
        <v>8291</v>
      </c>
      <c r="DB46" s="96">
        <f t="shared" si="9"/>
        <v>196</v>
      </c>
      <c r="DC46" s="211">
        <f t="shared" si="36"/>
        <v>2.364009166566156</v>
      </c>
      <c r="DD46" s="96">
        <f t="shared" si="37"/>
        <v>29065</v>
      </c>
      <c r="DE46" s="96">
        <f t="shared" si="10"/>
        <v>32650</v>
      </c>
      <c r="DF46" s="96">
        <f t="shared" si="11"/>
        <v>14462</v>
      </c>
      <c r="DG46" s="211">
        <f t="shared" si="38"/>
        <v>44.29402756508423</v>
      </c>
      <c r="DH46" s="174"/>
      <c r="DI46" s="170"/>
      <c r="DJ46" s="170" t="s">
        <v>46</v>
      </c>
      <c r="DK46" s="170"/>
      <c r="DL46" s="170"/>
      <c r="DM46" s="170"/>
      <c r="DN46" s="170"/>
      <c r="DO46" s="170"/>
      <c r="DP46" s="170"/>
      <c r="DQ46" s="170"/>
      <c r="DR46" s="170"/>
      <c r="DS46" s="174"/>
      <c r="DT46" s="170"/>
      <c r="DU46" s="170" t="s">
        <v>46</v>
      </c>
      <c r="DV46" s="170"/>
      <c r="DW46" s="170"/>
      <c r="DX46" s="170"/>
      <c r="DY46" s="170"/>
      <c r="DZ46" s="170"/>
      <c r="EA46" s="170"/>
      <c r="EB46" s="170"/>
      <c r="EC46" s="170"/>
      <c r="ED46" s="174"/>
      <c r="EE46" s="170"/>
      <c r="EF46" s="170" t="s">
        <v>46</v>
      </c>
      <c r="EG46" s="170"/>
      <c r="EH46" s="170"/>
      <c r="EI46" s="170"/>
      <c r="EJ46" s="170"/>
      <c r="EK46" s="170"/>
      <c r="EL46" s="170"/>
      <c r="EM46" s="170"/>
      <c r="EN46" s="170"/>
    </row>
    <row r="47" spans="1:144" ht="12.75">
      <c r="A47" s="33" t="s">
        <v>46</v>
      </c>
      <c r="B47" s="33" t="s">
        <v>125</v>
      </c>
      <c r="C47" s="35">
        <f aca="true" t="shared" si="52" ref="C47:I47">SUM(C6:C46)</f>
        <v>1070995</v>
      </c>
      <c r="D47" s="35">
        <f t="shared" si="52"/>
        <v>1104215</v>
      </c>
      <c r="E47" s="35">
        <f t="shared" si="52"/>
        <v>584318</v>
      </c>
      <c r="F47" s="212">
        <f t="shared" si="13"/>
        <v>52.91704966876921</v>
      </c>
      <c r="G47" s="35">
        <f t="shared" si="52"/>
        <v>116</v>
      </c>
      <c r="H47" s="35">
        <f t="shared" si="52"/>
        <v>116</v>
      </c>
      <c r="I47" s="35">
        <f t="shared" si="52"/>
        <v>1508</v>
      </c>
      <c r="J47" s="212">
        <f>I47/H47*100</f>
        <v>1300</v>
      </c>
      <c r="K47" s="33" t="s">
        <v>46</v>
      </c>
      <c r="L47" s="33" t="s">
        <v>125</v>
      </c>
      <c r="M47" s="35">
        <f aca="true" t="shared" si="53" ref="M47:S47">SUM(M6:M46)</f>
        <v>4</v>
      </c>
      <c r="N47" s="35">
        <f t="shared" si="53"/>
        <v>4</v>
      </c>
      <c r="O47" s="35">
        <f t="shared" si="53"/>
        <v>372</v>
      </c>
      <c r="P47" s="313">
        <f>O47/N47*100</f>
        <v>9300</v>
      </c>
      <c r="Q47" s="35">
        <f t="shared" si="53"/>
        <v>3215</v>
      </c>
      <c r="R47" s="35">
        <f t="shared" si="53"/>
        <v>3215</v>
      </c>
      <c r="S47" s="35">
        <f t="shared" si="53"/>
        <v>1488</v>
      </c>
      <c r="T47" s="212">
        <f>S47/R47*100</f>
        <v>46.28304821150856</v>
      </c>
      <c r="U47" s="33" t="s">
        <v>46</v>
      </c>
      <c r="V47" s="33" t="s">
        <v>125</v>
      </c>
      <c r="W47" s="35">
        <f aca="true" t="shared" si="54" ref="W47:AC47">SUM(W6:W46)</f>
        <v>8377499</v>
      </c>
      <c r="X47" s="35">
        <f t="shared" si="54"/>
        <v>8445449</v>
      </c>
      <c r="Y47" s="35">
        <f t="shared" si="54"/>
        <v>4547508</v>
      </c>
      <c r="Z47" s="212">
        <f t="shared" si="14"/>
        <v>53.84566291265273</v>
      </c>
      <c r="AA47" s="35">
        <f t="shared" si="54"/>
        <v>26769</v>
      </c>
      <c r="AB47" s="35">
        <f t="shared" si="54"/>
        <v>36687</v>
      </c>
      <c r="AC47" s="35">
        <f t="shared" si="54"/>
        <v>36687</v>
      </c>
      <c r="AD47" s="212">
        <f>AC47/AB47*100</f>
        <v>100</v>
      </c>
      <c r="AE47" s="33" t="s">
        <v>46</v>
      </c>
      <c r="AF47" s="33" t="s">
        <v>125</v>
      </c>
      <c r="AG47" s="35">
        <f aca="true" t="shared" si="55" ref="AG47:AM47">SUM(AG6:AG46)</f>
        <v>8350730</v>
      </c>
      <c r="AH47" s="35">
        <f t="shared" si="55"/>
        <v>8408762</v>
      </c>
      <c r="AI47" s="35">
        <f t="shared" si="55"/>
        <v>4510821</v>
      </c>
      <c r="AJ47" s="212">
        <f t="shared" si="19"/>
        <v>53.644293892489756</v>
      </c>
      <c r="AK47" s="35">
        <f t="shared" si="55"/>
        <v>324781</v>
      </c>
      <c r="AL47" s="35">
        <f t="shared" si="55"/>
        <v>324781</v>
      </c>
      <c r="AM47" s="35">
        <f t="shared" si="55"/>
        <v>373335</v>
      </c>
      <c r="AN47" s="212">
        <f t="shared" si="39"/>
        <v>114.94976615011345</v>
      </c>
      <c r="AO47" s="33" t="s">
        <v>46</v>
      </c>
      <c r="AP47" s="33" t="s">
        <v>125</v>
      </c>
      <c r="AQ47" s="35">
        <f aca="true" t="shared" si="56" ref="AQ47:AW47">SUM(AQ6:AQ46)</f>
        <v>73134</v>
      </c>
      <c r="AR47" s="35">
        <f t="shared" si="56"/>
        <v>73134</v>
      </c>
      <c r="AS47" s="35">
        <f t="shared" si="56"/>
        <v>29840</v>
      </c>
      <c r="AT47" s="212">
        <f>AS47/AR47*100</f>
        <v>40.80181584488747</v>
      </c>
      <c r="AU47" s="35">
        <f t="shared" si="56"/>
        <v>0</v>
      </c>
      <c r="AV47" s="35">
        <f t="shared" si="56"/>
        <v>0</v>
      </c>
      <c r="AW47" s="35">
        <f t="shared" si="56"/>
        <v>1697</v>
      </c>
      <c r="AX47" s="218">
        <v>0</v>
      </c>
      <c r="AY47" s="33" t="s">
        <v>46</v>
      </c>
      <c r="AZ47" s="33" t="s">
        <v>125</v>
      </c>
      <c r="BA47" s="35">
        <f aca="true" t="shared" si="57" ref="BA47:BG47">SUM(BA6:BA46)</f>
        <v>73134</v>
      </c>
      <c r="BB47" s="35">
        <f t="shared" si="57"/>
        <v>50245</v>
      </c>
      <c r="BC47" s="35">
        <f t="shared" si="57"/>
        <v>14970</v>
      </c>
      <c r="BD47" s="212">
        <f>BC47/BB47*100</f>
        <v>29.79400935416459</v>
      </c>
      <c r="BE47" s="35">
        <f t="shared" si="57"/>
        <v>0</v>
      </c>
      <c r="BF47" s="35">
        <f t="shared" si="57"/>
        <v>22889</v>
      </c>
      <c r="BG47" s="35">
        <f t="shared" si="57"/>
        <v>13173</v>
      </c>
      <c r="BH47" s="212">
        <f>BG47/BF47*100</f>
        <v>57.55166237057102</v>
      </c>
      <c r="BI47" s="33" t="s">
        <v>46</v>
      </c>
      <c r="BJ47" s="33" t="s">
        <v>125</v>
      </c>
      <c r="BK47" s="35">
        <f aca="true" t="shared" si="58" ref="BK47:BQ47">SUM(BK6:BK46)</f>
        <v>251647</v>
      </c>
      <c r="BL47" s="35">
        <f t="shared" si="58"/>
        <v>251647</v>
      </c>
      <c r="BM47" s="35">
        <f t="shared" si="58"/>
        <v>343495</v>
      </c>
      <c r="BN47" s="212">
        <f>BM47/BL47*100</f>
        <v>136.49874625964148</v>
      </c>
      <c r="BO47" s="35">
        <f t="shared" si="58"/>
        <v>209459</v>
      </c>
      <c r="BP47" s="35">
        <f t="shared" si="58"/>
        <v>209459</v>
      </c>
      <c r="BQ47" s="35">
        <f t="shared" si="58"/>
        <v>90837</v>
      </c>
      <c r="BR47" s="212">
        <f>BQ47/BP47*100</f>
        <v>43.367437064055494</v>
      </c>
      <c r="BS47" s="33" t="s">
        <v>46</v>
      </c>
      <c r="BT47" s="33" t="s">
        <v>125</v>
      </c>
      <c r="BU47" s="35">
        <f aca="true" t="shared" si="59" ref="BU47:CB47">SUM(BU6:BU46)</f>
        <v>175240</v>
      </c>
      <c r="BV47" s="35">
        <f t="shared" si="59"/>
        <v>42188</v>
      </c>
      <c r="BW47" s="35">
        <f t="shared" si="59"/>
        <v>42188</v>
      </c>
      <c r="BX47" s="35">
        <f t="shared" si="59"/>
        <v>77418</v>
      </c>
      <c r="BY47" s="212">
        <f>BX47/BW47*100</f>
        <v>183.50715843367783</v>
      </c>
      <c r="BZ47" s="35">
        <f t="shared" si="59"/>
        <v>0</v>
      </c>
      <c r="CA47" s="35">
        <f t="shared" si="59"/>
        <v>0</v>
      </c>
      <c r="CB47" s="35">
        <f t="shared" si="59"/>
        <v>0</v>
      </c>
      <c r="CC47" s="218">
        <v>0</v>
      </c>
      <c r="CD47" s="33" t="s">
        <v>46</v>
      </c>
      <c r="CE47" s="33" t="s">
        <v>125</v>
      </c>
      <c r="CF47" s="35">
        <f aca="true" t="shared" si="60" ref="CF47:CL47">SUM(CF6:CF46)</f>
        <v>117997</v>
      </c>
      <c r="CG47" s="35">
        <f t="shared" si="60"/>
        <v>302870</v>
      </c>
      <c r="CH47" s="35">
        <f t="shared" si="60"/>
        <v>227894</v>
      </c>
      <c r="CI47" s="212">
        <f t="shared" si="29"/>
        <v>75.24482451216694</v>
      </c>
      <c r="CJ47" s="35">
        <f t="shared" si="60"/>
        <v>19076</v>
      </c>
      <c r="CK47" s="35">
        <f t="shared" si="60"/>
        <v>104136</v>
      </c>
      <c r="CL47" s="35">
        <f t="shared" si="60"/>
        <v>37874</v>
      </c>
      <c r="CM47" s="212">
        <f t="shared" si="30"/>
        <v>36.369747253591456</v>
      </c>
      <c r="CN47" s="33" t="s">
        <v>46</v>
      </c>
      <c r="CO47" s="33" t="s">
        <v>125</v>
      </c>
      <c r="CP47" s="35">
        <f aca="true" t="shared" si="61" ref="CP47:CV47">SUM(CP6:CP46)</f>
        <v>98921</v>
      </c>
      <c r="CQ47" s="35">
        <f t="shared" si="61"/>
        <v>198734</v>
      </c>
      <c r="CR47" s="35">
        <f t="shared" si="61"/>
        <v>190020</v>
      </c>
      <c r="CS47" s="212">
        <f t="shared" si="34"/>
        <v>95.61524449767025</v>
      </c>
      <c r="CT47" s="35">
        <f t="shared" si="61"/>
        <v>9894487</v>
      </c>
      <c r="CU47" s="35">
        <f t="shared" si="61"/>
        <v>10180530</v>
      </c>
      <c r="CV47" s="35">
        <f t="shared" si="61"/>
        <v>5734543</v>
      </c>
      <c r="CW47" s="212">
        <f t="shared" si="35"/>
        <v>56.32853102932754</v>
      </c>
      <c r="CX47" s="33" t="s">
        <v>46</v>
      </c>
      <c r="CY47" s="33" t="s">
        <v>125</v>
      </c>
      <c r="CZ47" s="35">
        <f aca="true" t="shared" si="62" ref="CZ47:DF47">SUM(CZ6:CZ46)</f>
        <v>9772173</v>
      </c>
      <c r="DA47" s="35">
        <f t="shared" si="62"/>
        <v>9963238</v>
      </c>
      <c r="DB47" s="35">
        <f t="shared" si="62"/>
        <v>5626774</v>
      </c>
      <c r="DC47" s="212">
        <f t="shared" si="36"/>
        <v>56.47535469894426</v>
      </c>
      <c r="DD47" s="35">
        <f t="shared" si="62"/>
        <v>122314</v>
      </c>
      <c r="DE47" s="35">
        <f t="shared" si="62"/>
        <v>217292</v>
      </c>
      <c r="DF47" s="35">
        <f t="shared" si="62"/>
        <v>107769</v>
      </c>
      <c r="DG47" s="212">
        <f t="shared" si="38"/>
        <v>49.59639563352539</v>
      </c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</row>
    <row r="48" spans="1:144" ht="12.75">
      <c r="A48" s="8" t="s">
        <v>46</v>
      </c>
      <c r="B48" s="8" t="s">
        <v>126</v>
      </c>
      <c r="C48" s="2"/>
      <c r="D48" s="2"/>
      <c r="E48" s="2"/>
      <c r="F48" s="2"/>
      <c r="G48" s="2"/>
      <c r="H48" s="2"/>
      <c r="I48" s="2"/>
      <c r="J48" s="2"/>
      <c r="K48" s="8" t="s">
        <v>46</v>
      </c>
      <c r="L48" s="8" t="s">
        <v>126</v>
      </c>
      <c r="M48" s="2"/>
      <c r="N48" s="2"/>
      <c r="O48" s="2"/>
      <c r="P48" s="15"/>
      <c r="Q48" s="2"/>
      <c r="R48" s="2"/>
      <c r="S48" s="2"/>
      <c r="T48" s="2"/>
      <c r="U48" s="8" t="s">
        <v>46</v>
      </c>
      <c r="V48" s="8" t="s">
        <v>126</v>
      </c>
      <c r="W48" s="11">
        <f aca="true" t="shared" si="63" ref="W48:AC48">(-W47)</f>
        <v>-8377499</v>
      </c>
      <c r="X48" s="11">
        <f t="shared" si="63"/>
        <v>-8445449</v>
      </c>
      <c r="Y48" s="11">
        <f t="shared" si="63"/>
        <v>-4547508</v>
      </c>
      <c r="Z48" s="305">
        <f t="shared" si="14"/>
        <v>53.84566291265273</v>
      </c>
      <c r="AA48" s="11">
        <f t="shared" si="63"/>
        <v>-26769</v>
      </c>
      <c r="AB48" s="11">
        <f t="shared" si="63"/>
        <v>-36687</v>
      </c>
      <c r="AC48" s="11">
        <f t="shared" si="63"/>
        <v>-36687</v>
      </c>
      <c r="AD48" s="305">
        <f>AC48/AB48*100</f>
        <v>100</v>
      </c>
      <c r="AE48" s="8" t="s">
        <v>46</v>
      </c>
      <c r="AF48" s="8" t="s">
        <v>126</v>
      </c>
      <c r="AG48" s="11">
        <f>(-AG47)</f>
        <v>-8350730</v>
      </c>
      <c r="AH48" s="11">
        <f>(-AH47)</f>
        <v>-8408762</v>
      </c>
      <c r="AI48" s="11">
        <f>(-AI47)</f>
        <v>-4510821</v>
      </c>
      <c r="AJ48" s="305">
        <f t="shared" si="19"/>
        <v>53.644293892489756</v>
      </c>
      <c r="AK48" s="2">
        <v>0</v>
      </c>
      <c r="AL48" s="2">
        <v>0</v>
      </c>
      <c r="AM48" s="11">
        <f>BM48</f>
        <v>-175240</v>
      </c>
      <c r="AN48" s="262">
        <v>0</v>
      </c>
      <c r="AO48" s="8" t="s">
        <v>46</v>
      </c>
      <c r="AP48" s="8" t="s">
        <v>126</v>
      </c>
      <c r="AQ48" s="2"/>
      <c r="AR48" s="2"/>
      <c r="AS48" s="2"/>
      <c r="AT48" s="2"/>
      <c r="AU48" s="8"/>
      <c r="AV48" s="8"/>
      <c r="AW48" s="8"/>
      <c r="AX48" s="2"/>
      <c r="AY48" s="8" t="s">
        <v>46</v>
      </c>
      <c r="AZ48" s="8" t="s">
        <v>126</v>
      </c>
      <c r="BA48" s="8"/>
      <c r="BB48" s="8"/>
      <c r="BC48" s="8"/>
      <c r="BD48" s="2"/>
      <c r="BE48" s="8"/>
      <c r="BF48" s="8"/>
      <c r="BG48" s="8"/>
      <c r="BH48" s="2"/>
      <c r="BI48" s="8" t="s">
        <v>46</v>
      </c>
      <c r="BJ48" s="8" t="s">
        <v>126</v>
      </c>
      <c r="BK48" s="2">
        <v>0</v>
      </c>
      <c r="BL48" s="2">
        <v>0</v>
      </c>
      <c r="BM48" s="11">
        <f>-BU47</f>
        <v>-175240</v>
      </c>
      <c r="BN48" s="2"/>
      <c r="BO48" s="2"/>
      <c r="BP48" s="2"/>
      <c r="BQ48" s="2"/>
      <c r="BR48" s="2"/>
      <c r="BS48" s="8" t="s">
        <v>46</v>
      </c>
      <c r="BT48" s="8" t="s">
        <v>126</v>
      </c>
      <c r="BU48" s="261">
        <f>-BU47</f>
        <v>-175240</v>
      </c>
      <c r="BV48" s="8"/>
      <c r="BW48" s="8"/>
      <c r="BX48" s="8"/>
      <c r="BY48" s="2"/>
      <c r="BZ48" s="8"/>
      <c r="CA48" s="8"/>
      <c r="CB48" s="8"/>
      <c r="CC48" s="2"/>
      <c r="CD48" s="8" t="s">
        <v>46</v>
      </c>
      <c r="CE48" s="8" t="s">
        <v>126</v>
      </c>
      <c r="CF48" s="2"/>
      <c r="CG48" s="2"/>
      <c r="CH48" s="2"/>
      <c r="CI48" s="2"/>
      <c r="CJ48" s="97"/>
      <c r="CK48" s="97"/>
      <c r="CL48" s="97"/>
      <c r="CM48" s="2"/>
      <c r="CN48" s="8" t="s">
        <v>46</v>
      </c>
      <c r="CO48" s="8" t="s">
        <v>126</v>
      </c>
      <c r="CP48" s="2"/>
      <c r="CQ48" s="2"/>
      <c r="CR48" s="2"/>
      <c r="CS48" s="2"/>
      <c r="CT48" s="11">
        <f>(W48)</f>
        <v>-8377499</v>
      </c>
      <c r="CU48" s="11">
        <f>(X48)</f>
        <v>-8445449</v>
      </c>
      <c r="CV48" s="11">
        <f>Y48+BM48</f>
        <v>-4722748</v>
      </c>
      <c r="CW48" s="256">
        <f t="shared" si="35"/>
        <v>55.92062660019616</v>
      </c>
      <c r="CX48" s="8" t="s">
        <v>46</v>
      </c>
      <c r="CY48" s="8" t="s">
        <v>126</v>
      </c>
      <c r="CZ48" s="48">
        <f>(W53)</f>
        <v>-8350730</v>
      </c>
      <c r="DA48" s="48">
        <f>(X53)</f>
        <v>-8408762</v>
      </c>
      <c r="DB48" s="48">
        <f>(AM48+Y53)</f>
        <v>-4686061</v>
      </c>
      <c r="DC48" s="305">
        <f t="shared" si="36"/>
        <v>55.72831054083823</v>
      </c>
      <c r="DD48" s="48">
        <f>AA48</f>
        <v>-26769</v>
      </c>
      <c r="DE48" s="48">
        <f>AB48</f>
        <v>-36687</v>
      </c>
      <c r="DF48" s="48">
        <f>AC48</f>
        <v>-36687</v>
      </c>
      <c r="DG48" s="311">
        <f t="shared" si="38"/>
        <v>100</v>
      </c>
      <c r="DH48" s="170"/>
      <c r="DI48" s="170"/>
      <c r="DJ48" s="170" t="s">
        <v>46</v>
      </c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 t="s">
        <v>46</v>
      </c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 t="s">
        <v>46</v>
      </c>
      <c r="EG48" s="170"/>
      <c r="EH48" s="170"/>
      <c r="EI48" s="170"/>
      <c r="EJ48" s="170"/>
      <c r="EK48" s="170"/>
      <c r="EL48" s="170"/>
      <c r="EM48" s="170"/>
      <c r="EN48" s="170"/>
    </row>
    <row r="49" spans="1:144" ht="12.75">
      <c r="A49" s="33" t="s">
        <v>46</v>
      </c>
      <c r="B49" s="33" t="s">
        <v>127</v>
      </c>
      <c r="C49" s="98">
        <f aca="true" t="shared" si="64" ref="C49:O49">SUM(C47:C48)</f>
        <v>1070995</v>
      </c>
      <c r="D49" s="98">
        <f t="shared" si="64"/>
        <v>1104215</v>
      </c>
      <c r="E49" s="98">
        <f t="shared" si="64"/>
        <v>584318</v>
      </c>
      <c r="F49" s="212">
        <f t="shared" si="13"/>
        <v>52.91704966876921</v>
      </c>
      <c r="G49" s="98">
        <f t="shared" si="64"/>
        <v>116</v>
      </c>
      <c r="H49" s="98">
        <f t="shared" si="64"/>
        <v>116</v>
      </c>
      <c r="I49" s="98">
        <f t="shared" si="64"/>
        <v>1508</v>
      </c>
      <c r="J49" s="212">
        <f>I49/H49*100</f>
        <v>1300</v>
      </c>
      <c r="K49" s="33" t="s">
        <v>46</v>
      </c>
      <c r="L49" s="33" t="s">
        <v>127</v>
      </c>
      <c r="M49" s="98">
        <f t="shared" si="64"/>
        <v>4</v>
      </c>
      <c r="N49" s="98">
        <f t="shared" si="64"/>
        <v>4</v>
      </c>
      <c r="O49" s="98">
        <f t="shared" si="64"/>
        <v>372</v>
      </c>
      <c r="P49" s="313">
        <f>O49/N49*100</f>
        <v>9300</v>
      </c>
      <c r="Q49" s="98">
        <f aca="true" t="shared" si="65" ref="Q49:AC49">SUM(Q47:Q48)</f>
        <v>3215</v>
      </c>
      <c r="R49" s="98">
        <f t="shared" si="65"/>
        <v>3215</v>
      </c>
      <c r="S49" s="98">
        <f t="shared" si="65"/>
        <v>1488</v>
      </c>
      <c r="T49" s="212">
        <f>S49/R49*100</f>
        <v>46.28304821150856</v>
      </c>
      <c r="U49" s="33" t="s">
        <v>46</v>
      </c>
      <c r="V49" s="33" t="s">
        <v>127</v>
      </c>
      <c r="W49" s="98">
        <f t="shared" si="65"/>
        <v>0</v>
      </c>
      <c r="X49" s="98">
        <f t="shared" si="65"/>
        <v>0</v>
      </c>
      <c r="Y49" s="98">
        <f t="shared" si="65"/>
        <v>0</v>
      </c>
      <c r="Z49" s="218">
        <v>0</v>
      </c>
      <c r="AA49" s="98">
        <f t="shared" si="65"/>
        <v>0</v>
      </c>
      <c r="AB49" s="98">
        <f t="shared" si="65"/>
        <v>0</v>
      </c>
      <c r="AC49" s="98">
        <f t="shared" si="65"/>
        <v>0</v>
      </c>
      <c r="AD49" s="218">
        <v>0</v>
      </c>
      <c r="AE49" s="33" t="s">
        <v>46</v>
      </c>
      <c r="AF49" s="33" t="s">
        <v>127</v>
      </c>
      <c r="AG49" s="98">
        <f>SUM(AG47:AG48)</f>
        <v>0</v>
      </c>
      <c r="AH49" s="98">
        <f>SUM(AH47:AH48)</f>
        <v>0</v>
      </c>
      <c r="AI49" s="98">
        <f>SUM(AI47:AI48)</f>
        <v>0</v>
      </c>
      <c r="AJ49" s="218">
        <v>0</v>
      </c>
      <c r="AK49" s="98">
        <f aca="true" t="shared" si="66" ref="AK49:AS49">SUM(AK47:AK48)</f>
        <v>324781</v>
      </c>
      <c r="AL49" s="98">
        <f t="shared" si="66"/>
        <v>324781</v>
      </c>
      <c r="AM49" s="98">
        <f t="shared" si="66"/>
        <v>198095</v>
      </c>
      <c r="AN49" s="212">
        <f t="shared" si="39"/>
        <v>60.99340786560791</v>
      </c>
      <c r="AO49" s="33" t="s">
        <v>46</v>
      </c>
      <c r="AP49" s="33" t="s">
        <v>127</v>
      </c>
      <c r="AQ49" s="98">
        <f t="shared" si="66"/>
        <v>73134</v>
      </c>
      <c r="AR49" s="98">
        <f t="shared" si="66"/>
        <v>73134</v>
      </c>
      <c r="AS49" s="98">
        <f t="shared" si="66"/>
        <v>29840</v>
      </c>
      <c r="AT49" s="212">
        <f>AS49/AR49*100</f>
        <v>40.80181584488747</v>
      </c>
      <c r="AU49" s="98">
        <f aca="true" t="shared" si="67" ref="AU49:BC49">SUM(AU47:AU48)</f>
        <v>0</v>
      </c>
      <c r="AV49" s="98">
        <f t="shared" si="67"/>
        <v>0</v>
      </c>
      <c r="AW49" s="98">
        <f t="shared" si="67"/>
        <v>1697</v>
      </c>
      <c r="AX49" s="218">
        <v>0</v>
      </c>
      <c r="AY49" s="33" t="s">
        <v>46</v>
      </c>
      <c r="AZ49" s="33" t="s">
        <v>127</v>
      </c>
      <c r="BA49" s="98">
        <f t="shared" si="67"/>
        <v>73134</v>
      </c>
      <c r="BB49" s="98">
        <f t="shared" si="67"/>
        <v>50245</v>
      </c>
      <c r="BC49" s="98">
        <f t="shared" si="67"/>
        <v>14970</v>
      </c>
      <c r="BD49" s="212">
        <f>BC49/BB49*100</f>
        <v>29.79400935416459</v>
      </c>
      <c r="BE49" s="98">
        <f>SUM(BE47:BE48)</f>
        <v>0</v>
      </c>
      <c r="BF49" s="98">
        <f>SUM(BF47:BF48)</f>
        <v>22889</v>
      </c>
      <c r="BG49" s="98">
        <f>SUM(BG47:BG48)</f>
        <v>13173</v>
      </c>
      <c r="BH49" s="212">
        <f>BG49/BF49*100</f>
        <v>57.55166237057102</v>
      </c>
      <c r="BI49" s="33" t="s">
        <v>46</v>
      </c>
      <c r="BJ49" s="33" t="s">
        <v>127</v>
      </c>
      <c r="BK49" s="98">
        <f>SUM(BK47:BK48)</f>
        <v>251647</v>
      </c>
      <c r="BL49" s="98">
        <f>SUM(BL47:BL48)</f>
        <v>251647</v>
      </c>
      <c r="BM49" s="98">
        <f>SUM(BM47:BM48)</f>
        <v>168255</v>
      </c>
      <c r="BN49" s="212">
        <f>BM49/BL49*100</f>
        <v>66.86151633041523</v>
      </c>
      <c r="BO49" s="98">
        <f>SUM(BO47:BO48)</f>
        <v>209459</v>
      </c>
      <c r="BP49" s="98">
        <f>SUM(BP47:BP48)</f>
        <v>209459</v>
      </c>
      <c r="BQ49" s="98">
        <f>SUM(BQ47:BQ48)</f>
        <v>90837</v>
      </c>
      <c r="BR49" s="212">
        <f>BQ49/BP49*100</f>
        <v>43.367437064055494</v>
      </c>
      <c r="BS49" s="33" t="s">
        <v>46</v>
      </c>
      <c r="BT49" s="33" t="s">
        <v>127</v>
      </c>
      <c r="BU49" s="98">
        <f>SUM(BU47:BU48)</f>
        <v>0</v>
      </c>
      <c r="BV49" s="98">
        <f>SUM(BV47:BV48)</f>
        <v>42188</v>
      </c>
      <c r="BW49" s="98">
        <f>SUM(BW47:BW48)</f>
        <v>42188</v>
      </c>
      <c r="BX49" s="98">
        <f>SUM(BX47:BX48)</f>
        <v>77418</v>
      </c>
      <c r="BY49" s="212">
        <f>BX49/BW49*100</f>
        <v>183.50715843367783</v>
      </c>
      <c r="BZ49" s="98">
        <f>SUM(BZ47:BZ48)</f>
        <v>0</v>
      </c>
      <c r="CA49" s="98">
        <f>SUM(CA47:CA48)</f>
        <v>0</v>
      </c>
      <c r="CB49" s="98">
        <f>SUM(CB47:CB48)</f>
        <v>0</v>
      </c>
      <c r="CC49" s="218">
        <v>0</v>
      </c>
      <c r="CD49" s="33" t="s">
        <v>46</v>
      </c>
      <c r="CE49" s="33" t="s">
        <v>127</v>
      </c>
      <c r="CF49" s="98">
        <f>SUM(CF47:CF48)</f>
        <v>117997</v>
      </c>
      <c r="CG49" s="98">
        <f>SUM(CG47:CG48)</f>
        <v>302870</v>
      </c>
      <c r="CH49" s="98">
        <f>SUM(CH47:CH48)</f>
        <v>227894</v>
      </c>
      <c r="CI49" s="212">
        <f t="shared" si="29"/>
        <v>75.24482451216694</v>
      </c>
      <c r="CJ49" s="98">
        <f>SUM(CJ47:CJ48)</f>
        <v>19076</v>
      </c>
      <c r="CK49" s="98">
        <f>SUM(CK47:CK48)</f>
        <v>104136</v>
      </c>
      <c r="CL49" s="98">
        <f>SUM(CL47:CL48)</f>
        <v>37874</v>
      </c>
      <c r="CM49" s="212">
        <f t="shared" si="30"/>
        <v>36.369747253591456</v>
      </c>
      <c r="CN49" s="33" t="s">
        <v>46</v>
      </c>
      <c r="CO49" s="33" t="s">
        <v>127</v>
      </c>
      <c r="CP49" s="98">
        <f>SUM(CP47:CP48)</f>
        <v>98921</v>
      </c>
      <c r="CQ49" s="98">
        <f>SUM(CQ47:CQ48)</f>
        <v>198734</v>
      </c>
      <c r="CR49" s="98">
        <f>SUM(CR47:CR48)</f>
        <v>190020</v>
      </c>
      <c r="CS49" s="212">
        <f t="shared" si="34"/>
        <v>95.61524449767025</v>
      </c>
      <c r="CT49" s="98">
        <f>SUM(CT47:CT48)</f>
        <v>1516988</v>
      </c>
      <c r="CU49" s="98">
        <f>SUM(CU47:CU48)</f>
        <v>1735081</v>
      </c>
      <c r="CV49" s="98">
        <f>SUM(CV47:CV48)</f>
        <v>1011795</v>
      </c>
      <c r="CW49" s="212">
        <f t="shared" si="35"/>
        <v>58.31399225742199</v>
      </c>
      <c r="CX49" s="33" t="s">
        <v>46</v>
      </c>
      <c r="CY49" s="33" t="s">
        <v>127</v>
      </c>
      <c r="CZ49" s="98">
        <f aca="true" t="shared" si="68" ref="CZ49:DF49">SUM(CZ47:CZ48)</f>
        <v>1421443</v>
      </c>
      <c r="DA49" s="98">
        <f t="shared" si="68"/>
        <v>1554476</v>
      </c>
      <c r="DB49" s="98">
        <f t="shared" si="68"/>
        <v>940713</v>
      </c>
      <c r="DC49" s="212">
        <f t="shared" si="36"/>
        <v>60.51640552829378</v>
      </c>
      <c r="DD49" s="98">
        <f t="shared" si="68"/>
        <v>95545</v>
      </c>
      <c r="DE49" s="98">
        <f t="shared" si="68"/>
        <v>180605</v>
      </c>
      <c r="DF49" s="98">
        <f t="shared" si="68"/>
        <v>71082</v>
      </c>
      <c r="DG49" s="212">
        <f t="shared" si="38"/>
        <v>39.35771434899366</v>
      </c>
      <c r="DH49" s="175">
        <v>8</v>
      </c>
      <c r="DI49" s="156" t="s">
        <v>80</v>
      </c>
      <c r="DJ49" s="162" t="s">
        <v>212</v>
      </c>
      <c r="DK49" s="162">
        <v>0</v>
      </c>
      <c r="DL49" s="248">
        <v>0</v>
      </c>
      <c r="DM49" s="248">
        <v>22</v>
      </c>
      <c r="DN49" s="250">
        <v>0</v>
      </c>
      <c r="DO49" s="162">
        <v>0</v>
      </c>
      <c r="DP49" s="248">
        <v>0</v>
      </c>
      <c r="DQ49" s="248">
        <v>0</v>
      </c>
      <c r="DR49" s="250">
        <v>0</v>
      </c>
      <c r="DS49" s="175">
        <v>8</v>
      </c>
      <c r="DT49" s="156" t="s">
        <v>80</v>
      </c>
      <c r="DU49" s="162" t="s">
        <v>212</v>
      </c>
      <c r="DV49" s="162">
        <v>58671</v>
      </c>
      <c r="DW49" s="248">
        <v>58952</v>
      </c>
      <c r="DX49" s="248">
        <v>25047</v>
      </c>
      <c r="DY49" s="244">
        <f>DX49/DW49*100</f>
        <v>42.48710815578776</v>
      </c>
      <c r="DZ49" s="162">
        <v>0</v>
      </c>
      <c r="EA49" s="248">
        <v>0</v>
      </c>
      <c r="EB49" s="248">
        <v>2558</v>
      </c>
      <c r="EC49" s="250">
        <v>0</v>
      </c>
      <c r="ED49" s="175">
        <v>8</v>
      </c>
      <c r="EE49" s="156" t="s">
        <v>80</v>
      </c>
      <c r="EF49" s="162" t="s">
        <v>212</v>
      </c>
      <c r="EG49" s="162">
        <v>0</v>
      </c>
      <c r="EH49" s="248">
        <v>2158</v>
      </c>
      <c r="EI49" s="248">
        <v>2158</v>
      </c>
      <c r="EJ49" s="244">
        <f>EI49/EH49*100</f>
        <v>100</v>
      </c>
      <c r="EK49" s="176">
        <f aca="true" t="shared" si="69" ref="EK49:EM52">DK49+DO49+DV49+DZ49+EG49</f>
        <v>58671</v>
      </c>
      <c r="EL49" s="176">
        <f t="shared" si="69"/>
        <v>61110</v>
      </c>
      <c r="EM49" s="176">
        <f t="shared" si="69"/>
        <v>29785</v>
      </c>
      <c r="EN49" s="244">
        <f>EM49/EL49*100</f>
        <v>48.73997709049255</v>
      </c>
    </row>
    <row r="50" spans="1:144" ht="12.75">
      <c r="A50" s="99"/>
      <c r="B50" s="99"/>
      <c r="C50" s="100"/>
      <c r="D50" s="100"/>
      <c r="E50" s="100"/>
      <c r="F50" s="100"/>
      <c r="G50" s="100"/>
      <c r="H50" s="100"/>
      <c r="I50" s="100"/>
      <c r="J50" s="100"/>
      <c r="K50" s="99"/>
      <c r="L50" s="99"/>
      <c r="M50" s="100"/>
      <c r="N50" s="100"/>
      <c r="O50" s="100"/>
      <c r="P50" s="100"/>
      <c r="Q50" s="100"/>
      <c r="R50" s="100"/>
      <c r="S50" s="100"/>
      <c r="T50" s="100"/>
      <c r="U50" s="99"/>
      <c r="V50" s="99"/>
      <c r="W50" s="100"/>
      <c r="X50" s="100"/>
      <c r="Y50" s="100"/>
      <c r="Z50" s="100"/>
      <c r="AA50" s="100"/>
      <c r="AB50" s="100"/>
      <c r="AC50" s="100"/>
      <c r="AD50" s="100"/>
      <c r="AE50" s="99"/>
      <c r="AF50" s="99"/>
      <c r="AG50" s="49"/>
      <c r="AH50" s="49"/>
      <c r="AI50" s="49"/>
      <c r="AJ50" s="49"/>
      <c r="AO50" s="99"/>
      <c r="AP50" s="99"/>
      <c r="AY50" s="99"/>
      <c r="AZ50" s="99"/>
      <c r="BI50" s="99"/>
      <c r="BJ50" s="99"/>
      <c r="BS50" s="99"/>
      <c r="BT50" s="99"/>
      <c r="BU50" s="99"/>
      <c r="CD50" s="99"/>
      <c r="CE50" s="99"/>
      <c r="DH50" s="171">
        <v>8</v>
      </c>
      <c r="DI50" s="157">
        <v>21.1</v>
      </c>
      <c r="DJ50" s="163" t="s">
        <v>14</v>
      </c>
      <c r="DK50" s="163">
        <v>33</v>
      </c>
      <c r="DL50" s="247">
        <v>1526</v>
      </c>
      <c r="DM50" s="247">
        <v>17872</v>
      </c>
      <c r="DN50" s="320">
        <f>DM50/DL50*100</f>
        <v>1171.1664482306685</v>
      </c>
      <c r="DO50" s="163">
        <v>0</v>
      </c>
      <c r="DP50" s="247">
        <v>0</v>
      </c>
      <c r="DQ50" s="247">
        <v>376</v>
      </c>
      <c r="DR50" s="246">
        <v>0</v>
      </c>
      <c r="DS50" s="171">
        <v>8</v>
      </c>
      <c r="DT50" s="157">
        <v>21.1</v>
      </c>
      <c r="DU50" s="163" t="s">
        <v>14</v>
      </c>
      <c r="DV50" s="163">
        <v>33414</v>
      </c>
      <c r="DW50" s="247">
        <v>33591</v>
      </c>
      <c r="DX50" s="247">
        <v>56219</v>
      </c>
      <c r="DY50" s="242">
        <f>DX50/DW50*100</f>
        <v>167.36328183144295</v>
      </c>
      <c r="DZ50" s="163">
        <v>0</v>
      </c>
      <c r="EA50" s="247">
        <v>0</v>
      </c>
      <c r="EB50" s="247">
        <v>4424</v>
      </c>
      <c r="EC50" s="246">
        <v>0</v>
      </c>
      <c r="ED50" s="171">
        <v>8</v>
      </c>
      <c r="EE50" s="157">
        <v>21.1</v>
      </c>
      <c r="EF50" s="163" t="s">
        <v>14</v>
      </c>
      <c r="EG50" s="163">
        <v>0</v>
      </c>
      <c r="EH50" s="247">
        <v>4846</v>
      </c>
      <c r="EI50" s="247">
        <v>4846</v>
      </c>
      <c r="EJ50" s="242">
        <f>EI50/EH50*100</f>
        <v>100</v>
      </c>
      <c r="EK50" s="164">
        <f t="shared" si="69"/>
        <v>33447</v>
      </c>
      <c r="EL50" s="164">
        <f t="shared" si="69"/>
        <v>39963</v>
      </c>
      <c r="EM50" s="164">
        <f t="shared" si="69"/>
        <v>83737</v>
      </c>
      <c r="EN50" s="242">
        <f>EM50/EL50*100</f>
        <v>209.53632109701473</v>
      </c>
    </row>
    <row r="51" spans="1:144" ht="12.75">
      <c r="A51" s="8"/>
      <c r="B51" s="8"/>
      <c r="C51" s="2"/>
      <c r="D51" s="2"/>
      <c r="E51" s="2"/>
      <c r="F51" s="2"/>
      <c r="G51" s="2"/>
      <c r="H51" s="2"/>
      <c r="I51" s="2"/>
      <c r="J51" s="2"/>
      <c r="K51" s="8"/>
      <c r="L51" s="8"/>
      <c r="M51" s="2"/>
      <c r="N51" s="2"/>
      <c r="O51" s="2"/>
      <c r="P51" s="2"/>
      <c r="Q51" s="2"/>
      <c r="R51" s="2"/>
      <c r="S51" s="2"/>
      <c r="T51" s="2"/>
      <c r="U51" s="8"/>
      <c r="V51" s="8"/>
      <c r="W51" s="2"/>
      <c r="X51" s="2"/>
      <c r="Y51" s="2"/>
      <c r="Z51" s="2"/>
      <c r="AA51" s="2"/>
      <c r="AB51" s="2"/>
      <c r="AC51" s="2"/>
      <c r="AD51" s="2"/>
      <c r="AE51" s="8"/>
      <c r="AF51" s="8"/>
      <c r="AG51" s="8"/>
      <c r="AH51" s="8"/>
      <c r="AI51" s="8"/>
      <c r="AJ51" s="8"/>
      <c r="AO51" s="8"/>
      <c r="AP51" s="8"/>
      <c r="AY51" s="8"/>
      <c r="AZ51" s="8"/>
      <c r="BI51" s="8"/>
      <c r="BJ51" s="8"/>
      <c r="BS51" s="8"/>
      <c r="BT51" s="8"/>
      <c r="BU51" s="8"/>
      <c r="CD51" s="8"/>
      <c r="CE51" s="8"/>
      <c r="DH51" s="171">
        <v>8</v>
      </c>
      <c r="DI51" s="157">
        <v>21.2</v>
      </c>
      <c r="DJ51" s="163" t="s">
        <v>219</v>
      </c>
      <c r="DK51" s="163">
        <v>57</v>
      </c>
      <c r="DL51" s="247">
        <v>57</v>
      </c>
      <c r="DM51" s="247">
        <v>0</v>
      </c>
      <c r="DN51" s="242">
        <f>DM51/DL51*100</f>
        <v>0</v>
      </c>
      <c r="DO51" s="163">
        <v>0</v>
      </c>
      <c r="DP51" s="247">
        <v>0</v>
      </c>
      <c r="DQ51" s="247">
        <v>0</v>
      </c>
      <c r="DR51" s="246">
        <v>0</v>
      </c>
      <c r="DS51" s="171">
        <v>8</v>
      </c>
      <c r="DT51" s="157">
        <v>21.2</v>
      </c>
      <c r="DU51" s="163" t="s">
        <v>219</v>
      </c>
      <c r="DV51" s="163">
        <v>6425</v>
      </c>
      <c r="DW51" s="247">
        <v>6429</v>
      </c>
      <c r="DX51" s="247">
        <v>0</v>
      </c>
      <c r="DY51" s="242">
        <f>DX51/DW51*100</f>
        <v>0</v>
      </c>
      <c r="DZ51" s="163">
        <v>0</v>
      </c>
      <c r="EA51" s="247">
        <v>0</v>
      </c>
      <c r="EB51" s="247">
        <v>0</v>
      </c>
      <c r="EC51" s="246">
        <v>0</v>
      </c>
      <c r="ED51" s="171">
        <v>8</v>
      </c>
      <c r="EE51" s="157">
        <v>21.2</v>
      </c>
      <c r="EF51" s="163" t="s">
        <v>219</v>
      </c>
      <c r="EG51" s="163">
        <v>103</v>
      </c>
      <c r="EH51" s="247">
        <v>0</v>
      </c>
      <c r="EI51" s="247">
        <v>0</v>
      </c>
      <c r="EJ51" s="246">
        <v>0</v>
      </c>
      <c r="EK51" s="164">
        <f t="shared" si="69"/>
        <v>6585</v>
      </c>
      <c r="EL51" s="164">
        <f t="shared" si="69"/>
        <v>6486</v>
      </c>
      <c r="EM51" s="164">
        <f t="shared" si="69"/>
        <v>0</v>
      </c>
      <c r="EN51" s="242">
        <f>EM51/EL51*100</f>
        <v>0</v>
      </c>
    </row>
    <row r="52" spans="1:144" ht="12.75">
      <c r="A52" s="101" t="s">
        <v>128</v>
      </c>
      <c r="B52" s="101" t="s">
        <v>129</v>
      </c>
      <c r="C52" s="19">
        <f>(C47-G47-M47)</f>
        <v>1070875</v>
      </c>
      <c r="D52" s="19">
        <f>(D47-H47-N47)</f>
        <v>1104095</v>
      </c>
      <c r="E52" s="19">
        <f>(E47-I47-O47)</f>
        <v>582438</v>
      </c>
      <c r="F52" s="255">
        <f>E52/D52*100</f>
        <v>52.75252582431765</v>
      </c>
      <c r="G52" s="60">
        <v>0</v>
      </c>
      <c r="H52" s="60">
        <v>0</v>
      </c>
      <c r="I52" s="60">
        <v>0</v>
      </c>
      <c r="J52" s="291">
        <v>0</v>
      </c>
      <c r="K52" s="101" t="s">
        <v>128</v>
      </c>
      <c r="L52" s="101" t="s">
        <v>129</v>
      </c>
      <c r="M52" s="1">
        <v>0</v>
      </c>
      <c r="N52" s="1">
        <v>0</v>
      </c>
      <c r="O52" s="1">
        <v>0</v>
      </c>
      <c r="P52" s="291">
        <v>0</v>
      </c>
      <c r="Q52" s="1">
        <v>0</v>
      </c>
      <c r="R52" s="1">
        <v>0</v>
      </c>
      <c r="S52" s="1">
        <v>0</v>
      </c>
      <c r="T52" s="291">
        <v>0</v>
      </c>
      <c r="U52" s="101" t="s">
        <v>128</v>
      </c>
      <c r="V52" s="101" t="s">
        <v>129</v>
      </c>
      <c r="W52" s="19">
        <f aca="true" t="shared" si="70" ref="W52:AC52">(W47-W57)</f>
        <v>8350730</v>
      </c>
      <c r="X52" s="19">
        <f t="shared" si="70"/>
        <v>8408762</v>
      </c>
      <c r="Y52" s="19">
        <f t="shared" si="70"/>
        <v>4510821</v>
      </c>
      <c r="Z52" s="257">
        <f>Y52/X52*100</f>
        <v>53.644293892489756</v>
      </c>
      <c r="AA52" s="19">
        <f t="shared" si="70"/>
        <v>0</v>
      </c>
      <c r="AB52" s="19">
        <f t="shared" si="70"/>
        <v>0</v>
      </c>
      <c r="AC52" s="19">
        <f t="shared" si="70"/>
        <v>0</v>
      </c>
      <c r="AD52" s="292">
        <v>0</v>
      </c>
      <c r="AE52" s="101" t="s">
        <v>128</v>
      </c>
      <c r="AF52" s="101" t="s">
        <v>129</v>
      </c>
      <c r="AG52" s="121">
        <f aca="true" t="shared" si="71" ref="AG52:AI53">AG47</f>
        <v>8350730</v>
      </c>
      <c r="AH52" s="121">
        <f t="shared" si="71"/>
        <v>8408762</v>
      </c>
      <c r="AI52" s="121">
        <f t="shared" si="71"/>
        <v>4510821</v>
      </c>
      <c r="AJ52" s="257">
        <f>AI52/AH52*100</f>
        <v>53.644293892489756</v>
      </c>
      <c r="AK52" s="19">
        <f>(BK47)</f>
        <v>251647</v>
      </c>
      <c r="AL52" s="19">
        <f>(BL47)</f>
        <v>251647</v>
      </c>
      <c r="AM52" s="19">
        <f>(BM47)</f>
        <v>343495</v>
      </c>
      <c r="AN52" s="255">
        <f>AM52/AL52*100</f>
        <v>136.49874625964148</v>
      </c>
      <c r="AO52" s="101" t="s">
        <v>128</v>
      </c>
      <c r="AP52" s="101" t="s">
        <v>129</v>
      </c>
      <c r="AQ52" s="1">
        <v>0</v>
      </c>
      <c r="AR52" s="1">
        <v>0</v>
      </c>
      <c r="AS52" s="1">
        <v>0</v>
      </c>
      <c r="AT52" s="291">
        <v>0</v>
      </c>
      <c r="AU52" s="120">
        <v>0</v>
      </c>
      <c r="AV52" s="120">
        <v>0</v>
      </c>
      <c r="AW52" s="120">
        <v>0</v>
      </c>
      <c r="AX52" s="291">
        <v>0</v>
      </c>
      <c r="AY52" s="101" t="s">
        <v>128</v>
      </c>
      <c r="AZ52" s="101" t="s">
        <v>129</v>
      </c>
      <c r="BA52" s="120">
        <v>0</v>
      </c>
      <c r="BB52" s="120">
        <v>0</v>
      </c>
      <c r="BC52" s="120">
        <v>0</v>
      </c>
      <c r="BD52" s="291">
        <v>0</v>
      </c>
      <c r="BE52" s="120">
        <v>0</v>
      </c>
      <c r="BF52" s="120">
        <v>0</v>
      </c>
      <c r="BG52" s="120">
        <v>0</v>
      </c>
      <c r="BH52" s="291">
        <v>0</v>
      </c>
      <c r="BI52" s="101" t="s">
        <v>128</v>
      </c>
      <c r="BJ52" s="101" t="s">
        <v>129</v>
      </c>
      <c r="BK52" s="19">
        <f aca="true" t="shared" si="72" ref="BK52:BQ52">(BK47)</f>
        <v>251647</v>
      </c>
      <c r="BL52" s="19">
        <f t="shared" si="72"/>
        <v>251647</v>
      </c>
      <c r="BM52" s="19">
        <f t="shared" si="72"/>
        <v>343495</v>
      </c>
      <c r="BN52" s="306">
        <f>BM52/BL52*100</f>
        <v>136.49874625964148</v>
      </c>
      <c r="BO52" s="19">
        <f t="shared" si="72"/>
        <v>209459</v>
      </c>
      <c r="BP52" s="19">
        <f t="shared" si="72"/>
        <v>209459</v>
      </c>
      <c r="BQ52" s="19">
        <f t="shared" si="72"/>
        <v>90837</v>
      </c>
      <c r="BR52" s="255">
        <f>BQ52/BP52*100</f>
        <v>43.367437064055494</v>
      </c>
      <c r="BS52" s="101" t="s">
        <v>128</v>
      </c>
      <c r="BT52" s="101" t="s">
        <v>129</v>
      </c>
      <c r="BU52" s="19">
        <f>(BU47)</f>
        <v>175240</v>
      </c>
      <c r="BV52" s="19">
        <f>(BV47)</f>
        <v>42188</v>
      </c>
      <c r="BW52" s="19">
        <f>(BW47)</f>
        <v>42188</v>
      </c>
      <c r="BX52" s="19">
        <f>(BX47)</f>
        <v>77418</v>
      </c>
      <c r="BY52" s="255">
        <f>BX52/BW52*100</f>
        <v>183.50715843367783</v>
      </c>
      <c r="BZ52" s="19">
        <f>(BZ47)</f>
        <v>0</v>
      </c>
      <c r="CA52" s="19">
        <f>(CA47)</f>
        <v>0</v>
      </c>
      <c r="CB52" s="19">
        <f>(CB47)</f>
        <v>0</v>
      </c>
      <c r="CC52" s="291">
        <v>0</v>
      </c>
      <c r="CD52" s="101" t="s">
        <v>128</v>
      </c>
      <c r="CE52" s="101" t="s">
        <v>129</v>
      </c>
      <c r="CF52" s="19">
        <f>(CF47-CF57)</f>
        <v>98921</v>
      </c>
      <c r="CG52" s="19">
        <f>(CG47-CG57)</f>
        <v>198734</v>
      </c>
      <c r="CH52" s="19">
        <f>(CH47-CH57)</f>
        <v>190020</v>
      </c>
      <c r="CI52" s="255">
        <f>CH52/CG52*100</f>
        <v>95.61524449767025</v>
      </c>
      <c r="CJ52" s="102">
        <v>0</v>
      </c>
      <c r="CK52" s="102">
        <v>0</v>
      </c>
      <c r="CL52" s="102">
        <v>0</v>
      </c>
      <c r="CM52" s="291">
        <v>0</v>
      </c>
      <c r="CN52" s="101" t="s">
        <v>128</v>
      </c>
      <c r="CO52" s="101" t="s">
        <v>129</v>
      </c>
      <c r="CP52" s="110">
        <f>CP47</f>
        <v>98921</v>
      </c>
      <c r="CQ52" s="110">
        <f>CQ47</f>
        <v>198734</v>
      </c>
      <c r="CR52" s="110">
        <f>CR47</f>
        <v>190020</v>
      </c>
      <c r="CS52" s="255">
        <f>CR52/CQ52*100</f>
        <v>95.61524449767025</v>
      </c>
      <c r="CT52" s="19">
        <f aca="true" t="shared" si="73" ref="CT52:CV53">(C52+W52+AK52+CF52)</f>
        <v>9772173</v>
      </c>
      <c r="CU52" s="19">
        <f t="shared" si="73"/>
        <v>9963238</v>
      </c>
      <c r="CV52" s="19">
        <f t="shared" si="73"/>
        <v>5626774</v>
      </c>
      <c r="CW52" s="219">
        <f>CV52/CU52*100</f>
        <v>56.47535469894426</v>
      </c>
      <c r="CX52" s="101" t="s">
        <v>128</v>
      </c>
      <c r="CY52" s="101" t="s">
        <v>129</v>
      </c>
      <c r="CZ52" s="103">
        <f aca="true" t="shared" si="74" ref="CZ52:DB53">(CZ47)</f>
        <v>9772173</v>
      </c>
      <c r="DA52" s="103">
        <f t="shared" si="74"/>
        <v>9963238</v>
      </c>
      <c r="DB52" s="103">
        <f t="shared" si="74"/>
        <v>5626774</v>
      </c>
      <c r="DC52" s="219">
        <f>DB52/DA52*100</f>
        <v>56.47535469894426</v>
      </c>
      <c r="DD52" s="104">
        <v>0</v>
      </c>
      <c r="DE52" s="104">
        <v>0</v>
      </c>
      <c r="DF52" s="104">
        <v>0</v>
      </c>
      <c r="DG52" s="291">
        <v>0</v>
      </c>
      <c r="DH52" s="171">
        <v>8</v>
      </c>
      <c r="DI52" s="157">
        <v>21.3</v>
      </c>
      <c r="DJ52" s="163" t="s">
        <v>220</v>
      </c>
      <c r="DK52" s="163">
        <v>0</v>
      </c>
      <c r="DL52" s="253">
        <v>0</v>
      </c>
      <c r="DM52" s="253">
        <v>0</v>
      </c>
      <c r="DN52" s="251">
        <v>0</v>
      </c>
      <c r="DO52" s="163">
        <v>0</v>
      </c>
      <c r="DP52" s="253">
        <v>0</v>
      </c>
      <c r="DQ52" s="253">
        <v>0</v>
      </c>
      <c r="DR52" s="246">
        <v>0</v>
      </c>
      <c r="DS52" s="171">
        <v>8</v>
      </c>
      <c r="DT52" s="157">
        <v>21.3</v>
      </c>
      <c r="DU52" s="163" t="s">
        <v>220</v>
      </c>
      <c r="DV52" s="163">
        <v>0</v>
      </c>
      <c r="DW52" s="253">
        <v>0</v>
      </c>
      <c r="DX52" s="253">
        <v>0</v>
      </c>
      <c r="DY52" s="251">
        <v>0</v>
      </c>
      <c r="DZ52" s="163">
        <v>0</v>
      </c>
      <c r="EA52" s="253">
        <v>0</v>
      </c>
      <c r="EB52" s="253">
        <v>0</v>
      </c>
      <c r="EC52" s="246">
        <v>0</v>
      </c>
      <c r="ED52" s="171">
        <v>8</v>
      </c>
      <c r="EE52" s="157">
        <v>21.3</v>
      </c>
      <c r="EF52" s="163" t="s">
        <v>220</v>
      </c>
      <c r="EG52" s="163">
        <v>0</v>
      </c>
      <c r="EH52" s="253">
        <v>0</v>
      </c>
      <c r="EI52" s="253">
        <v>0</v>
      </c>
      <c r="EJ52" s="251">
        <v>0</v>
      </c>
      <c r="EK52" s="165">
        <f t="shared" si="69"/>
        <v>0</v>
      </c>
      <c r="EL52" s="165">
        <f t="shared" si="69"/>
        <v>0</v>
      </c>
      <c r="EM52" s="165">
        <f t="shared" si="69"/>
        <v>0</v>
      </c>
      <c r="EN52" s="251">
        <v>0</v>
      </c>
    </row>
    <row r="53" spans="1:144" ht="12.75">
      <c r="A53" s="32" t="s">
        <v>128</v>
      </c>
      <c r="B53" s="32" t="s">
        <v>130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223">
        <v>0</v>
      </c>
      <c r="K53" s="32" t="s">
        <v>128</v>
      </c>
      <c r="L53" s="32" t="s">
        <v>130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223">
        <v>0</v>
      </c>
      <c r="U53" s="32" t="s">
        <v>128</v>
      </c>
      <c r="V53" s="32" t="s">
        <v>130</v>
      </c>
      <c r="W53" s="20">
        <f aca="true" t="shared" si="75" ref="W53:AC53">(-W52)</f>
        <v>-8350730</v>
      </c>
      <c r="X53" s="20">
        <f t="shared" si="75"/>
        <v>-8408762</v>
      </c>
      <c r="Y53" s="20">
        <f t="shared" si="75"/>
        <v>-4510821</v>
      </c>
      <c r="Z53" s="258">
        <f>Y53/X53*100</f>
        <v>53.644293892489756</v>
      </c>
      <c r="AA53" s="20">
        <f t="shared" si="75"/>
        <v>0</v>
      </c>
      <c r="AB53" s="20">
        <f t="shared" si="75"/>
        <v>0</v>
      </c>
      <c r="AC53" s="20">
        <f t="shared" si="75"/>
        <v>0</v>
      </c>
      <c r="AD53" s="293">
        <v>0</v>
      </c>
      <c r="AE53" s="32" t="s">
        <v>128</v>
      </c>
      <c r="AF53" s="32" t="s">
        <v>130</v>
      </c>
      <c r="AG53" s="123">
        <f t="shared" si="71"/>
        <v>-8350730</v>
      </c>
      <c r="AH53" s="123">
        <f t="shared" si="71"/>
        <v>-8408762</v>
      </c>
      <c r="AI53" s="123">
        <f t="shared" si="71"/>
        <v>-4510821</v>
      </c>
      <c r="AJ53" s="258">
        <f>AI53/AH53*100</f>
        <v>53.644293892489756</v>
      </c>
      <c r="AK53" s="20">
        <f>AK48</f>
        <v>0</v>
      </c>
      <c r="AL53" s="20">
        <f>AL48</f>
        <v>0</v>
      </c>
      <c r="AM53" s="20">
        <f>AM48</f>
        <v>-175240</v>
      </c>
      <c r="AN53" s="294">
        <v>0</v>
      </c>
      <c r="AO53" s="32" t="s">
        <v>128</v>
      </c>
      <c r="AP53" s="32" t="s">
        <v>130</v>
      </c>
      <c r="AQ53" s="4">
        <v>0</v>
      </c>
      <c r="AR53" s="4">
        <v>0</v>
      </c>
      <c r="AS53" s="4">
        <v>0</v>
      </c>
      <c r="AT53" s="223">
        <v>0</v>
      </c>
      <c r="AU53" s="122">
        <v>0</v>
      </c>
      <c r="AV53" s="122">
        <v>0</v>
      </c>
      <c r="AW53" s="122">
        <v>0</v>
      </c>
      <c r="AX53" s="223">
        <v>0</v>
      </c>
      <c r="AY53" s="32" t="s">
        <v>128</v>
      </c>
      <c r="AZ53" s="32" t="s">
        <v>130</v>
      </c>
      <c r="BA53" s="122">
        <v>0</v>
      </c>
      <c r="BB53" s="122">
        <v>0</v>
      </c>
      <c r="BC53" s="122">
        <v>0</v>
      </c>
      <c r="BD53" s="223">
        <v>0</v>
      </c>
      <c r="BE53" s="122">
        <v>0</v>
      </c>
      <c r="BF53" s="122">
        <v>0</v>
      </c>
      <c r="BG53" s="122">
        <v>0</v>
      </c>
      <c r="BH53" s="223">
        <v>0</v>
      </c>
      <c r="BI53" s="32" t="s">
        <v>128</v>
      </c>
      <c r="BJ53" s="32" t="s">
        <v>130</v>
      </c>
      <c r="BK53" s="4">
        <v>0</v>
      </c>
      <c r="BL53" s="4">
        <v>0</v>
      </c>
      <c r="BM53" s="20">
        <f>BM48</f>
        <v>-175240</v>
      </c>
      <c r="BN53" s="220">
        <v>0</v>
      </c>
      <c r="BO53" s="4">
        <v>0</v>
      </c>
      <c r="BP53" s="4">
        <v>0</v>
      </c>
      <c r="BQ53" s="4">
        <v>0</v>
      </c>
      <c r="BR53" s="223">
        <v>0</v>
      </c>
      <c r="BS53" s="32" t="s">
        <v>128</v>
      </c>
      <c r="BT53" s="32" t="s">
        <v>130</v>
      </c>
      <c r="BU53" s="123">
        <f>-BU52</f>
        <v>-175240</v>
      </c>
      <c r="BV53" s="4">
        <v>0</v>
      </c>
      <c r="BW53" s="4">
        <v>0</v>
      </c>
      <c r="BX53" s="4">
        <v>0</v>
      </c>
      <c r="BY53" s="236">
        <v>0</v>
      </c>
      <c r="BZ53" s="4">
        <v>0</v>
      </c>
      <c r="CA53" s="4">
        <v>0</v>
      </c>
      <c r="CB53" s="4">
        <v>0</v>
      </c>
      <c r="CC53" s="223">
        <v>0</v>
      </c>
      <c r="CD53" s="32" t="s">
        <v>128</v>
      </c>
      <c r="CE53" s="32" t="s">
        <v>130</v>
      </c>
      <c r="CF53" s="4">
        <v>0</v>
      </c>
      <c r="CG53" s="4">
        <v>0</v>
      </c>
      <c r="CH53" s="4">
        <v>0</v>
      </c>
      <c r="CI53" s="236">
        <v>0</v>
      </c>
      <c r="CJ53" s="105">
        <v>0</v>
      </c>
      <c r="CK53" s="105">
        <v>0</v>
      </c>
      <c r="CL53" s="105">
        <v>0</v>
      </c>
      <c r="CM53" s="223">
        <v>0</v>
      </c>
      <c r="CN53" s="32" t="s">
        <v>128</v>
      </c>
      <c r="CO53" s="32" t="s">
        <v>130</v>
      </c>
      <c r="CP53" s="105">
        <v>0</v>
      </c>
      <c r="CQ53" s="105">
        <v>0</v>
      </c>
      <c r="CR53" s="105">
        <v>0</v>
      </c>
      <c r="CS53" s="4">
        <v>0</v>
      </c>
      <c r="CT53" s="24">
        <f t="shared" si="73"/>
        <v>-8350730</v>
      </c>
      <c r="CU53" s="24">
        <f t="shared" si="73"/>
        <v>-8408762</v>
      </c>
      <c r="CV53" s="24">
        <f>(AI53+AM53)</f>
        <v>-4686061</v>
      </c>
      <c r="CW53" s="307">
        <f>CV53/CU53*100</f>
        <v>55.72831054083823</v>
      </c>
      <c r="CX53" s="32" t="s">
        <v>128</v>
      </c>
      <c r="CY53" s="32" t="s">
        <v>130</v>
      </c>
      <c r="CZ53" s="106">
        <f t="shared" si="74"/>
        <v>-8350730</v>
      </c>
      <c r="DA53" s="106">
        <f t="shared" si="74"/>
        <v>-8408762</v>
      </c>
      <c r="DB53" s="106">
        <f t="shared" si="74"/>
        <v>-4686061</v>
      </c>
      <c r="DC53" s="307">
        <f>DB53/DA53*100</f>
        <v>55.72831054083823</v>
      </c>
      <c r="DD53" s="107">
        <v>0</v>
      </c>
      <c r="DE53" s="107">
        <v>0</v>
      </c>
      <c r="DF53" s="107">
        <v>0</v>
      </c>
      <c r="DG53" s="312">
        <v>0</v>
      </c>
      <c r="DH53" s="173">
        <v>8</v>
      </c>
      <c r="DI53" s="167"/>
      <c r="DJ53" s="167" t="s">
        <v>214</v>
      </c>
      <c r="DK53" s="168">
        <f>(DK45+DK49++DK50+DK51+DK52)</f>
        <v>72185</v>
      </c>
      <c r="DL53" s="168">
        <f>(DL45+DL49++DL50+DL51+DL52)</f>
        <v>73678</v>
      </c>
      <c r="DM53" s="168">
        <f>(DM45+DM49++DM50+DM51+DM52)</f>
        <v>38731</v>
      </c>
      <c r="DN53" s="243">
        <f>DM53/DL53*100</f>
        <v>52.567930725589726</v>
      </c>
      <c r="DO53" s="168">
        <f>(DO45+DO49++DO50+DO51+DO52)</f>
        <v>0</v>
      </c>
      <c r="DP53" s="168">
        <f>(DP45+DP49++DP50+DP51+DP52)</f>
        <v>0</v>
      </c>
      <c r="DQ53" s="168">
        <f>(DQ45+DQ49++DQ50+DQ51+DQ52)</f>
        <v>376</v>
      </c>
      <c r="DR53" s="252">
        <v>0</v>
      </c>
      <c r="DS53" s="173">
        <v>8</v>
      </c>
      <c r="DT53" s="167"/>
      <c r="DU53" s="167" t="s">
        <v>214</v>
      </c>
      <c r="DV53" s="168">
        <f>(DV45+DV49++DV50+DV51+DV52)</f>
        <v>1007203</v>
      </c>
      <c r="DW53" s="168">
        <f>(DW45+DW49++DW50+DW51+DW52)</f>
        <v>1011595</v>
      </c>
      <c r="DX53" s="168">
        <f>(DX45+DX49++DX50+DX51+DX52)</f>
        <v>541026</v>
      </c>
      <c r="DY53" s="243">
        <f>DX53/DW53*100</f>
        <v>53.48247075163479</v>
      </c>
      <c r="DZ53" s="168">
        <f>(DZ45+DZ49++DZ50+DZ51+DZ52)</f>
        <v>0</v>
      </c>
      <c r="EA53" s="168">
        <f>(EA45+EA49++EA50+EA51+EA52)</f>
        <v>0</v>
      </c>
      <c r="EB53" s="168">
        <f>(EB45+EB49++EB50+EB51+EB52)</f>
        <v>23627</v>
      </c>
      <c r="EC53" s="252">
        <v>0</v>
      </c>
      <c r="ED53" s="173">
        <v>8</v>
      </c>
      <c r="EE53" s="167"/>
      <c r="EF53" s="167" t="s">
        <v>214</v>
      </c>
      <c r="EG53" s="168">
        <f aca="true" t="shared" si="76" ref="EG53:EM53">(EG45+EG49++EG50+EG51+EG52)</f>
        <v>103</v>
      </c>
      <c r="EH53" s="168">
        <f>(EH45+EH49++EH50+EH51+EH52)</f>
        <v>17244</v>
      </c>
      <c r="EI53" s="168">
        <f>(EI45+EI49++EI50+EI51+EI52)</f>
        <v>17244</v>
      </c>
      <c r="EJ53" s="243">
        <f>EI53/EH53*100</f>
        <v>100</v>
      </c>
      <c r="EK53" s="168">
        <f t="shared" si="76"/>
        <v>1079491</v>
      </c>
      <c r="EL53" s="168">
        <f t="shared" si="76"/>
        <v>1102517</v>
      </c>
      <c r="EM53" s="168">
        <f t="shared" si="76"/>
        <v>621004</v>
      </c>
      <c r="EN53" s="243">
        <f>EM53/EL53*100</f>
        <v>56.32602490483139</v>
      </c>
    </row>
    <row r="54" spans="1:144" ht="12.75">
      <c r="A54" s="34" t="s">
        <v>131</v>
      </c>
      <c r="B54" s="34" t="s">
        <v>129</v>
      </c>
      <c r="C54" s="35">
        <f aca="true" t="shared" si="77" ref="C54:O54">(C52+C53)</f>
        <v>1070875</v>
      </c>
      <c r="D54" s="35">
        <f t="shared" si="77"/>
        <v>1104095</v>
      </c>
      <c r="E54" s="35">
        <f t="shared" si="77"/>
        <v>582438</v>
      </c>
      <c r="F54" s="212">
        <f>E54/D54*100</f>
        <v>52.75252582431765</v>
      </c>
      <c r="G54" s="35">
        <f t="shared" si="77"/>
        <v>0</v>
      </c>
      <c r="H54" s="35">
        <f t="shared" si="77"/>
        <v>0</v>
      </c>
      <c r="I54" s="35">
        <f t="shared" si="77"/>
        <v>0</v>
      </c>
      <c r="J54" s="218">
        <v>0</v>
      </c>
      <c r="K54" s="34" t="s">
        <v>131</v>
      </c>
      <c r="L54" s="34" t="s">
        <v>129</v>
      </c>
      <c r="M54" s="35">
        <f t="shared" si="77"/>
        <v>0</v>
      </c>
      <c r="N54" s="35">
        <f t="shared" si="77"/>
        <v>0</v>
      </c>
      <c r="O54" s="35">
        <f t="shared" si="77"/>
        <v>0</v>
      </c>
      <c r="P54" s="218">
        <v>0</v>
      </c>
      <c r="Q54" s="35">
        <f aca="true" t="shared" si="78" ref="Q54:AC54">(Q52+Q53)</f>
        <v>0</v>
      </c>
      <c r="R54" s="35">
        <f t="shared" si="78"/>
        <v>0</v>
      </c>
      <c r="S54" s="35">
        <f t="shared" si="78"/>
        <v>0</v>
      </c>
      <c r="T54" s="218">
        <v>0</v>
      </c>
      <c r="U54" s="34" t="s">
        <v>131</v>
      </c>
      <c r="V54" s="34" t="s">
        <v>129</v>
      </c>
      <c r="W54" s="35">
        <f t="shared" si="78"/>
        <v>0</v>
      </c>
      <c r="X54" s="35">
        <f t="shared" si="78"/>
        <v>0</v>
      </c>
      <c r="Y54" s="35">
        <f t="shared" si="78"/>
        <v>0</v>
      </c>
      <c r="Z54" s="218">
        <v>0</v>
      </c>
      <c r="AA54" s="35">
        <f t="shared" si="78"/>
        <v>0</v>
      </c>
      <c r="AB54" s="35">
        <f t="shared" si="78"/>
        <v>0</v>
      </c>
      <c r="AC54" s="35">
        <f t="shared" si="78"/>
        <v>0</v>
      </c>
      <c r="AD54" s="218">
        <v>0</v>
      </c>
      <c r="AE54" s="34" t="s">
        <v>131</v>
      </c>
      <c r="AF54" s="34" t="s">
        <v>129</v>
      </c>
      <c r="AG54" s="35">
        <f>(AG52+AG53)</f>
        <v>0</v>
      </c>
      <c r="AH54" s="35">
        <f>(AH52+AH53)</f>
        <v>0</v>
      </c>
      <c r="AI54" s="35">
        <f>(AI52+AI53)</f>
        <v>0</v>
      </c>
      <c r="AJ54" s="218">
        <v>0</v>
      </c>
      <c r="AK54" s="35">
        <f aca="true" t="shared" si="79" ref="AK54:AS54">SUM(AK52:AK53)</f>
        <v>251647</v>
      </c>
      <c r="AL54" s="35">
        <f t="shared" si="79"/>
        <v>251647</v>
      </c>
      <c r="AM54" s="35">
        <f t="shared" si="79"/>
        <v>168255</v>
      </c>
      <c r="AN54" s="212">
        <f>AM54/AL54*100</f>
        <v>66.86151633041523</v>
      </c>
      <c r="AO54" s="34" t="s">
        <v>131</v>
      </c>
      <c r="AP54" s="34" t="s">
        <v>129</v>
      </c>
      <c r="AQ54" s="35">
        <f t="shared" si="79"/>
        <v>0</v>
      </c>
      <c r="AR54" s="35">
        <f t="shared" si="79"/>
        <v>0</v>
      </c>
      <c r="AS54" s="35">
        <f t="shared" si="79"/>
        <v>0</v>
      </c>
      <c r="AT54" s="218">
        <v>0</v>
      </c>
      <c r="AU54" s="35">
        <f aca="true" t="shared" si="80" ref="AU54:BC54">SUM(AU52:AU53)</f>
        <v>0</v>
      </c>
      <c r="AV54" s="35">
        <f t="shared" si="80"/>
        <v>0</v>
      </c>
      <c r="AW54" s="35">
        <f t="shared" si="80"/>
        <v>0</v>
      </c>
      <c r="AX54" s="218">
        <v>0</v>
      </c>
      <c r="AY54" s="34" t="s">
        <v>131</v>
      </c>
      <c r="AZ54" s="34" t="s">
        <v>129</v>
      </c>
      <c r="BA54" s="35">
        <f t="shared" si="80"/>
        <v>0</v>
      </c>
      <c r="BB54" s="35">
        <f t="shared" si="80"/>
        <v>0</v>
      </c>
      <c r="BC54" s="35">
        <f t="shared" si="80"/>
        <v>0</v>
      </c>
      <c r="BD54" s="218">
        <v>0</v>
      </c>
      <c r="BE54" s="35">
        <f>SUM(BE52:BE53)</f>
        <v>0</v>
      </c>
      <c r="BF54" s="35">
        <f>SUM(BF52:BF53)</f>
        <v>0</v>
      </c>
      <c r="BG54" s="35">
        <f>SUM(BG52:BG53)</f>
        <v>0</v>
      </c>
      <c r="BH54" s="218">
        <v>0</v>
      </c>
      <c r="BI54" s="34" t="s">
        <v>131</v>
      </c>
      <c r="BJ54" s="34" t="s">
        <v>129</v>
      </c>
      <c r="BK54" s="35">
        <f aca="true" t="shared" si="81" ref="BK54:CH54">SUM(BK52:BK53)</f>
        <v>251647</v>
      </c>
      <c r="BL54" s="35">
        <f t="shared" si="81"/>
        <v>251647</v>
      </c>
      <c r="BM54" s="35">
        <f t="shared" si="81"/>
        <v>168255</v>
      </c>
      <c r="BN54" s="308">
        <f>BM54/BL54*100</f>
        <v>66.86151633041523</v>
      </c>
      <c r="BO54" s="35">
        <f t="shared" si="81"/>
        <v>209459</v>
      </c>
      <c r="BP54" s="35">
        <f t="shared" si="81"/>
        <v>209459</v>
      </c>
      <c r="BQ54" s="35">
        <f t="shared" si="81"/>
        <v>90837</v>
      </c>
      <c r="BR54" s="212">
        <f>BQ54/BP54*100</f>
        <v>43.367437064055494</v>
      </c>
      <c r="BS54" s="34" t="s">
        <v>131</v>
      </c>
      <c r="BT54" s="34" t="s">
        <v>129</v>
      </c>
      <c r="BU54" s="109">
        <f>SUM(BU52:BU53)</f>
        <v>0</v>
      </c>
      <c r="BV54" s="35">
        <f t="shared" si="81"/>
        <v>42188</v>
      </c>
      <c r="BW54" s="35">
        <f t="shared" si="81"/>
        <v>42188</v>
      </c>
      <c r="BX54" s="35">
        <f t="shared" si="81"/>
        <v>77418</v>
      </c>
      <c r="BY54" s="212">
        <f>BX54/BW54*100</f>
        <v>183.50715843367783</v>
      </c>
      <c r="BZ54" s="35">
        <f>SUM(BZ52:BZ53)</f>
        <v>0</v>
      </c>
      <c r="CA54" s="35">
        <f>SUM(CA52:CA53)</f>
        <v>0</v>
      </c>
      <c r="CB54" s="35">
        <f>SUM(CB52:CB53)</f>
        <v>0</v>
      </c>
      <c r="CC54" s="218">
        <v>0</v>
      </c>
      <c r="CD54" s="34" t="s">
        <v>131</v>
      </c>
      <c r="CE54" s="34" t="s">
        <v>129</v>
      </c>
      <c r="CF54" s="35">
        <f t="shared" si="81"/>
        <v>98921</v>
      </c>
      <c r="CG54" s="35">
        <f t="shared" si="81"/>
        <v>198734</v>
      </c>
      <c r="CH54" s="35">
        <f t="shared" si="81"/>
        <v>190020</v>
      </c>
      <c r="CI54" s="212">
        <f>CH54/CG54*100</f>
        <v>95.61524449767025</v>
      </c>
      <c r="CJ54" s="108">
        <v>0</v>
      </c>
      <c r="CK54" s="108">
        <v>0</v>
      </c>
      <c r="CL54" s="108">
        <v>0</v>
      </c>
      <c r="CM54" s="218">
        <v>0</v>
      </c>
      <c r="CN54" s="34" t="s">
        <v>131</v>
      </c>
      <c r="CO54" s="34" t="s">
        <v>129</v>
      </c>
      <c r="CP54" s="35">
        <f aca="true" t="shared" si="82" ref="CP54:CV54">SUM(CP52:CP53)</f>
        <v>98921</v>
      </c>
      <c r="CQ54" s="35">
        <f t="shared" si="82"/>
        <v>198734</v>
      </c>
      <c r="CR54" s="35">
        <f t="shared" si="82"/>
        <v>190020</v>
      </c>
      <c r="CS54" s="212">
        <f>CR54/CQ54*100</f>
        <v>95.61524449767025</v>
      </c>
      <c r="CT54" s="35">
        <f t="shared" si="82"/>
        <v>1421443</v>
      </c>
      <c r="CU54" s="35">
        <f t="shared" si="82"/>
        <v>1554476</v>
      </c>
      <c r="CV54" s="35">
        <f t="shared" si="82"/>
        <v>940713</v>
      </c>
      <c r="CW54" s="212">
        <f>CV54/CU54*100</f>
        <v>60.51640552829378</v>
      </c>
      <c r="CX54" s="34" t="s">
        <v>131</v>
      </c>
      <c r="CY54" s="34" t="s">
        <v>129</v>
      </c>
      <c r="CZ54" s="109">
        <f>SUM(CZ52:CZ53)</f>
        <v>1421443</v>
      </c>
      <c r="DA54" s="109">
        <f>SUM(DA52:DA53)</f>
        <v>1554476</v>
      </c>
      <c r="DB54" s="109">
        <f>SUM(DB52:DB53)</f>
        <v>940713</v>
      </c>
      <c r="DC54" s="212">
        <f>DB54/DA54*100</f>
        <v>60.51640552829378</v>
      </c>
      <c r="DD54" s="108">
        <v>0</v>
      </c>
      <c r="DE54" s="108">
        <v>0</v>
      </c>
      <c r="DF54" s="108">
        <v>0</v>
      </c>
      <c r="DG54" s="218">
        <v>0</v>
      </c>
      <c r="DH54" s="169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69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69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</row>
    <row r="55" spans="1:144" ht="12.75">
      <c r="A55" s="8"/>
      <c r="B55" s="8"/>
      <c r="C55" s="2"/>
      <c r="D55" s="2"/>
      <c r="E55" s="2"/>
      <c r="F55" s="2"/>
      <c r="G55" s="2"/>
      <c r="H55" s="2"/>
      <c r="I55" s="2"/>
      <c r="J55" s="2"/>
      <c r="K55" s="8"/>
      <c r="L55" s="8"/>
      <c r="M55" s="2"/>
      <c r="N55" s="2"/>
      <c r="O55" s="2"/>
      <c r="P55" s="2"/>
      <c r="Q55" s="2"/>
      <c r="R55" s="2"/>
      <c r="S55" s="2"/>
      <c r="T55" s="2"/>
      <c r="U55" s="8"/>
      <c r="V55" s="8"/>
      <c r="W55" s="2"/>
      <c r="X55" s="2"/>
      <c r="Y55" s="2"/>
      <c r="Z55" s="2"/>
      <c r="AA55" s="2"/>
      <c r="AB55" s="2"/>
      <c r="AC55" s="2"/>
      <c r="AD55" s="2"/>
      <c r="AE55" s="8"/>
      <c r="AF55" s="8"/>
      <c r="AG55" s="8"/>
      <c r="AH55" s="8"/>
      <c r="AI55" s="8"/>
      <c r="AJ55" s="2"/>
      <c r="AK55" s="2"/>
      <c r="AL55" s="11"/>
      <c r="AM55" s="11"/>
      <c r="AN55" s="2"/>
      <c r="AO55" s="8"/>
      <c r="AP55" s="8"/>
      <c r="AQ55" s="2"/>
      <c r="AR55" s="2"/>
      <c r="AS55" s="2"/>
      <c r="AT55" s="2"/>
      <c r="AU55" s="8"/>
      <c r="AV55" s="8"/>
      <c r="AW55" s="8"/>
      <c r="AX55" s="2"/>
      <c r="AY55" s="8"/>
      <c r="AZ55" s="8"/>
      <c r="BA55" s="8"/>
      <c r="BB55" s="8"/>
      <c r="BC55" s="8"/>
      <c r="BD55" s="2"/>
      <c r="BE55" s="8"/>
      <c r="BF55" s="8"/>
      <c r="BG55" s="8"/>
      <c r="BH55" s="2"/>
      <c r="BI55" s="8"/>
      <c r="BJ55" s="8"/>
      <c r="BK55" s="2"/>
      <c r="BL55" s="11"/>
      <c r="BM55" s="11"/>
      <c r="BN55" s="2"/>
      <c r="BO55" s="2"/>
      <c r="BP55" s="2"/>
      <c r="BQ55" s="2"/>
      <c r="BR55" s="2"/>
      <c r="BS55" s="8"/>
      <c r="BT55" s="8"/>
      <c r="BU55" s="8"/>
      <c r="BV55" s="8"/>
      <c r="BW55" s="8"/>
      <c r="BX55" s="8"/>
      <c r="BY55" s="2"/>
      <c r="BZ55" s="8"/>
      <c r="CA55" s="8"/>
      <c r="CB55" s="8"/>
      <c r="CC55" s="2"/>
      <c r="CD55" s="8"/>
      <c r="CE55" s="8"/>
      <c r="CF55" s="11"/>
      <c r="CG55" s="11"/>
      <c r="CH55" s="11"/>
      <c r="CI55" s="2"/>
      <c r="CJ55" s="9"/>
      <c r="CK55" s="9"/>
      <c r="CL55" s="9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8"/>
      <c r="CY55" s="8"/>
      <c r="CZ55" s="11"/>
      <c r="DA55" s="11"/>
      <c r="DB55" s="11"/>
      <c r="DC55" s="2"/>
      <c r="DD55" s="2"/>
      <c r="DE55" s="2"/>
      <c r="DF55" s="2"/>
      <c r="DG55" s="2"/>
      <c r="DH55" s="169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69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69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</row>
    <row r="56" spans="1:144" ht="12.75">
      <c r="A56" s="8"/>
      <c r="B56" s="8"/>
      <c r="C56" s="2"/>
      <c r="D56" s="2"/>
      <c r="E56" s="2"/>
      <c r="F56" s="2"/>
      <c r="G56" s="2"/>
      <c r="H56" s="2"/>
      <c r="I56" s="2"/>
      <c r="J56" s="2"/>
      <c r="K56" s="8"/>
      <c r="L56" s="8"/>
      <c r="M56" s="2"/>
      <c r="N56" s="2"/>
      <c r="O56" s="2"/>
      <c r="P56" s="2"/>
      <c r="Q56" s="2"/>
      <c r="R56" s="2"/>
      <c r="S56" s="2"/>
      <c r="T56" s="2"/>
      <c r="U56" s="8"/>
      <c r="V56" s="8"/>
      <c r="W56" s="2"/>
      <c r="X56" s="2"/>
      <c r="Y56" s="2"/>
      <c r="Z56" s="2"/>
      <c r="AA56" s="2"/>
      <c r="AB56" s="2"/>
      <c r="AC56" s="2"/>
      <c r="AD56" s="2"/>
      <c r="AE56" s="8"/>
      <c r="AF56" s="8"/>
      <c r="AG56" s="8"/>
      <c r="AH56" s="8"/>
      <c r="AI56" s="8"/>
      <c r="AJ56" s="2"/>
      <c r="AK56" s="11"/>
      <c r="AL56" s="11"/>
      <c r="AM56" s="11"/>
      <c r="AN56" s="2"/>
      <c r="AO56" s="8"/>
      <c r="AP56" s="8"/>
      <c r="AQ56" s="2"/>
      <c r="AR56" s="2"/>
      <c r="AS56" s="2"/>
      <c r="AT56" s="2"/>
      <c r="AU56" s="8"/>
      <c r="AV56" s="8"/>
      <c r="AW56" s="8"/>
      <c r="AX56" s="2"/>
      <c r="AY56" s="8"/>
      <c r="AZ56" s="8"/>
      <c r="BA56" s="8"/>
      <c r="BB56" s="8"/>
      <c r="BC56" s="8"/>
      <c r="BD56" s="2"/>
      <c r="BE56" s="8"/>
      <c r="BF56" s="8"/>
      <c r="BG56" s="8"/>
      <c r="BH56" s="2"/>
      <c r="BI56" s="8"/>
      <c r="BJ56" s="8"/>
      <c r="BK56" s="11"/>
      <c r="BL56" s="11"/>
      <c r="BM56" s="11"/>
      <c r="BN56" s="2"/>
      <c r="BO56" s="11"/>
      <c r="BP56" s="11"/>
      <c r="BQ56" s="11"/>
      <c r="BR56" s="2"/>
      <c r="BS56" s="8"/>
      <c r="BT56" s="8"/>
      <c r="BU56" s="8"/>
      <c r="BV56" s="8"/>
      <c r="BW56" s="8"/>
      <c r="BX56" s="8"/>
      <c r="BY56" s="2"/>
      <c r="BZ56" s="8"/>
      <c r="CA56" s="8"/>
      <c r="CB56" s="8"/>
      <c r="CC56" s="2"/>
      <c r="CD56" s="8"/>
      <c r="CE56" s="8"/>
      <c r="CF56" s="11"/>
      <c r="CG56" s="11"/>
      <c r="CH56" s="11"/>
      <c r="CI56" s="2"/>
      <c r="CJ56" s="9"/>
      <c r="CK56" s="9"/>
      <c r="CL56" s="9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8"/>
      <c r="CY56" s="8"/>
      <c r="CZ56" s="11"/>
      <c r="DA56" s="11"/>
      <c r="DB56" s="11"/>
      <c r="DC56" s="2"/>
      <c r="DD56" s="2"/>
      <c r="DE56" s="2"/>
      <c r="DF56" s="2"/>
      <c r="DG56" s="2"/>
      <c r="DH56" s="177" t="s">
        <v>118</v>
      </c>
      <c r="DI56" s="178" t="s">
        <v>37</v>
      </c>
      <c r="DJ56" s="179" t="s">
        <v>215</v>
      </c>
      <c r="DK56" s="179">
        <v>0</v>
      </c>
      <c r="DL56" s="179">
        <v>0</v>
      </c>
      <c r="DM56" s="179">
        <v>1122</v>
      </c>
      <c r="DN56" s="161">
        <v>0</v>
      </c>
      <c r="DO56" s="179">
        <v>0</v>
      </c>
      <c r="DP56" s="179">
        <v>0</v>
      </c>
      <c r="DQ56" s="179">
        <v>0</v>
      </c>
      <c r="DR56" s="161">
        <v>0</v>
      </c>
      <c r="DS56" s="177" t="s">
        <v>118</v>
      </c>
      <c r="DT56" s="178" t="s">
        <v>37</v>
      </c>
      <c r="DU56" s="179" t="s">
        <v>215</v>
      </c>
      <c r="DV56" s="179">
        <v>29527</v>
      </c>
      <c r="DW56" s="179">
        <v>31796</v>
      </c>
      <c r="DX56" s="179">
        <v>16002</v>
      </c>
      <c r="DY56" s="300">
        <f>DX56/DW56*100</f>
        <v>50.327085167945654</v>
      </c>
      <c r="DZ56" s="179">
        <v>477</v>
      </c>
      <c r="EA56" s="179">
        <v>477</v>
      </c>
      <c r="EB56" s="179">
        <v>100</v>
      </c>
      <c r="EC56" s="300">
        <f>EB56/EA56*100</f>
        <v>20.964360587002094</v>
      </c>
      <c r="ED56" s="177" t="s">
        <v>118</v>
      </c>
      <c r="EE56" s="178" t="s">
        <v>37</v>
      </c>
      <c r="EF56" s="179" t="s">
        <v>215</v>
      </c>
      <c r="EG56" s="179">
        <v>370</v>
      </c>
      <c r="EH56" s="179">
        <v>346</v>
      </c>
      <c r="EI56" s="179">
        <v>346</v>
      </c>
      <c r="EJ56" s="300">
        <f>EI56/EH56*100</f>
        <v>100</v>
      </c>
      <c r="EK56" s="176">
        <f aca="true" t="shared" si="83" ref="EK56:EM57">DK56+DO56+DV56+DZ56+EG56</f>
        <v>30374</v>
      </c>
      <c r="EL56" s="176">
        <f t="shared" si="83"/>
        <v>32619</v>
      </c>
      <c r="EM56" s="176">
        <f t="shared" si="83"/>
        <v>17570</v>
      </c>
      <c r="EN56" s="300">
        <f>EM56/EL56*100</f>
        <v>53.86431221067476</v>
      </c>
    </row>
    <row r="57" spans="1:144" ht="12.75">
      <c r="A57" s="101" t="s">
        <v>132</v>
      </c>
      <c r="B57" s="101" t="s">
        <v>133</v>
      </c>
      <c r="C57" s="19">
        <f>(G47+M47)</f>
        <v>120</v>
      </c>
      <c r="D57" s="19">
        <f>(H47+N47)</f>
        <v>120</v>
      </c>
      <c r="E57" s="19">
        <f>(I47+O47)</f>
        <v>1880</v>
      </c>
      <c r="F57" s="255">
        <f>E57/D57*100</f>
        <v>1566.6666666666665</v>
      </c>
      <c r="G57" s="19">
        <f aca="true" t="shared" si="84" ref="G57:O57">(G47)</f>
        <v>116</v>
      </c>
      <c r="H57" s="19">
        <f t="shared" si="84"/>
        <v>116</v>
      </c>
      <c r="I57" s="19">
        <f>(I47)</f>
        <v>1508</v>
      </c>
      <c r="J57" s="255">
        <f>I57/H57*100</f>
        <v>1300</v>
      </c>
      <c r="K57" s="101" t="s">
        <v>132</v>
      </c>
      <c r="L57" s="101" t="s">
        <v>133</v>
      </c>
      <c r="M57" s="19">
        <f t="shared" si="84"/>
        <v>4</v>
      </c>
      <c r="N57" s="19">
        <f t="shared" si="84"/>
        <v>4</v>
      </c>
      <c r="O57" s="19">
        <f t="shared" si="84"/>
        <v>372</v>
      </c>
      <c r="P57" s="318">
        <f>O57/N57*100</f>
        <v>9300</v>
      </c>
      <c r="Q57" s="19">
        <f>(Q47)</f>
        <v>3215</v>
      </c>
      <c r="R57" s="19">
        <f>(R47)</f>
        <v>3215</v>
      </c>
      <c r="S57" s="19">
        <f>(S47)</f>
        <v>1488</v>
      </c>
      <c r="T57" s="255">
        <f>S57/R57*100</f>
        <v>46.28304821150856</v>
      </c>
      <c r="U57" s="101" t="s">
        <v>132</v>
      </c>
      <c r="V57" s="101" t="s">
        <v>133</v>
      </c>
      <c r="W57" s="19">
        <f aca="true" t="shared" si="85" ref="W57:Y58">(AA47)</f>
        <v>26769</v>
      </c>
      <c r="X57" s="19">
        <f t="shared" si="85"/>
        <v>36687</v>
      </c>
      <c r="Y57" s="19">
        <f t="shared" si="85"/>
        <v>36687</v>
      </c>
      <c r="Z57" s="257">
        <f>Y57/X57*100</f>
        <v>100</v>
      </c>
      <c r="AA57" s="19">
        <f aca="true" t="shared" si="86" ref="AA57:AC58">(AA47)</f>
        <v>26769</v>
      </c>
      <c r="AB57" s="19">
        <f t="shared" si="86"/>
        <v>36687</v>
      </c>
      <c r="AC57" s="19">
        <f t="shared" si="86"/>
        <v>36687</v>
      </c>
      <c r="AD57" s="257">
        <f>AC57/AB57*100</f>
        <v>100</v>
      </c>
      <c r="AE57" s="101" t="s">
        <v>132</v>
      </c>
      <c r="AF57" s="101" t="s">
        <v>133</v>
      </c>
      <c r="AG57" s="50">
        <f aca="true" t="shared" si="87" ref="AG57:AI58">AG47-AG52</f>
        <v>0</v>
      </c>
      <c r="AH57" s="50">
        <f t="shared" si="87"/>
        <v>0</v>
      </c>
      <c r="AI57" s="50">
        <f t="shared" si="87"/>
        <v>0</v>
      </c>
      <c r="AJ57" s="292">
        <v>0</v>
      </c>
      <c r="AK57" s="19">
        <f>(AQ47)</f>
        <v>73134</v>
      </c>
      <c r="AL57" s="19">
        <f>(AR47)</f>
        <v>73134</v>
      </c>
      <c r="AM57" s="19">
        <f>(AS47)</f>
        <v>29840</v>
      </c>
      <c r="AN57" s="255">
        <f>AM57/AL57*100</f>
        <v>40.80181584488747</v>
      </c>
      <c r="AO57" s="101" t="s">
        <v>132</v>
      </c>
      <c r="AP57" s="101" t="s">
        <v>133</v>
      </c>
      <c r="AQ57" s="19">
        <f>(AQ47)</f>
        <v>73134</v>
      </c>
      <c r="AR57" s="19">
        <f>(AR47)</f>
        <v>73134</v>
      </c>
      <c r="AS57" s="19">
        <f>(AS47)</f>
        <v>29840</v>
      </c>
      <c r="AT57" s="255">
        <f>AS57/AR57*100</f>
        <v>40.80181584488747</v>
      </c>
      <c r="AU57" s="121">
        <f aca="true" t="shared" si="88" ref="AU57:BB57">AU47</f>
        <v>0</v>
      </c>
      <c r="AV57" s="121">
        <f t="shared" si="88"/>
        <v>0</v>
      </c>
      <c r="AW57" s="121">
        <f t="shared" si="88"/>
        <v>1697</v>
      </c>
      <c r="AX57" s="291">
        <v>0</v>
      </c>
      <c r="AY57" s="101" t="s">
        <v>132</v>
      </c>
      <c r="AZ57" s="101" t="s">
        <v>133</v>
      </c>
      <c r="BA57" s="121">
        <f t="shared" si="88"/>
        <v>73134</v>
      </c>
      <c r="BB57" s="121">
        <f t="shared" si="88"/>
        <v>50245</v>
      </c>
      <c r="BC57" s="121">
        <f>BC47</f>
        <v>14970</v>
      </c>
      <c r="BD57" s="255">
        <f>BC57/BB57*100</f>
        <v>29.79400935416459</v>
      </c>
      <c r="BE57" s="121">
        <f>BE47</f>
        <v>0</v>
      </c>
      <c r="BF57" s="121">
        <f>BF47</f>
        <v>22889</v>
      </c>
      <c r="BG57" s="121">
        <f>BG47</f>
        <v>13173</v>
      </c>
      <c r="BH57" s="255">
        <f>BG57/BF57*100</f>
        <v>57.55166237057102</v>
      </c>
      <c r="BI57" s="101" t="s">
        <v>132</v>
      </c>
      <c r="BJ57" s="101" t="s">
        <v>133</v>
      </c>
      <c r="BK57" s="1">
        <v>0</v>
      </c>
      <c r="BL57" s="1">
        <v>0</v>
      </c>
      <c r="BM57" s="1">
        <v>0</v>
      </c>
      <c r="BN57" s="289">
        <v>0</v>
      </c>
      <c r="BO57" s="1">
        <v>0</v>
      </c>
      <c r="BP57" s="1">
        <v>0</v>
      </c>
      <c r="BQ57" s="1">
        <v>0</v>
      </c>
      <c r="BR57" s="291">
        <v>0</v>
      </c>
      <c r="BS57" s="101" t="s">
        <v>132</v>
      </c>
      <c r="BT57" s="101" t="s">
        <v>133</v>
      </c>
      <c r="BU57" s="120">
        <v>0</v>
      </c>
      <c r="BV57" s="1">
        <v>0</v>
      </c>
      <c r="BW57" s="1">
        <v>0</v>
      </c>
      <c r="BX57" s="1">
        <v>0</v>
      </c>
      <c r="BY57" s="291">
        <v>0</v>
      </c>
      <c r="BZ57" s="1">
        <v>0</v>
      </c>
      <c r="CA57" s="1">
        <v>0</v>
      </c>
      <c r="CB57" s="1">
        <v>0</v>
      </c>
      <c r="CC57" s="291">
        <v>0</v>
      </c>
      <c r="CD57" s="101" t="s">
        <v>132</v>
      </c>
      <c r="CE57" s="101" t="s">
        <v>133</v>
      </c>
      <c r="CF57" s="19">
        <f>(CJ47)</f>
        <v>19076</v>
      </c>
      <c r="CG57" s="19">
        <f>(CK47)</f>
        <v>104136</v>
      </c>
      <c r="CH57" s="19">
        <f>(CL47)</f>
        <v>37874</v>
      </c>
      <c r="CI57" s="255">
        <f>CH57/CG57*100</f>
        <v>36.369747253591456</v>
      </c>
      <c r="CJ57" s="110">
        <f>(CJ47)</f>
        <v>19076</v>
      </c>
      <c r="CK57" s="110">
        <f>(CK47)</f>
        <v>104136</v>
      </c>
      <c r="CL57" s="110">
        <f>(CL47)</f>
        <v>37874</v>
      </c>
      <c r="CM57" s="255">
        <f>CL57/CK57*100</f>
        <v>36.369747253591456</v>
      </c>
      <c r="CN57" s="101" t="s">
        <v>132</v>
      </c>
      <c r="CO57" s="101" t="s">
        <v>133</v>
      </c>
      <c r="CP57" s="102">
        <v>0</v>
      </c>
      <c r="CQ57" s="102">
        <v>0</v>
      </c>
      <c r="CR57" s="102">
        <v>0</v>
      </c>
      <c r="CS57" s="291">
        <v>0</v>
      </c>
      <c r="CT57" s="19">
        <f>(C57+Q57+W57+AK57+CF57)</f>
        <v>122314</v>
      </c>
      <c r="CU57" s="19">
        <f>(D57+R57+X57+AL57+CG57)</f>
        <v>217292</v>
      </c>
      <c r="CV57" s="19">
        <f>(E57+S57+Y57+AM57+CH57)</f>
        <v>107769</v>
      </c>
      <c r="CW57" s="219">
        <f>CV57/CU57*100</f>
        <v>49.59639563352539</v>
      </c>
      <c r="CX57" s="101" t="s">
        <v>132</v>
      </c>
      <c r="CY57" s="101" t="s">
        <v>133</v>
      </c>
      <c r="CZ57" s="102">
        <v>0</v>
      </c>
      <c r="DA57" s="102">
        <v>0</v>
      </c>
      <c r="DB57" s="102">
        <v>0</v>
      </c>
      <c r="DC57" s="291">
        <v>0</v>
      </c>
      <c r="DD57" s="110">
        <f aca="true" t="shared" si="89" ref="DD57:DF58">(DD47)</f>
        <v>122314</v>
      </c>
      <c r="DE57" s="110">
        <f t="shared" si="89"/>
        <v>217292</v>
      </c>
      <c r="DF57" s="110">
        <f t="shared" si="89"/>
        <v>107769</v>
      </c>
      <c r="DG57" s="255">
        <f>DF57/DE57*100</f>
        <v>49.59639563352539</v>
      </c>
      <c r="DH57" s="180"/>
      <c r="DI57" s="180" t="s">
        <v>38</v>
      </c>
      <c r="DJ57" s="181" t="s">
        <v>221</v>
      </c>
      <c r="DK57" s="182">
        <f>DK58-DK56</f>
        <v>12056</v>
      </c>
      <c r="DL57" s="182">
        <f>DL58-DL56</f>
        <v>12056</v>
      </c>
      <c r="DM57" s="182">
        <f>DM58-DM56</f>
        <v>4387</v>
      </c>
      <c r="DN57" s="263">
        <f>DM57/DL57*100</f>
        <v>36.3885202388852</v>
      </c>
      <c r="DO57" s="182">
        <f>DO58-DO56</f>
        <v>0</v>
      </c>
      <c r="DP57" s="182">
        <f>DP58-DP56</f>
        <v>0</v>
      </c>
      <c r="DQ57" s="182">
        <f>DQ58-DQ56</f>
        <v>0</v>
      </c>
      <c r="DR57" s="302">
        <v>0</v>
      </c>
      <c r="DS57" s="180"/>
      <c r="DT57" s="180" t="s">
        <v>38</v>
      </c>
      <c r="DU57" s="181" t="s">
        <v>221</v>
      </c>
      <c r="DV57" s="182">
        <f>DV58-DV56</f>
        <v>66289</v>
      </c>
      <c r="DW57" s="182">
        <f>DW58-DW56</f>
        <v>66289</v>
      </c>
      <c r="DX57" s="182">
        <f>DX58-DX56</f>
        <v>38392</v>
      </c>
      <c r="DY57" s="263">
        <f>DX57/DW57*100</f>
        <v>57.91609467634148</v>
      </c>
      <c r="DZ57" s="182">
        <f>DZ58-DZ56</f>
        <v>0</v>
      </c>
      <c r="EA57" s="182">
        <f>EA58-EA56</f>
        <v>0</v>
      </c>
      <c r="EB57" s="182">
        <f>EB58-EB56</f>
        <v>1557</v>
      </c>
      <c r="EC57" s="302">
        <v>0</v>
      </c>
      <c r="ED57" s="180"/>
      <c r="EE57" s="180" t="s">
        <v>38</v>
      </c>
      <c r="EF57" s="181" t="s">
        <v>221</v>
      </c>
      <c r="EG57" s="182">
        <f>EG58-EG56</f>
        <v>0</v>
      </c>
      <c r="EH57" s="182">
        <f>EH58-EH56</f>
        <v>0</v>
      </c>
      <c r="EI57" s="182">
        <f>EI58-EI56</f>
        <v>0</v>
      </c>
      <c r="EJ57" s="302">
        <v>0</v>
      </c>
      <c r="EK57" s="165">
        <f t="shared" si="83"/>
        <v>78345</v>
      </c>
      <c r="EL57" s="165">
        <f t="shared" si="83"/>
        <v>78345</v>
      </c>
      <c r="EM57" s="165">
        <f t="shared" si="83"/>
        <v>44336</v>
      </c>
      <c r="EN57" s="242">
        <f>EM57/EL57*100</f>
        <v>56.590720530984754</v>
      </c>
    </row>
    <row r="58" spans="1:144" ht="12.75">
      <c r="A58" s="32" t="s">
        <v>132</v>
      </c>
      <c r="B58" s="32" t="s">
        <v>134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32" t="s">
        <v>132</v>
      </c>
      <c r="L58" s="32" t="s">
        <v>134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32" t="s">
        <v>132</v>
      </c>
      <c r="V58" s="32" t="s">
        <v>134</v>
      </c>
      <c r="W58" s="20">
        <f t="shared" si="85"/>
        <v>-26769</v>
      </c>
      <c r="X58" s="20">
        <f t="shared" si="85"/>
        <v>-36687</v>
      </c>
      <c r="Y58" s="20">
        <f t="shared" si="85"/>
        <v>-36687</v>
      </c>
      <c r="Z58" s="258">
        <f>Y58/X58*100</f>
        <v>100</v>
      </c>
      <c r="AA58" s="20">
        <f t="shared" si="86"/>
        <v>-26769</v>
      </c>
      <c r="AB58" s="20">
        <f t="shared" si="86"/>
        <v>-36687</v>
      </c>
      <c r="AC58" s="20">
        <f t="shared" si="86"/>
        <v>-36687</v>
      </c>
      <c r="AD58" s="258">
        <f>AC58/AB58*100</f>
        <v>100</v>
      </c>
      <c r="AE58" s="32" t="s">
        <v>132</v>
      </c>
      <c r="AF58" s="32" t="s">
        <v>134</v>
      </c>
      <c r="AG58" s="51">
        <f t="shared" si="87"/>
        <v>0</v>
      </c>
      <c r="AH58" s="51">
        <f t="shared" si="87"/>
        <v>0</v>
      </c>
      <c r="AI58" s="51">
        <f t="shared" si="87"/>
        <v>0</v>
      </c>
      <c r="AJ58" s="293">
        <v>0</v>
      </c>
      <c r="AK58" s="4">
        <v>0</v>
      </c>
      <c r="AL58" s="4">
        <v>0</v>
      </c>
      <c r="AM58" s="4">
        <v>0</v>
      </c>
      <c r="AN58" s="4">
        <v>0</v>
      </c>
      <c r="AO58" s="32" t="s">
        <v>132</v>
      </c>
      <c r="AP58" s="32" t="s">
        <v>134</v>
      </c>
      <c r="AQ58" s="4">
        <v>0</v>
      </c>
      <c r="AR58" s="4">
        <v>0</v>
      </c>
      <c r="AS58" s="4">
        <v>0</v>
      </c>
      <c r="AT58" s="4">
        <v>0</v>
      </c>
      <c r="AU58" s="122">
        <v>0</v>
      </c>
      <c r="AV58" s="122">
        <v>0</v>
      </c>
      <c r="AW58" s="122">
        <v>0</v>
      </c>
      <c r="AX58" s="223">
        <v>0</v>
      </c>
      <c r="AY58" s="32" t="s">
        <v>132</v>
      </c>
      <c r="AZ58" s="32" t="s">
        <v>134</v>
      </c>
      <c r="BA58" s="122">
        <v>0</v>
      </c>
      <c r="BB58" s="122">
        <v>0</v>
      </c>
      <c r="BC58" s="122">
        <v>0</v>
      </c>
      <c r="BD58" s="223">
        <v>0</v>
      </c>
      <c r="BE58" s="122">
        <v>0</v>
      </c>
      <c r="BF58" s="122">
        <v>0</v>
      </c>
      <c r="BG58" s="122">
        <v>0</v>
      </c>
      <c r="BH58" s="223">
        <v>0</v>
      </c>
      <c r="BI58" s="32" t="s">
        <v>132</v>
      </c>
      <c r="BJ58" s="32" t="s">
        <v>134</v>
      </c>
      <c r="BK58" s="4">
        <v>0</v>
      </c>
      <c r="BL58" s="4">
        <v>0</v>
      </c>
      <c r="BM58" s="4">
        <v>0</v>
      </c>
      <c r="BN58" s="309">
        <v>0</v>
      </c>
      <c r="BO58" s="4">
        <v>0</v>
      </c>
      <c r="BP58" s="4">
        <v>0</v>
      </c>
      <c r="BQ58" s="4">
        <v>0</v>
      </c>
      <c r="BR58" s="223">
        <v>0</v>
      </c>
      <c r="BS58" s="32" t="s">
        <v>132</v>
      </c>
      <c r="BT58" s="32" t="s">
        <v>134</v>
      </c>
      <c r="BU58" s="122">
        <v>0</v>
      </c>
      <c r="BV58" s="4">
        <v>0</v>
      </c>
      <c r="BW58" s="4">
        <v>0</v>
      </c>
      <c r="BX58" s="4">
        <v>0</v>
      </c>
      <c r="BY58" s="223">
        <v>0</v>
      </c>
      <c r="BZ58" s="4">
        <v>0</v>
      </c>
      <c r="CA58" s="4">
        <v>0</v>
      </c>
      <c r="CB58" s="4">
        <v>0</v>
      </c>
      <c r="CC58" s="223">
        <v>0</v>
      </c>
      <c r="CD58" s="32" t="s">
        <v>132</v>
      </c>
      <c r="CE58" s="32" t="s">
        <v>134</v>
      </c>
      <c r="CF58" s="4">
        <v>0</v>
      </c>
      <c r="CG58" s="4">
        <v>0</v>
      </c>
      <c r="CH58" s="4">
        <v>0</v>
      </c>
      <c r="CI58" s="236">
        <v>0</v>
      </c>
      <c r="CJ58" s="4">
        <v>0</v>
      </c>
      <c r="CK58" s="4">
        <v>0</v>
      </c>
      <c r="CL58" s="4">
        <v>0</v>
      </c>
      <c r="CM58" s="223">
        <v>0</v>
      </c>
      <c r="CN58" s="32" t="s">
        <v>132</v>
      </c>
      <c r="CO58" s="32" t="s">
        <v>134</v>
      </c>
      <c r="CP58" s="105">
        <v>0</v>
      </c>
      <c r="CQ58" s="105">
        <v>0</v>
      </c>
      <c r="CR58" s="105">
        <v>0</v>
      </c>
      <c r="CS58" s="294">
        <v>0</v>
      </c>
      <c r="CT58" s="24">
        <f>(C58+M58+W58+AK58+CF58)</f>
        <v>-26769</v>
      </c>
      <c r="CU58" s="24">
        <f>(D58+N58+X58+AL58+CG58)</f>
        <v>-36687</v>
      </c>
      <c r="CV58" s="24">
        <f>(E58+O58+Y58+AM58+CH58)</f>
        <v>-36687</v>
      </c>
      <c r="CW58" s="307">
        <f>CV58/CU58*100</f>
        <v>100</v>
      </c>
      <c r="CX58" s="32" t="s">
        <v>132</v>
      </c>
      <c r="CY58" s="32" t="s">
        <v>134</v>
      </c>
      <c r="CZ58" s="105">
        <v>0</v>
      </c>
      <c r="DA58" s="105">
        <v>0</v>
      </c>
      <c r="DB58" s="105">
        <v>0</v>
      </c>
      <c r="DC58" s="309">
        <v>0</v>
      </c>
      <c r="DD58" s="96">
        <f t="shared" si="89"/>
        <v>-26769</v>
      </c>
      <c r="DE58" s="96">
        <f t="shared" si="89"/>
        <v>-36687</v>
      </c>
      <c r="DF58" s="96">
        <f t="shared" si="89"/>
        <v>-36687</v>
      </c>
      <c r="DG58" s="307">
        <f>DF58/DE58*100</f>
        <v>100</v>
      </c>
      <c r="DH58" s="183"/>
      <c r="DI58" s="183"/>
      <c r="DJ58" s="184" t="s">
        <v>222</v>
      </c>
      <c r="DK58" s="185">
        <f>C44</f>
        <v>12056</v>
      </c>
      <c r="DL58" s="185">
        <f>D44</f>
        <v>12056</v>
      </c>
      <c r="DM58" s="185">
        <f>E44</f>
        <v>5509</v>
      </c>
      <c r="DN58" s="264">
        <f>DM58/DL58*100</f>
        <v>45.695089581950896</v>
      </c>
      <c r="DO58" s="185">
        <f>Q44</f>
        <v>0</v>
      </c>
      <c r="DP58" s="185">
        <f>R44</f>
        <v>0</v>
      </c>
      <c r="DQ58" s="185">
        <f>S44</f>
        <v>0</v>
      </c>
      <c r="DR58" s="303">
        <v>0</v>
      </c>
      <c r="DS58" s="183"/>
      <c r="DT58" s="183"/>
      <c r="DU58" s="184" t="s">
        <v>222</v>
      </c>
      <c r="DV58" s="185">
        <f>W44</f>
        <v>95816</v>
      </c>
      <c r="DW58" s="185">
        <f>X44</f>
        <v>98085</v>
      </c>
      <c r="DX58" s="185">
        <f>Y44</f>
        <v>54394</v>
      </c>
      <c r="DY58" s="264">
        <f>DX58/DW58*100</f>
        <v>55.45598205637967</v>
      </c>
      <c r="DZ58" s="185">
        <f>AK44</f>
        <v>477</v>
      </c>
      <c r="EA58" s="185">
        <f>AL44</f>
        <v>477</v>
      </c>
      <c r="EB58" s="185">
        <f>AM44</f>
        <v>1657</v>
      </c>
      <c r="EC58" s="264">
        <f>EB58/EA58*100</f>
        <v>347.37945492662476</v>
      </c>
      <c r="ED58" s="183"/>
      <c r="EE58" s="183"/>
      <c r="EF58" s="184" t="s">
        <v>222</v>
      </c>
      <c r="EG58" s="168">
        <f>CF44</f>
        <v>370</v>
      </c>
      <c r="EH58" s="168">
        <f>CG44</f>
        <v>346</v>
      </c>
      <c r="EI58" s="168">
        <f>CH44</f>
        <v>346</v>
      </c>
      <c r="EJ58" s="264">
        <f>EI58/EH58*100</f>
        <v>100</v>
      </c>
      <c r="EK58" s="168">
        <f>SUM(EK56:EK57)</f>
        <v>108719</v>
      </c>
      <c r="EL58" s="168">
        <f>SUM(EL56:EL57)</f>
        <v>110964</v>
      </c>
      <c r="EM58" s="168">
        <f>SUM(EM56:EM57)</f>
        <v>61906</v>
      </c>
      <c r="EN58" s="264">
        <f>EM58/EL58*100</f>
        <v>55.78926498684258</v>
      </c>
    </row>
    <row r="59" spans="1:144" ht="12.75">
      <c r="A59" s="34" t="s">
        <v>132</v>
      </c>
      <c r="B59" s="34" t="s">
        <v>133</v>
      </c>
      <c r="C59" s="35">
        <f aca="true" t="shared" si="90" ref="C59:O59">SUM(C57:C58)</f>
        <v>120</v>
      </c>
      <c r="D59" s="35">
        <f t="shared" si="90"/>
        <v>120</v>
      </c>
      <c r="E59" s="35">
        <f t="shared" si="90"/>
        <v>1880</v>
      </c>
      <c r="F59" s="212">
        <f>E59/D59*100</f>
        <v>1566.6666666666665</v>
      </c>
      <c r="G59" s="35">
        <f t="shared" si="90"/>
        <v>116</v>
      </c>
      <c r="H59" s="35">
        <f t="shared" si="90"/>
        <v>116</v>
      </c>
      <c r="I59" s="35">
        <f t="shared" si="90"/>
        <v>1508</v>
      </c>
      <c r="J59" s="212">
        <f>I59/H59*100</f>
        <v>1300</v>
      </c>
      <c r="K59" s="34" t="s">
        <v>132</v>
      </c>
      <c r="L59" s="34" t="s">
        <v>133</v>
      </c>
      <c r="M59" s="35">
        <f t="shared" si="90"/>
        <v>4</v>
      </c>
      <c r="N59" s="35">
        <f t="shared" si="90"/>
        <v>4</v>
      </c>
      <c r="O59" s="35">
        <f t="shared" si="90"/>
        <v>372</v>
      </c>
      <c r="P59" s="313">
        <f>O59/N59*100</f>
        <v>9300</v>
      </c>
      <c r="Q59" s="35">
        <f aca="true" t="shared" si="91" ref="Q59:AC59">SUM(Q57:Q58)</f>
        <v>3215</v>
      </c>
      <c r="R59" s="35">
        <f t="shared" si="91"/>
        <v>3215</v>
      </c>
      <c r="S59" s="35">
        <f t="shared" si="91"/>
        <v>1488</v>
      </c>
      <c r="T59" s="212">
        <f>S59/R59*100</f>
        <v>46.28304821150856</v>
      </c>
      <c r="U59" s="34" t="s">
        <v>132</v>
      </c>
      <c r="V59" s="34" t="s">
        <v>133</v>
      </c>
      <c r="W59" s="35">
        <f t="shared" si="91"/>
        <v>0</v>
      </c>
      <c r="X59" s="35">
        <f t="shared" si="91"/>
        <v>0</v>
      </c>
      <c r="Y59" s="35">
        <f t="shared" si="91"/>
        <v>0</v>
      </c>
      <c r="Z59" s="218">
        <v>0</v>
      </c>
      <c r="AA59" s="35">
        <f t="shared" si="91"/>
        <v>0</v>
      </c>
      <c r="AB59" s="35">
        <f t="shared" si="91"/>
        <v>0</v>
      </c>
      <c r="AC59" s="35">
        <f t="shared" si="91"/>
        <v>0</v>
      </c>
      <c r="AD59" s="218">
        <v>0</v>
      </c>
      <c r="AE59" s="34" t="s">
        <v>132</v>
      </c>
      <c r="AF59" s="34" t="s">
        <v>133</v>
      </c>
      <c r="AG59" s="35">
        <f>SUM(AG57:AG58)</f>
        <v>0</v>
      </c>
      <c r="AH59" s="35">
        <f>SUM(AH57:AH58)</f>
        <v>0</v>
      </c>
      <c r="AI59" s="35">
        <f>SUM(AI57:AI58)</f>
        <v>0</v>
      </c>
      <c r="AJ59" s="218">
        <v>0</v>
      </c>
      <c r="AK59" s="35">
        <f aca="true" t="shared" si="92" ref="AK59:AS59">SUM(AK57:AK58)</f>
        <v>73134</v>
      </c>
      <c r="AL59" s="35">
        <f t="shared" si="92"/>
        <v>73134</v>
      </c>
      <c r="AM59" s="35">
        <f t="shared" si="92"/>
        <v>29840</v>
      </c>
      <c r="AN59" s="212">
        <f>AM59/AL59*100</f>
        <v>40.80181584488747</v>
      </c>
      <c r="AO59" s="34" t="s">
        <v>132</v>
      </c>
      <c r="AP59" s="34" t="s">
        <v>133</v>
      </c>
      <c r="AQ59" s="35">
        <f t="shared" si="92"/>
        <v>73134</v>
      </c>
      <c r="AR59" s="35">
        <f t="shared" si="92"/>
        <v>73134</v>
      </c>
      <c r="AS59" s="35">
        <f t="shared" si="92"/>
        <v>29840</v>
      </c>
      <c r="AT59" s="212">
        <f>AS59/AR59*100</f>
        <v>40.80181584488747</v>
      </c>
      <c r="AU59" s="35">
        <f aca="true" t="shared" si="93" ref="AU59:BC59">SUM(AU57:AU58)</f>
        <v>0</v>
      </c>
      <c r="AV59" s="35">
        <f t="shared" si="93"/>
        <v>0</v>
      </c>
      <c r="AW59" s="35">
        <f t="shared" si="93"/>
        <v>1697</v>
      </c>
      <c r="AX59" s="218">
        <v>0</v>
      </c>
      <c r="AY59" s="34" t="s">
        <v>132</v>
      </c>
      <c r="AZ59" s="34" t="s">
        <v>133</v>
      </c>
      <c r="BA59" s="35">
        <f t="shared" si="93"/>
        <v>73134</v>
      </c>
      <c r="BB59" s="35">
        <f t="shared" si="93"/>
        <v>50245</v>
      </c>
      <c r="BC59" s="35">
        <f t="shared" si="93"/>
        <v>14970</v>
      </c>
      <c r="BD59" s="212">
        <f>BC59/BB59*100</f>
        <v>29.79400935416459</v>
      </c>
      <c r="BE59" s="35">
        <f>SUM(BE57:BE58)</f>
        <v>0</v>
      </c>
      <c r="BF59" s="35">
        <f>SUM(BF57:BF58)</f>
        <v>22889</v>
      </c>
      <c r="BG59" s="35">
        <f>SUM(BG57:BG58)</f>
        <v>13173</v>
      </c>
      <c r="BH59" s="212">
        <f>BG59/BF59*100</f>
        <v>57.55166237057102</v>
      </c>
      <c r="BI59" s="34" t="s">
        <v>132</v>
      </c>
      <c r="BJ59" s="34" t="s">
        <v>133</v>
      </c>
      <c r="BK59" s="35">
        <f aca="true" t="shared" si="94" ref="BK59:CV59">SUM(BK57:BK58)</f>
        <v>0</v>
      </c>
      <c r="BL59" s="35">
        <f t="shared" si="94"/>
        <v>0</v>
      </c>
      <c r="BM59" s="35">
        <f t="shared" si="94"/>
        <v>0</v>
      </c>
      <c r="BN59" s="218">
        <v>0</v>
      </c>
      <c r="BO59" s="35">
        <f t="shared" si="94"/>
        <v>0</v>
      </c>
      <c r="BP59" s="35">
        <f t="shared" si="94"/>
        <v>0</v>
      </c>
      <c r="BQ59" s="35">
        <f t="shared" si="94"/>
        <v>0</v>
      </c>
      <c r="BR59" s="218">
        <v>0</v>
      </c>
      <c r="BS59" s="34" t="s">
        <v>132</v>
      </c>
      <c r="BT59" s="34" t="s">
        <v>133</v>
      </c>
      <c r="BU59" s="35">
        <f t="shared" si="94"/>
        <v>0</v>
      </c>
      <c r="BV59" s="35">
        <f t="shared" si="94"/>
        <v>0</v>
      </c>
      <c r="BW59" s="35">
        <f t="shared" si="94"/>
        <v>0</v>
      </c>
      <c r="BX59" s="35">
        <f t="shared" si="94"/>
        <v>0</v>
      </c>
      <c r="BY59" s="218">
        <v>0</v>
      </c>
      <c r="BZ59" s="35">
        <f>SUM(BZ57:BZ58)</f>
        <v>0</v>
      </c>
      <c r="CA59" s="35">
        <f>SUM(CA57:CA58)</f>
        <v>0</v>
      </c>
      <c r="CB59" s="35">
        <f>SUM(CB57:CB58)</f>
        <v>0</v>
      </c>
      <c r="CC59" s="218">
        <v>0</v>
      </c>
      <c r="CD59" s="34" t="s">
        <v>132</v>
      </c>
      <c r="CE59" s="34" t="s">
        <v>133</v>
      </c>
      <c r="CF59" s="35">
        <f t="shared" si="94"/>
        <v>19076</v>
      </c>
      <c r="CG59" s="35">
        <f t="shared" si="94"/>
        <v>104136</v>
      </c>
      <c r="CH59" s="35">
        <f t="shared" si="94"/>
        <v>37874</v>
      </c>
      <c r="CI59" s="212">
        <f>CH59/CG59*100</f>
        <v>36.369747253591456</v>
      </c>
      <c r="CJ59" s="109">
        <f t="shared" si="94"/>
        <v>19076</v>
      </c>
      <c r="CK59" s="109">
        <f t="shared" si="94"/>
        <v>104136</v>
      </c>
      <c r="CL59" s="109">
        <f t="shared" si="94"/>
        <v>37874</v>
      </c>
      <c r="CM59" s="212">
        <f>CL59/CK59*100</f>
        <v>36.369747253591456</v>
      </c>
      <c r="CN59" s="34" t="s">
        <v>132</v>
      </c>
      <c r="CO59" s="34" t="s">
        <v>133</v>
      </c>
      <c r="CP59" s="109">
        <f>SUM(CP57:CP58)</f>
        <v>0</v>
      </c>
      <c r="CQ59" s="109">
        <f>SUM(CQ57:CQ58)</f>
        <v>0</v>
      </c>
      <c r="CR59" s="109">
        <f>SUM(CR57:CR58)</f>
        <v>0</v>
      </c>
      <c r="CS59" s="218">
        <v>0</v>
      </c>
      <c r="CT59" s="35">
        <f t="shared" si="94"/>
        <v>95545</v>
      </c>
      <c r="CU59" s="35">
        <f t="shared" si="94"/>
        <v>180605</v>
      </c>
      <c r="CV59" s="35">
        <f t="shared" si="94"/>
        <v>71082</v>
      </c>
      <c r="CW59" s="212">
        <f>CV59/CU59*100</f>
        <v>39.35771434899366</v>
      </c>
      <c r="CX59" s="34" t="s">
        <v>132</v>
      </c>
      <c r="CY59" s="34" t="s">
        <v>133</v>
      </c>
      <c r="CZ59" s="108">
        <v>0</v>
      </c>
      <c r="DA59" s="108">
        <v>0</v>
      </c>
      <c r="DB59" s="108">
        <v>0</v>
      </c>
      <c r="DC59" s="218">
        <v>0</v>
      </c>
      <c r="DD59" s="35">
        <f>SUM(DD57:DD58)</f>
        <v>95545</v>
      </c>
      <c r="DE59" s="35">
        <f>SUM(DE57:DE58)</f>
        <v>180605</v>
      </c>
      <c r="DF59" s="35">
        <f>SUM(DF57:DF58)</f>
        <v>71082</v>
      </c>
      <c r="DG59" s="212">
        <f>DF59/DE59*100</f>
        <v>39.35771434899366</v>
      </c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</row>
    <row r="60" spans="1:1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4"/>
      <c r="AH60" s="14"/>
      <c r="AI60" s="14"/>
      <c r="AJ60" s="14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</row>
    <row r="61" spans="1:1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</row>
  </sheetData>
  <mergeCells count="3">
    <mergeCell ref="CZ3:DC3"/>
    <mergeCell ref="DD3:DG3"/>
    <mergeCell ref="CJ3:CM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bevételei&amp;R&amp;"Times New Roman CE,Normál\2.sz.táblázat
(ezer ft-ban)</oddHeader>
    <oddFooter>&amp;L&amp;"Times New Roman CE,Normál\&amp;8&amp;D/&amp;T/Tóthné&amp;C&amp;"Times New Roman CE,Normál\&amp;8&amp;F/&amp;A/Tóthné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6.00390625" style="0" customWidth="1"/>
    <col min="2" max="2" width="38.00390625" style="0" customWidth="1"/>
    <col min="3" max="3" width="12.75390625" style="0" customWidth="1"/>
    <col min="4" max="4" width="11.75390625" style="0" customWidth="1"/>
    <col min="5" max="5" width="10.125" style="0" customWidth="1"/>
    <col min="6" max="6" width="8.75390625" style="0" customWidth="1"/>
    <col min="7" max="7" width="5.125" style="0" customWidth="1"/>
    <col min="8" max="8" width="5.25390625" style="0" customWidth="1"/>
    <col min="9" max="9" width="37.125" style="0" customWidth="1"/>
    <col min="10" max="10" width="10.375" style="0" customWidth="1"/>
    <col min="11" max="11" width="11.125" style="0" customWidth="1"/>
    <col min="12" max="12" width="9.75390625" style="0" customWidth="1"/>
    <col min="13" max="13" width="9.00390625" style="0" customWidth="1"/>
  </cols>
  <sheetData>
    <row r="1" spans="1:13" ht="12.75">
      <c r="A1" s="25" t="s">
        <v>46</v>
      </c>
      <c r="B1" s="25" t="s">
        <v>46</v>
      </c>
      <c r="C1" s="330" t="s">
        <v>224</v>
      </c>
      <c r="D1" s="331"/>
      <c r="E1" s="331"/>
      <c r="F1" s="332"/>
      <c r="G1" s="126" t="s">
        <v>46</v>
      </c>
      <c r="H1" s="127" t="s">
        <v>46</v>
      </c>
      <c r="I1" s="127" t="s">
        <v>46</v>
      </c>
      <c r="J1" s="330" t="s">
        <v>182</v>
      </c>
      <c r="K1" s="331"/>
      <c r="L1" s="331"/>
      <c r="M1" s="332"/>
    </row>
    <row r="2" spans="1:13" ht="12.75">
      <c r="A2" s="26" t="s">
        <v>48</v>
      </c>
      <c r="B2" s="26" t="s">
        <v>49</v>
      </c>
      <c r="C2" s="330" t="s">
        <v>183</v>
      </c>
      <c r="D2" s="331"/>
      <c r="E2" s="331"/>
      <c r="F2" s="332"/>
      <c r="G2" s="128" t="s">
        <v>48</v>
      </c>
      <c r="H2" s="129" t="s">
        <v>184</v>
      </c>
      <c r="I2" s="129" t="s">
        <v>185</v>
      </c>
      <c r="J2" s="330" t="s">
        <v>183</v>
      </c>
      <c r="K2" s="331"/>
      <c r="L2" s="331"/>
      <c r="M2" s="332"/>
    </row>
    <row r="3" spans="1:13" ht="12.75">
      <c r="A3" s="26" t="s">
        <v>45</v>
      </c>
      <c r="B3" s="26" t="s">
        <v>50</v>
      </c>
      <c r="C3" s="149"/>
      <c r="D3" s="149"/>
      <c r="E3" s="149"/>
      <c r="F3" s="149"/>
      <c r="G3" s="128" t="s">
        <v>45</v>
      </c>
      <c r="H3" s="129" t="s">
        <v>186</v>
      </c>
      <c r="I3" s="129" t="s">
        <v>187</v>
      </c>
      <c r="J3" s="149"/>
      <c r="K3" s="149"/>
      <c r="L3" s="149"/>
      <c r="M3" s="149"/>
    </row>
    <row r="4" spans="1:13" ht="12.75">
      <c r="A4" s="26" t="s">
        <v>46</v>
      </c>
      <c r="B4" s="27"/>
      <c r="C4" s="129" t="s">
        <v>157</v>
      </c>
      <c r="D4" s="129" t="s">
        <v>231</v>
      </c>
      <c r="E4" s="129" t="s">
        <v>226</v>
      </c>
      <c r="F4" s="129" t="s">
        <v>228</v>
      </c>
      <c r="G4" s="128" t="s">
        <v>46</v>
      </c>
      <c r="H4" s="129" t="s">
        <v>45</v>
      </c>
      <c r="I4" s="130" t="s">
        <v>188</v>
      </c>
      <c r="J4" s="129" t="s">
        <v>157</v>
      </c>
      <c r="K4" s="129" t="s">
        <v>231</v>
      </c>
      <c r="L4" s="129" t="s">
        <v>226</v>
      </c>
      <c r="M4" s="129" t="s">
        <v>228</v>
      </c>
    </row>
    <row r="5" spans="1:13" ht="12.75">
      <c r="A5" s="28"/>
      <c r="B5" s="29"/>
      <c r="C5" s="272" t="s">
        <v>4</v>
      </c>
      <c r="D5" s="272" t="s">
        <v>4</v>
      </c>
      <c r="E5" s="272" t="s">
        <v>227</v>
      </c>
      <c r="F5" s="272" t="s">
        <v>229</v>
      </c>
      <c r="G5" s="131"/>
      <c r="H5" s="132"/>
      <c r="I5" s="133"/>
      <c r="J5" s="272" t="s">
        <v>4</v>
      </c>
      <c r="K5" s="272" t="s">
        <v>4</v>
      </c>
      <c r="L5" s="272" t="s">
        <v>227</v>
      </c>
      <c r="M5" s="272" t="s">
        <v>229</v>
      </c>
    </row>
    <row r="6" spans="1:13" ht="12.75">
      <c r="A6" s="30" t="s">
        <v>37</v>
      </c>
      <c r="B6" s="30" t="s">
        <v>51</v>
      </c>
      <c r="C6" s="273">
        <v>86</v>
      </c>
      <c r="D6" s="276">
        <v>86</v>
      </c>
      <c r="E6" s="278">
        <v>86</v>
      </c>
      <c r="F6" s="211">
        <f>E6/D6*100</f>
        <v>100</v>
      </c>
      <c r="G6" s="134"/>
      <c r="H6" s="135"/>
      <c r="I6" s="135"/>
      <c r="J6" s="135"/>
      <c r="K6" s="136"/>
      <c r="L6" s="136"/>
      <c r="M6" s="136"/>
    </row>
    <row r="7" spans="1:13" ht="12.75">
      <c r="A7" s="30" t="s">
        <v>38</v>
      </c>
      <c r="B7" s="30" t="s">
        <v>52</v>
      </c>
      <c r="C7" s="274">
        <v>82</v>
      </c>
      <c r="D7" s="277">
        <v>82</v>
      </c>
      <c r="E7" s="278">
        <v>86</v>
      </c>
      <c r="F7" s="211">
        <f>E7/D7*100</f>
        <v>104.8780487804878</v>
      </c>
      <c r="G7" s="137">
        <v>1</v>
      </c>
      <c r="H7" s="52" t="s">
        <v>37</v>
      </c>
      <c r="I7" s="52" t="s">
        <v>189</v>
      </c>
      <c r="J7" s="138">
        <v>59</v>
      </c>
      <c r="K7" s="27">
        <v>59</v>
      </c>
      <c r="L7" s="27">
        <v>59</v>
      </c>
      <c r="M7" s="280">
        <f>L7/K7*100</f>
        <v>100</v>
      </c>
    </row>
    <row r="8" spans="1:13" ht="12.75">
      <c r="A8" s="30" t="s">
        <v>39</v>
      </c>
      <c r="B8" s="30" t="s">
        <v>53</v>
      </c>
      <c r="C8" s="274">
        <v>103</v>
      </c>
      <c r="D8" s="277">
        <v>103</v>
      </c>
      <c r="E8" s="278">
        <v>103</v>
      </c>
      <c r="F8" s="211">
        <f aca="true" t="shared" si="0" ref="F8:F56">E8/D8*100</f>
        <v>100</v>
      </c>
      <c r="G8" s="137">
        <v>1</v>
      </c>
      <c r="H8" s="52" t="s">
        <v>38</v>
      </c>
      <c r="I8" s="52" t="s">
        <v>190</v>
      </c>
      <c r="J8" s="140">
        <f>(J9-J7)</f>
        <v>27</v>
      </c>
      <c r="K8" s="140">
        <f>(K9-K7)</f>
        <v>27</v>
      </c>
      <c r="L8" s="140">
        <f>(L9-L7)</f>
        <v>27</v>
      </c>
      <c r="M8" s="282">
        <f>L8/K8*100</f>
        <v>100</v>
      </c>
    </row>
    <row r="9" spans="1:13" ht="12.75">
      <c r="A9" s="30" t="s">
        <v>40</v>
      </c>
      <c r="B9" s="30" t="s">
        <v>54</v>
      </c>
      <c r="C9" s="274">
        <v>39</v>
      </c>
      <c r="D9" s="277">
        <v>39</v>
      </c>
      <c r="E9" s="278">
        <v>39</v>
      </c>
      <c r="F9" s="211">
        <f t="shared" si="0"/>
        <v>100</v>
      </c>
      <c r="G9" s="141">
        <v>1</v>
      </c>
      <c r="H9" s="55"/>
      <c r="I9" s="55" t="s">
        <v>191</v>
      </c>
      <c r="J9" s="142">
        <f>(C6)</f>
        <v>86</v>
      </c>
      <c r="K9" s="142">
        <f>(D6)</f>
        <v>86</v>
      </c>
      <c r="L9" s="142">
        <f>(E6)</f>
        <v>86</v>
      </c>
      <c r="M9" s="283">
        <f>L9/K9*100</f>
        <v>100</v>
      </c>
    </row>
    <row r="10" spans="1:10" ht="12.75">
      <c r="A10" s="30" t="s">
        <v>41</v>
      </c>
      <c r="B10" s="30" t="s">
        <v>55</v>
      </c>
      <c r="C10" s="274">
        <v>63</v>
      </c>
      <c r="D10" s="277">
        <v>63</v>
      </c>
      <c r="E10" s="278">
        <v>63</v>
      </c>
      <c r="F10" s="211">
        <f t="shared" si="0"/>
        <v>100</v>
      </c>
      <c r="G10" s="143"/>
      <c r="H10" s="49"/>
      <c r="I10" s="49"/>
      <c r="J10" s="49"/>
    </row>
    <row r="11" spans="1:10" ht="12.75">
      <c r="A11" s="30" t="s">
        <v>42</v>
      </c>
      <c r="B11" s="30" t="s">
        <v>56</v>
      </c>
      <c r="C11" s="274">
        <v>31</v>
      </c>
      <c r="D11" s="277">
        <v>31</v>
      </c>
      <c r="E11" s="278">
        <v>31</v>
      </c>
      <c r="F11" s="211">
        <f t="shared" si="0"/>
        <v>100</v>
      </c>
      <c r="G11" s="49"/>
      <c r="H11" s="49"/>
      <c r="I11" s="49"/>
      <c r="J11" s="49"/>
    </row>
    <row r="12" spans="1:10" ht="12.75">
      <c r="A12" s="30" t="s">
        <v>44</v>
      </c>
      <c r="B12" s="30" t="s">
        <v>5</v>
      </c>
      <c r="C12" s="274">
        <v>60</v>
      </c>
      <c r="D12" s="277">
        <v>60</v>
      </c>
      <c r="E12" s="278">
        <v>55</v>
      </c>
      <c r="F12" s="211">
        <f t="shared" si="0"/>
        <v>91.66666666666666</v>
      </c>
      <c r="G12" s="49"/>
      <c r="H12" s="49"/>
      <c r="I12" s="49"/>
      <c r="J12" s="49"/>
    </row>
    <row r="13" spans="1:10" ht="12.75">
      <c r="A13" s="30" t="s">
        <v>57</v>
      </c>
      <c r="B13" s="30" t="s">
        <v>58</v>
      </c>
      <c r="C13" s="274">
        <v>469</v>
      </c>
      <c r="D13" s="277">
        <v>469</v>
      </c>
      <c r="E13" s="278">
        <v>469</v>
      </c>
      <c r="F13" s="211">
        <f t="shared" si="0"/>
        <v>100</v>
      </c>
      <c r="G13" s="49"/>
      <c r="H13" s="49"/>
      <c r="I13" s="49"/>
      <c r="J13" s="49"/>
    </row>
    <row r="14" spans="1:10" ht="12.75">
      <c r="A14" s="30" t="s">
        <v>47</v>
      </c>
      <c r="B14" s="30" t="s">
        <v>59</v>
      </c>
      <c r="C14" s="274">
        <v>51</v>
      </c>
      <c r="D14" s="277">
        <v>51</v>
      </c>
      <c r="E14" s="278">
        <v>51</v>
      </c>
      <c r="F14" s="211">
        <f t="shared" si="0"/>
        <v>100</v>
      </c>
      <c r="G14" s="49"/>
      <c r="H14" s="49"/>
      <c r="I14" s="49"/>
      <c r="J14" s="49"/>
    </row>
    <row r="15" spans="1:10" ht="12.75">
      <c r="A15" s="30" t="s">
        <v>60</v>
      </c>
      <c r="B15" s="30" t="s">
        <v>61</v>
      </c>
      <c r="C15" s="274">
        <v>52</v>
      </c>
      <c r="D15" s="277">
        <v>52</v>
      </c>
      <c r="E15" s="278">
        <v>52</v>
      </c>
      <c r="F15" s="211">
        <f t="shared" si="0"/>
        <v>100</v>
      </c>
      <c r="G15" s="49"/>
      <c r="H15" s="49"/>
      <c r="I15" s="49"/>
      <c r="J15" s="49"/>
    </row>
    <row r="16" spans="1:13" ht="12.75">
      <c r="A16" s="30" t="s">
        <v>62</v>
      </c>
      <c r="B16" s="30" t="s">
        <v>63</v>
      </c>
      <c r="C16" s="274">
        <v>65</v>
      </c>
      <c r="D16" s="277">
        <v>65</v>
      </c>
      <c r="E16" s="278">
        <v>65</v>
      </c>
      <c r="F16" s="211">
        <f t="shared" si="0"/>
        <v>100</v>
      </c>
      <c r="G16" s="126" t="s">
        <v>46</v>
      </c>
      <c r="H16" s="127" t="s">
        <v>46</v>
      </c>
      <c r="I16" s="127" t="s">
        <v>46</v>
      </c>
      <c r="J16" s="330" t="s">
        <v>182</v>
      </c>
      <c r="K16" s="331"/>
      <c r="L16" s="331"/>
      <c r="M16" s="332"/>
    </row>
    <row r="17" spans="1:13" ht="12.75">
      <c r="A17" s="30" t="s">
        <v>64</v>
      </c>
      <c r="B17" s="30" t="s">
        <v>65</v>
      </c>
      <c r="C17" s="274">
        <v>39</v>
      </c>
      <c r="D17" s="277">
        <v>39</v>
      </c>
      <c r="E17" s="278">
        <v>39</v>
      </c>
      <c r="F17" s="211">
        <f t="shared" si="0"/>
        <v>100</v>
      </c>
      <c r="G17" s="128" t="s">
        <v>48</v>
      </c>
      <c r="H17" s="129" t="s">
        <v>184</v>
      </c>
      <c r="I17" s="129" t="s">
        <v>185</v>
      </c>
      <c r="J17" s="330" t="s">
        <v>183</v>
      </c>
      <c r="K17" s="331"/>
      <c r="L17" s="331"/>
      <c r="M17" s="332"/>
    </row>
    <row r="18" spans="1:13" ht="12.75">
      <c r="A18" s="30" t="s">
        <v>66</v>
      </c>
      <c r="B18" s="30" t="s">
        <v>67</v>
      </c>
      <c r="C18" s="274">
        <v>61</v>
      </c>
      <c r="D18" s="277">
        <v>61</v>
      </c>
      <c r="E18" s="278">
        <v>61</v>
      </c>
      <c r="F18" s="211">
        <f t="shared" si="0"/>
        <v>100</v>
      </c>
      <c r="G18" s="128" t="s">
        <v>45</v>
      </c>
      <c r="H18" s="129" t="s">
        <v>186</v>
      </c>
      <c r="I18" s="129" t="s">
        <v>187</v>
      </c>
      <c r="J18" s="149"/>
      <c r="K18" s="149"/>
      <c r="L18" s="149"/>
      <c r="M18" s="149"/>
    </row>
    <row r="19" spans="1:13" ht="12.75">
      <c r="A19" s="30" t="s">
        <v>68</v>
      </c>
      <c r="B19" s="30" t="s">
        <v>69</v>
      </c>
      <c r="C19" s="274">
        <v>59</v>
      </c>
      <c r="D19" s="277">
        <v>59</v>
      </c>
      <c r="E19" s="278">
        <v>59</v>
      </c>
      <c r="F19" s="211">
        <f t="shared" si="0"/>
        <v>100</v>
      </c>
      <c r="G19" s="128" t="s">
        <v>46</v>
      </c>
      <c r="H19" s="129" t="s">
        <v>45</v>
      </c>
      <c r="I19" s="130" t="s">
        <v>188</v>
      </c>
      <c r="J19" s="129" t="s">
        <v>157</v>
      </c>
      <c r="K19" s="129" t="s">
        <v>231</v>
      </c>
      <c r="L19" s="129" t="s">
        <v>226</v>
      </c>
      <c r="M19" s="129" t="s">
        <v>228</v>
      </c>
    </row>
    <row r="20" spans="1:13" ht="12.75">
      <c r="A20" s="30" t="s">
        <v>70</v>
      </c>
      <c r="B20" s="30" t="s">
        <v>71</v>
      </c>
      <c r="C20" s="274">
        <v>56</v>
      </c>
      <c r="D20" s="277">
        <v>56</v>
      </c>
      <c r="E20" s="278">
        <v>56</v>
      </c>
      <c r="F20" s="211">
        <f t="shared" si="0"/>
        <v>100</v>
      </c>
      <c r="G20" s="131"/>
      <c r="H20" s="132"/>
      <c r="I20" s="133"/>
      <c r="J20" s="272" t="s">
        <v>4</v>
      </c>
      <c r="K20" s="272" t="s">
        <v>4</v>
      </c>
      <c r="L20" s="272" t="s">
        <v>227</v>
      </c>
      <c r="M20" s="272" t="s">
        <v>229</v>
      </c>
    </row>
    <row r="21" spans="1:13" ht="12.75">
      <c r="A21" s="32" t="s">
        <v>72</v>
      </c>
      <c r="B21" s="30" t="s">
        <v>73</v>
      </c>
      <c r="C21" s="274">
        <v>13</v>
      </c>
      <c r="D21" s="277">
        <v>13</v>
      </c>
      <c r="E21" s="278">
        <v>13</v>
      </c>
      <c r="F21" s="211">
        <f t="shared" si="0"/>
        <v>100</v>
      </c>
      <c r="G21" s="137"/>
      <c r="H21" s="52"/>
      <c r="I21" s="52"/>
      <c r="J21" s="52"/>
      <c r="K21" s="136"/>
      <c r="L21" s="139"/>
      <c r="M21" s="139"/>
    </row>
    <row r="22" spans="1:13" ht="12.75">
      <c r="A22" s="32" t="s">
        <v>74</v>
      </c>
      <c r="B22" s="30" t="s">
        <v>75</v>
      </c>
      <c r="C22" s="274">
        <v>48</v>
      </c>
      <c r="D22" s="277">
        <v>48</v>
      </c>
      <c r="E22" s="278">
        <v>48</v>
      </c>
      <c r="F22" s="211">
        <f t="shared" si="0"/>
        <v>100</v>
      </c>
      <c r="G22" s="137"/>
      <c r="H22" s="52"/>
      <c r="I22" s="52"/>
      <c r="J22" s="52"/>
      <c r="K22" s="139"/>
      <c r="L22" s="139"/>
      <c r="M22" s="139"/>
    </row>
    <row r="23" spans="1:13" ht="12.75">
      <c r="A23" s="32" t="s">
        <v>76</v>
      </c>
      <c r="B23" s="30" t="s">
        <v>77</v>
      </c>
      <c r="C23" s="274">
        <v>55</v>
      </c>
      <c r="D23" s="277">
        <v>55</v>
      </c>
      <c r="E23" s="278">
        <v>55</v>
      </c>
      <c r="F23" s="211">
        <f t="shared" si="0"/>
        <v>100</v>
      </c>
      <c r="G23" s="137">
        <v>8</v>
      </c>
      <c r="H23" s="52" t="s">
        <v>37</v>
      </c>
      <c r="I23" s="52" t="s">
        <v>192</v>
      </c>
      <c r="J23" s="138">
        <v>34</v>
      </c>
      <c r="K23" s="138">
        <v>34</v>
      </c>
      <c r="L23" s="27">
        <v>34</v>
      </c>
      <c r="M23" s="280">
        <f aca="true" t="shared" si="1" ref="M23:M41">L23/K23*100</f>
        <v>100</v>
      </c>
    </row>
    <row r="24" spans="1:13" ht="12.75">
      <c r="A24" s="32" t="s">
        <v>78</v>
      </c>
      <c r="B24" s="30" t="s">
        <v>79</v>
      </c>
      <c r="C24" s="274">
        <v>83</v>
      </c>
      <c r="D24" s="277">
        <v>83</v>
      </c>
      <c r="E24" s="278">
        <v>83</v>
      </c>
      <c r="F24" s="211">
        <f t="shared" si="0"/>
        <v>100</v>
      </c>
      <c r="G24" s="144">
        <v>8</v>
      </c>
      <c r="H24" s="52" t="s">
        <v>38</v>
      </c>
      <c r="I24" s="52" t="s">
        <v>193</v>
      </c>
      <c r="J24" s="138">
        <v>15</v>
      </c>
      <c r="K24" s="138">
        <v>15</v>
      </c>
      <c r="L24" s="27">
        <v>15</v>
      </c>
      <c r="M24" s="280">
        <f t="shared" si="1"/>
        <v>100</v>
      </c>
    </row>
    <row r="25" spans="1:13" ht="12.75">
      <c r="A25" s="32" t="s">
        <v>80</v>
      </c>
      <c r="B25" s="30" t="s">
        <v>81</v>
      </c>
      <c r="C25" s="274">
        <v>70</v>
      </c>
      <c r="D25" s="277">
        <v>70</v>
      </c>
      <c r="E25" s="278">
        <v>70</v>
      </c>
      <c r="F25" s="211">
        <f t="shared" si="0"/>
        <v>100</v>
      </c>
      <c r="G25" s="144">
        <v>8</v>
      </c>
      <c r="H25" s="52" t="s">
        <v>39</v>
      </c>
      <c r="I25" s="52" t="s">
        <v>194</v>
      </c>
      <c r="J25" s="138">
        <v>23</v>
      </c>
      <c r="K25" s="138">
        <v>23</v>
      </c>
      <c r="L25" s="27">
        <v>23</v>
      </c>
      <c r="M25" s="280">
        <f t="shared" si="1"/>
        <v>100</v>
      </c>
    </row>
    <row r="26" spans="1:13" ht="12.75">
      <c r="A26" s="32" t="s">
        <v>82</v>
      </c>
      <c r="B26" s="30" t="s">
        <v>83</v>
      </c>
      <c r="C26" s="274">
        <v>30</v>
      </c>
      <c r="D26" s="277">
        <v>30</v>
      </c>
      <c r="E26" s="278">
        <v>30</v>
      </c>
      <c r="F26" s="211">
        <f t="shared" si="0"/>
        <v>100</v>
      </c>
      <c r="G26" s="144">
        <v>8</v>
      </c>
      <c r="H26" s="52" t="s">
        <v>40</v>
      </c>
      <c r="I26" s="52" t="s">
        <v>195</v>
      </c>
      <c r="J26" s="138">
        <v>37</v>
      </c>
      <c r="K26" s="138">
        <v>37</v>
      </c>
      <c r="L26" s="27">
        <v>37</v>
      </c>
      <c r="M26" s="280">
        <f t="shared" si="1"/>
        <v>100</v>
      </c>
    </row>
    <row r="27" spans="1:13" ht="12.75">
      <c r="A27" s="32" t="s">
        <v>84</v>
      </c>
      <c r="B27" s="30" t="s">
        <v>85</v>
      </c>
      <c r="C27" s="274">
        <v>58</v>
      </c>
      <c r="D27" s="277">
        <v>58</v>
      </c>
      <c r="E27" s="278">
        <v>58</v>
      </c>
      <c r="F27" s="211">
        <f t="shared" si="0"/>
        <v>100</v>
      </c>
      <c r="G27" s="144">
        <v>8</v>
      </c>
      <c r="H27" s="52" t="s">
        <v>41</v>
      </c>
      <c r="I27" s="52" t="s">
        <v>196</v>
      </c>
      <c r="J27" s="138">
        <v>36</v>
      </c>
      <c r="K27" s="138">
        <v>36</v>
      </c>
      <c r="L27" s="27">
        <v>36</v>
      </c>
      <c r="M27" s="280">
        <f t="shared" si="1"/>
        <v>100</v>
      </c>
    </row>
    <row r="28" spans="1:13" ht="12.75">
      <c r="A28" s="32" t="s">
        <v>86</v>
      </c>
      <c r="B28" s="30" t="s">
        <v>87</v>
      </c>
      <c r="C28" s="274">
        <v>138</v>
      </c>
      <c r="D28" s="277">
        <v>138</v>
      </c>
      <c r="E28" s="278">
        <v>138</v>
      </c>
      <c r="F28" s="211">
        <f t="shared" si="0"/>
        <v>100</v>
      </c>
      <c r="G28" s="144">
        <v>8</v>
      </c>
      <c r="H28" s="52" t="s">
        <v>42</v>
      </c>
      <c r="I28" s="52" t="s">
        <v>197</v>
      </c>
      <c r="J28" s="138">
        <v>20</v>
      </c>
      <c r="K28" s="138">
        <v>20</v>
      </c>
      <c r="L28" s="27">
        <v>20</v>
      </c>
      <c r="M28" s="280">
        <f t="shared" si="1"/>
        <v>100</v>
      </c>
    </row>
    <row r="29" spans="1:13" ht="12.75">
      <c r="A29" s="32" t="s">
        <v>88</v>
      </c>
      <c r="B29" s="30" t="s">
        <v>89</v>
      </c>
      <c r="C29" s="274">
        <v>137</v>
      </c>
      <c r="D29" s="277">
        <v>137</v>
      </c>
      <c r="E29" s="278">
        <v>130</v>
      </c>
      <c r="F29" s="211">
        <f t="shared" si="0"/>
        <v>94.8905109489051</v>
      </c>
      <c r="G29" s="144">
        <v>8</v>
      </c>
      <c r="H29" s="52" t="s">
        <v>44</v>
      </c>
      <c r="I29" s="52" t="s">
        <v>198</v>
      </c>
      <c r="J29" s="138">
        <v>18</v>
      </c>
      <c r="K29" s="138">
        <v>18</v>
      </c>
      <c r="L29" s="27">
        <v>18</v>
      </c>
      <c r="M29" s="280">
        <f t="shared" si="1"/>
        <v>100</v>
      </c>
    </row>
    <row r="30" spans="1:13" ht="12.75">
      <c r="A30" s="32" t="s">
        <v>90</v>
      </c>
      <c r="B30" s="30" t="s">
        <v>91</v>
      </c>
      <c r="C30" s="274">
        <v>105</v>
      </c>
      <c r="D30" s="277">
        <v>105</v>
      </c>
      <c r="E30" s="278">
        <v>105</v>
      </c>
      <c r="F30" s="211">
        <f t="shared" si="0"/>
        <v>100</v>
      </c>
      <c r="G30" s="144">
        <v>8</v>
      </c>
      <c r="H30" s="52" t="s">
        <v>57</v>
      </c>
      <c r="I30" s="52" t="s">
        <v>199</v>
      </c>
      <c r="J30" s="138">
        <v>31</v>
      </c>
      <c r="K30" s="138">
        <v>31</v>
      </c>
      <c r="L30" s="27">
        <v>31</v>
      </c>
      <c r="M30" s="280">
        <f t="shared" si="1"/>
        <v>100</v>
      </c>
    </row>
    <row r="31" spans="1:13" ht="12.75">
      <c r="A31" s="32" t="s">
        <v>92</v>
      </c>
      <c r="B31" s="30" t="s">
        <v>93</v>
      </c>
      <c r="C31" s="274">
        <v>118</v>
      </c>
      <c r="D31" s="277">
        <v>118</v>
      </c>
      <c r="E31" s="278">
        <v>118</v>
      </c>
      <c r="F31" s="211">
        <f t="shared" si="0"/>
        <v>100</v>
      </c>
      <c r="G31" s="144">
        <v>8</v>
      </c>
      <c r="H31" s="52" t="s">
        <v>47</v>
      </c>
      <c r="I31" s="52" t="s">
        <v>200</v>
      </c>
      <c r="J31" s="138">
        <v>16</v>
      </c>
      <c r="K31" s="138">
        <v>16</v>
      </c>
      <c r="L31" s="27">
        <v>16</v>
      </c>
      <c r="M31" s="280">
        <f t="shared" si="1"/>
        <v>100</v>
      </c>
    </row>
    <row r="32" spans="1:13" ht="12.75">
      <c r="A32" s="32" t="s">
        <v>94</v>
      </c>
      <c r="B32" s="30" t="s">
        <v>95</v>
      </c>
      <c r="C32" s="274">
        <v>77</v>
      </c>
      <c r="D32" s="277">
        <v>77</v>
      </c>
      <c r="E32" s="278">
        <v>77</v>
      </c>
      <c r="F32" s="211">
        <f t="shared" si="0"/>
        <v>100</v>
      </c>
      <c r="G32" s="144">
        <v>8</v>
      </c>
      <c r="H32" s="52" t="s">
        <v>60</v>
      </c>
      <c r="I32" s="52" t="s">
        <v>201</v>
      </c>
      <c r="J32" s="138">
        <v>24</v>
      </c>
      <c r="K32" s="138">
        <v>24</v>
      </c>
      <c r="L32" s="27">
        <v>24</v>
      </c>
      <c r="M32" s="280">
        <f t="shared" si="1"/>
        <v>100</v>
      </c>
    </row>
    <row r="33" spans="1:13" ht="12.75">
      <c r="A33" s="32" t="s">
        <v>96</v>
      </c>
      <c r="B33" s="30" t="s">
        <v>97</v>
      </c>
      <c r="C33" s="274">
        <v>111</v>
      </c>
      <c r="D33" s="277">
        <v>111</v>
      </c>
      <c r="E33" s="278">
        <v>111</v>
      </c>
      <c r="F33" s="211">
        <f t="shared" si="0"/>
        <v>100</v>
      </c>
      <c r="G33" s="144">
        <v>8</v>
      </c>
      <c r="H33" s="52" t="s">
        <v>62</v>
      </c>
      <c r="I33" s="52" t="s">
        <v>202</v>
      </c>
      <c r="J33" s="138">
        <v>19</v>
      </c>
      <c r="K33" s="138">
        <v>19</v>
      </c>
      <c r="L33" s="27">
        <v>19</v>
      </c>
      <c r="M33" s="280">
        <f t="shared" si="1"/>
        <v>100</v>
      </c>
    </row>
    <row r="34" spans="1:13" ht="12.75">
      <c r="A34" s="32" t="s">
        <v>98</v>
      </c>
      <c r="B34" s="30" t="s">
        <v>99</v>
      </c>
      <c r="C34" s="274">
        <v>34</v>
      </c>
      <c r="D34" s="277">
        <v>34</v>
      </c>
      <c r="E34" s="278">
        <v>34</v>
      </c>
      <c r="F34" s="211">
        <f t="shared" si="0"/>
        <v>100</v>
      </c>
      <c r="G34" s="144">
        <v>8</v>
      </c>
      <c r="H34" s="52" t="s">
        <v>64</v>
      </c>
      <c r="I34" s="52" t="s">
        <v>203</v>
      </c>
      <c r="J34" s="138">
        <v>16</v>
      </c>
      <c r="K34" s="138">
        <v>16</v>
      </c>
      <c r="L34" s="27">
        <v>16</v>
      </c>
      <c r="M34" s="280">
        <f t="shared" si="1"/>
        <v>100</v>
      </c>
    </row>
    <row r="35" spans="1:13" ht="12.75">
      <c r="A35" s="32" t="s">
        <v>100</v>
      </c>
      <c r="B35" s="30" t="s">
        <v>101</v>
      </c>
      <c r="C35" s="274">
        <v>101</v>
      </c>
      <c r="D35" s="277">
        <v>101</v>
      </c>
      <c r="E35" s="278">
        <v>101</v>
      </c>
      <c r="F35" s="211">
        <f t="shared" si="0"/>
        <v>100</v>
      </c>
      <c r="G35" s="144">
        <v>8</v>
      </c>
      <c r="H35" s="52" t="s">
        <v>66</v>
      </c>
      <c r="I35" s="52" t="s">
        <v>204</v>
      </c>
      <c r="J35" s="138">
        <v>27</v>
      </c>
      <c r="K35" s="138">
        <v>27</v>
      </c>
      <c r="L35" s="27">
        <v>27</v>
      </c>
      <c r="M35" s="280">
        <f t="shared" si="1"/>
        <v>100</v>
      </c>
    </row>
    <row r="36" spans="1:13" ht="12.75">
      <c r="A36" s="32" t="s">
        <v>102</v>
      </c>
      <c r="B36" s="30" t="s">
        <v>103</v>
      </c>
      <c r="C36" s="274">
        <v>77</v>
      </c>
      <c r="D36" s="277">
        <v>77</v>
      </c>
      <c r="E36" s="278">
        <v>77</v>
      </c>
      <c r="F36" s="211">
        <f t="shared" si="0"/>
        <v>100</v>
      </c>
      <c r="G36" s="144">
        <v>8</v>
      </c>
      <c r="H36" s="52" t="s">
        <v>68</v>
      </c>
      <c r="I36" s="52" t="s">
        <v>205</v>
      </c>
      <c r="J36" s="138">
        <v>20</v>
      </c>
      <c r="K36" s="138">
        <v>20</v>
      </c>
      <c r="L36" s="27">
        <v>20</v>
      </c>
      <c r="M36" s="280">
        <f t="shared" si="1"/>
        <v>100</v>
      </c>
    </row>
    <row r="37" spans="1:13" ht="12.75">
      <c r="A37" s="32" t="s">
        <v>104</v>
      </c>
      <c r="B37" s="30" t="s">
        <v>105</v>
      </c>
      <c r="C37" s="274">
        <v>78</v>
      </c>
      <c r="D37" s="277">
        <v>78</v>
      </c>
      <c r="E37" s="278">
        <v>78</v>
      </c>
      <c r="F37" s="211">
        <f t="shared" si="0"/>
        <v>100</v>
      </c>
      <c r="G37" s="144">
        <v>8</v>
      </c>
      <c r="H37" s="52" t="s">
        <v>70</v>
      </c>
      <c r="I37" s="52" t="s">
        <v>206</v>
      </c>
      <c r="J37" s="138">
        <v>15</v>
      </c>
      <c r="K37" s="138">
        <v>15</v>
      </c>
      <c r="L37" s="27">
        <v>15</v>
      </c>
      <c r="M37" s="280">
        <f t="shared" si="1"/>
        <v>100</v>
      </c>
    </row>
    <row r="38" spans="1:13" ht="12.75">
      <c r="A38" s="32" t="s">
        <v>106</v>
      </c>
      <c r="B38" s="30" t="s">
        <v>107</v>
      </c>
      <c r="C38" s="274">
        <v>71</v>
      </c>
      <c r="D38" s="277">
        <v>71</v>
      </c>
      <c r="E38" s="278">
        <v>71</v>
      </c>
      <c r="F38" s="211">
        <f t="shared" si="0"/>
        <v>100</v>
      </c>
      <c r="G38" s="144">
        <v>8</v>
      </c>
      <c r="H38" s="52" t="s">
        <v>72</v>
      </c>
      <c r="I38" s="52" t="s">
        <v>207</v>
      </c>
      <c r="J38" s="138">
        <v>15</v>
      </c>
      <c r="K38" s="138">
        <v>15</v>
      </c>
      <c r="L38" s="27">
        <v>15</v>
      </c>
      <c r="M38" s="280">
        <f t="shared" si="1"/>
        <v>100</v>
      </c>
    </row>
    <row r="39" spans="1:13" ht="12.75">
      <c r="A39" s="32" t="s">
        <v>108</v>
      </c>
      <c r="B39" s="30" t="s">
        <v>109</v>
      </c>
      <c r="C39" s="274">
        <v>51</v>
      </c>
      <c r="D39" s="277">
        <v>51</v>
      </c>
      <c r="E39" s="278">
        <v>51</v>
      </c>
      <c r="F39" s="211">
        <f t="shared" si="0"/>
        <v>100</v>
      </c>
      <c r="G39" s="144">
        <v>8</v>
      </c>
      <c r="H39" s="52" t="s">
        <v>74</v>
      </c>
      <c r="I39" s="52" t="s">
        <v>208</v>
      </c>
      <c r="J39" s="138">
        <v>15</v>
      </c>
      <c r="K39" s="138">
        <v>15</v>
      </c>
      <c r="L39" s="27">
        <v>15</v>
      </c>
      <c r="M39" s="280">
        <f t="shared" si="1"/>
        <v>100</v>
      </c>
    </row>
    <row r="40" spans="1:13" ht="12.75">
      <c r="A40" s="32" t="s">
        <v>110</v>
      </c>
      <c r="B40" s="30" t="s">
        <v>111</v>
      </c>
      <c r="C40" s="274">
        <v>56</v>
      </c>
      <c r="D40" s="277">
        <v>56</v>
      </c>
      <c r="E40" s="278">
        <v>54</v>
      </c>
      <c r="F40" s="211">
        <f t="shared" si="0"/>
        <v>96.42857142857143</v>
      </c>
      <c r="G40" s="144">
        <v>8</v>
      </c>
      <c r="H40" s="52" t="s">
        <v>76</v>
      </c>
      <c r="I40" s="52" t="s">
        <v>209</v>
      </c>
      <c r="J40" s="138">
        <v>19</v>
      </c>
      <c r="K40" s="138">
        <v>19</v>
      </c>
      <c r="L40" s="27">
        <v>19</v>
      </c>
      <c r="M40" s="280">
        <f t="shared" si="1"/>
        <v>100</v>
      </c>
    </row>
    <row r="41" spans="1:13" ht="12.75">
      <c r="A41" s="32" t="s">
        <v>112</v>
      </c>
      <c r="B41" s="30" t="s">
        <v>113</v>
      </c>
      <c r="C41" s="274">
        <v>41</v>
      </c>
      <c r="D41" s="277">
        <v>41</v>
      </c>
      <c r="E41" s="278">
        <v>41</v>
      </c>
      <c r="F41" s="211">
        <f t="shared" si="0"/>
        <v>100</v>
      </c>
      <c r="G41" s="144">
        <v>8</v>
      </c>
      <c r="H41" s="52" t="s">
        <v>78</v>
      </c>
      <c r="I41" s="52" t="s">
        <v>210</v>
      </c>
      <c r="J41" s="138">
        <v>35</v>
      </c>
      <c r="K41" s="138">
        <v>35</v>
      </c>
      <c r="L41" s="27">
        <v>35</v>
      </c>
      <c r="M41" s="280">
        <f t="shared" si="1"/>
        <v>100</v>
      </c>
    </row>
    <row r="42" spans="1:13" ht="12.75">
      <c r="A42" s="32" t="s">
        <v>114</v>
      </c>
      <c r="B42" s="30" t="s">
        <v>115</v>
      </c>
      <c r="C42" s="274">
        <v>219</v>
      </c>
      <c r="D42" s="277">
        <v>219</v>
      </c>
      <c r="E42" s="278">
        <v>219</v>
      </c>
      <c r="F42" s="211">
        <f t="shared" si="0"/>
        <v>100</v>
      </c>
      <c r="G42" s="144"/>
      <c r="H42" s="52"/>
      <c r="I42" s="52"/>
      <c r="J42" s="52"/>
      <c r="K42" s="52"/>
      <c r="L42" s="139"/>
      <c r="M42" s="139"/>
    </row>
    <row r="43" spans="1:13" ht="12.75">
      <c r="A43" s="32" t="s">
        <v>116</v>
      </c>
      <c r="B43" s="30" t="s">
        <v>117</v>
      </c>
      <c r="C43" s="274">
        <v>36</v>
      </c>
      <c r="D43" s="277">
        <v>36</v>
      </c>
      <c r="E43" s="278">
        <v>36</v>
      </c>
      <c r="F43" s="211">
        <f t="shared" si="0"/>
        <v>100</v>
      </c>
      <c r="G43" s="144"/>
      <c r="H43" s="52"/>
      <c r="I43" s="52"/>
      <c r="J43" s="52"/>
      <c r="K43" s="52"/>
      <c r="L43" s="139"/>
      <c r="M43" s="139"/>
    </row>
    <row r="44" spans="1:13" ht="12.75">
      <c r="A44" s="32" t="s">
        <v>118</v>
      </c>
      <c r="B44" s="30" t="s">
        <v>120</v>
      </c>
      <c r="C44" s="274">
        <v>38</v>
      </c>
      <c r="D44" s="277">
        <v>38</v>
      </c>
      <c r="E44" s="278">
        <v>38</v>
      </c>
      <c r="F44" s="211">
        <f t="shared" si="0"/>
        <v>100</v>
      </c>
      <c r="G44" s="145">
        <v>8</v>
      </c>
      <c r="H44" s="55"/>
      <c r="I44" s="55" t="s">
        <v>211</v>
      </c>
      <c r="J44" s="142">
        <f>SUM(J21:J43)</f>
        <v>435</v>
      </c>
      <c r="K44" s="142">
        <f>SUM(K21:K43)</f>
        <v>435</v>
      </c>
      <c r="L44" s="142">
        <f>SUM(L21:L43)</f>
        <v>435</v>
      </c>
      <c r="M44" s="283">
        <f>L44/K44*100</f>
        <v>100</v>
      </c>
    </row>
    <row r="45" spans="1:10" ht="12.75">
      <c r="A45" s="32" t="s">
        <v>119</v>
      </c>
      <c r="B45" s="30" t="s">
        <v>122</v>
      </c>
      <c r="C45" s="274">
        <v>76</v>
      </c>
      <c r="D45" s="277">
        <v>76</v>
      </c>
      <c r="E45" s="278">
        <v>76</v>
      </c>
      <c r="F45" s="211">
        <f t="shared" si="0"/>
        <v>100</v>
      </c>
      <c r="G45" s="146"/>
      <c r="H45" s="49"/>
      <c r="I45" s="49" t="s">
        <v>46</v>
      </c>
      <c r="J45" s="49"/>
    </row>
    <row r="46" spans="1:10" ht="12.75">
      <c r="A46" s="32" t="s">
        <v>121</v>
      </c>
      <c r="B46" s="30" t="s">
        <v>124</v>
      </c>
      <c r="C46" s="275">
        <v>2</v>
      </c>
      <c r="D46" s="133">
        <v>2</v>
      </c>
      <c r="E46" s="278">
        <v>2</v>
      </c>
      <c r="F46" s="211">
        <f t="shared" si="0"/>
        <v>100</v>
      </c>
      <c r="G46" s="146"/>
      <c r="H46" s="49"/>
      <c r="I46" s="49"/>
      <c r="J46" s="49"/>
    </row>
    <row r="47" spans="1:10" ht="12.75">
      <c r="A47" s="34" t="s">
        <v>46</v>
      </c>
      <c r="B47" s="46" t="s">
        <v>11</v>
      </c>
      <c r="C47" s="265">
        <f>SUM(C6:C46)</f>
        <v>3239</v>
      </c>
      <c r="D47" s="6">
        <f>SUM(D6:D46)</f>
        <v>3239</v>
      </c>
      <c r="E47" s="6">
        <f>SUM(E6:E46)</f>
        <v>3229</v>
      </c>
      <c r="F47" s="212">
        <f t="shared" si="0"/>
        <v>99.69126273541217</v>
      </c>
      <c r="G47" s="146"/>
      <c r="H47" s="49"/>
      <c r="I47" s="49" t="s">
        <v>46</v>
      </c>
      <c r="J47" s="49"/>
    </row>
    <row r="48" spans="1:13" ht="12.75">
      <c r="A48" s="2"/>
      <c r="B48" s="15" t="s">
        <v>12</v>
      </c>
      <c r="C48" s="15">
        <v>54</v>
      </c>
      <c r="D48" s="15">
        <v>54</v>
      </c>
      <c r="E48" s="286">
        <v>48</v>
      </c>
      <c r="F48" s="212">
        <f t="shared" si="0"/>
        <v>88.88888888888889</v>
      </c>
      <c r="G48" s="147">
        <v>8</v>
      </c>
      <c r="H48" s="148" t="s">
        <v>80</v>
      </c>
      <c r="I48" s="135" t="s">
        <v>212</v>
      </c>
      <c r="J48" s="149">
        <v>20</v>
      </c>
      <c r="K48" s="149">
        <v>20</v>
      </c>
      <c r="L48" s="284">
        <v>20</v>
      </c>
      <c r="M48" s="281">
        <f>L48/K48*100</f>
        <v>100</v>
      </c>
    </row>
    <row r="49" spans="1:13" ht="12.75">
      <c r="A49" s="111"/>
      <c r="B49" s="3" t="s">
        <v>213</v>
      </c>
      <c r="C49" s="266">
        <v>5</v>
      </c>
      <c r="D49" s="207">
        <v>5</v>
      </c>
      <c r="E49" s="271">
        <v>5</v>
      </c>
      <c r="F49" s="212">
        <f t="shared" si="0"/>
        <v>100</v>
      </c>
      <c r="G49" s="144">
        <v>8</v>
      </c>
      <c r="H49" s="137">
        <v>21.1</v>
      </c>
      <c r="I49" s="52" t="s">
        <v>14</v>
      </c>
      <c r="J49" s="138">
        <v>14</v>
      </c>
      <c r="K49" s="138">
        <v>14</v>
      </c>
      <c r="L49" s="27">
        <v>14</v>
      </c>
      <c r="M49" s="280">
        <f>L49/K49*100</f>
        <v>100</v>
      </c>
    </row>
    <row r="50" spans="1:13" ht="12.75">
      <c r="A50" s="1"/>
      <c r="B50" s="1" t="s">
        <v>13</v>
      </c>
      <c r="C50" s="267">
        <v>240</v>
      </c>
      <c r="D50" s="60">
        <v>240</v>
      </c>
      <c r="E50" s="102">
        <v>240</v>
      </c>
      <c r="F50" s="255">
        <f t="shared" si="0"/>
        <v>100</v>
      </c>
      <c r="G50" s="144"/>
      <c r="H50" s="137"/>
      <c r="I50" s="52"/>
      <c r="J50" s="138"/>
      <c r="K50" s="208"/>
      <c r="L50" s="208"/>
      <c r="M50" s="208"/>
    </row>
    <row r="51" spans="1:13" ht="12.75">
      <c r="A51" s="4"/>
      <c r="B51" s="4" t="s">
        <v>14</v>
      </c>
      <c r="C51" s="268">
        <v>61</v>
      </c>
      <c r="D51" s="30">
        <v>61</v>
      </c>
      <c r="E51" s="105">
        <v>61</v>
      </c>
      <c r="F51" s="211">
        <f t="shared" si="0"/>
        <v>100</v>
      </c>
      <c r="G51" s="144"/>
      <c r="H51" s="137"/>
      <c r="I51" s="52"/>
      <c r="J51" s="138"/>
      <c r="K51" s="209"/>
      <c r="L51" s="209"/>
      <c r="M51" s="209"/>
    </row>
    <row r="52" spans="1:13" ht="12.75">
      <c r="A52" s="4"/>
      <c r="B52" s="4" t="s">
        <v>15</v>
      </c>
      <c r="C52" s="268">
        <v>0</v>
      </c>
      <c r="D52" s="30">
        <v>0</v>
      </c>
      <c r="E52" s="105">
        <v>0</v>
      </c>
      <c r="F52" s="223">
        <v>0</v>
      </c>
      <c r="G52" s="145">
        <v>8</v>
      </c>
      <c r="H52" s="55"/>
      <c r="I52" s="55" t="s">
        <v>214</v>
      </c>
      <c r="J52" s="142">
        <f>(J44+J48+J49+J50+J51)</f>
        <v>469</v>
      </c>
      <c r="K52" s="142">
        <f>(K44+K48+K49+K50+K51)</f>
        <v>469</v>
      </c>
      <c r="L52" s="142">
        <f>(L44+L48+L49+L50+L51)</f>
        <v>469</v>
      </c>
      <c r="M52" s="283">
        <f>L52/K52*100</f>
        <v>100</v>
      </c>
    </row>
    <row r="53" spans="1:10" ht="12.75">
      <c r="A53" s="4"/>
      <c r="B53" s="4" t="s">
        <v>16</v>
      </c>
      <c r="C53" s="268">
        <v>1</v>
      </c>
      <c r="D53" s="30">
        <v>1</v>
      </c>
      <c r="E53" s="105">
        <v>1</v>
      </c>
      <c r="F53" s="211">
        <f t="shared" si="0"/>
        <v>100</v>
      </c>
      <c r="G53" s="150"/>
      <c r="H53" s="49"/>
      <c r="I53" s="49"/>
      <c r="J53" s="49"/>
    </row>
    <row r="54" spans="1:13" ht="12.75">
      <c r="A54" s="4"/>
      <c r="B54" s="4" t="s">
        <v>17</v>
      </c>
      <c r="C54" s="269">
        <v>2</v>
      </c>
      <c r="D54" s="63">
        <v>2</v>
      </c>
      <c r="E54" s="279">
        <v>2</v>
      </c>
      <c r="F54" s="319">
        <f t="shared" si="0"/>
        <v>100</v>
      </c>
      <c r="G54" s="148" t="s">
        <v>118</v>
      </c>
      <c r="H54" s="135" t="s">
        <v>37</v>
      </c>
      <c r="I54" s="135" t="s">
        <v>215</v>
      </c>
      <c r="J54" s="149">
        <v>9</v>
      </c>
      <c r="K54" s="149">
        <v>9</v>
      </c>
      <c r="L54" s="284">
        <v>9</v>
      </c>
      <c r="M54" s="281">
        <f>L54/K54*100</f>
        <v>100</v>
      </c>
    </row>
    <row r="55" spans="1:13" ht="12.75">
      <c r="A55" s="3" t="s">
        <v>123</v>
      </c>
      <c r="B55" s="3" t="s">
        <v>18</v>
      </c>
      <c r="C55" s="270">
        <f>SUM(C50:C54)</f>
        <v>304</v>
      </c>
      <c r="D55" s="35">
        <f>SUM(D50:D54)</f>
        <v>304</v>
      </c>
      <c r="E55" s="35">
        <f>SUM(E50:E54)</f>
        <v>304</v>
      </c>
      <c r="F55" s="212">
        <f t="shared" si="0"/>
        <v>100</v>
      </c>
      <c r="G55" s="151"/>
      <c r="H55" s="53" t="s">
        <v>38</v>
      </c>
      <c r="I55" s="53" t="s">
        <v>120</v>
      </c>
      <c r="J55" s="152">
        <f>J56-J54</f>
        <v>29</v>
      </c>
      <c r="K55" s="152">
        <f>K56-K54</f>
        <v>29</v>
      </c>
      <c r="L55" s="152">
        <f>L56-L54</f>
        <v>29</v>
      </c>
      <c r="M55" s="282">
        <f>L55/K55*100</f>
        <v>100</v>
      </c>
    </row>
    <row r="56" spans="1:13" ht="12.75">
      <c r="A56" s="5" t="s">
        <v>46</v>
      </c>
      <c r="B56" s="5" t="s">
        <v>127</v>
      </c>
      <c r="C56" s="270">
        <f>(C47+C49+C55)</f>
        <v>3548</v>
      </c>
      <c r="D56" s="35">
        <f>(D47+D49+D55)</f>
        <v>3548</v>
      </c>
      <c r="E56" s="35">
        <f>(E47+E49+E55)</f>
        <v>3538</v>
      </c>
      <c r="F56" s="212">
        <f t="shared" si="0"/>
        <v>99.71815107102593</v>
      </c>
      <c r="G56" s="153" t="s">
        <v>118</v>
      </c>
      <c r="H56" s="154"/>
      <c r="I56" s="154" t="s">
        <v>216</v>
      </c>
      <c r="J56" s="155">
        <f>C44</f>
        <v>38</v>
      </c>
      <c r="K56" s="155">
        <f>D44</f>
        <v>38</v>
      </c>
      <c r="L56" s="155">
        <f>E44</f>
        <v>38</v>
      </c>
      <c r="M56" s="283">
        <f>L56/K56*100</f>
        <v>100</v>
      </c>
    </row>
    <row r="57" spans="7:13" ht="12.75">
      <c r="G57" s="150"/>
      <c r="H57" s="143"/>
      <c r="I57" s="143"/>
      <c r="J57" s="210"/>
      <c r="K57" s="210"/>
      <c r="L57" s="210"/>
      <c r="M57" s="210"/>
    </row>
    <row r="58" spans="7:13" ht="12.75">
      <c r="G58" s="150"/>
      <c r="H58" s="143"/>
      <c r="I58" s="143"/>
      <c r="J58" s="210"/>
      <c r="K58" s="210"/>
      <c r="L58" s="210"/>
      <c r="M58" s="210"/>
    </row>
    <row r="59" spans="7:13" ht="12.75">
      <c r="G59" s="150"/>
      <c r="H59" s="143"/>
      <c r="I59" s="143"/>
      <c r="J59" s="210"/>
      <c r="K59" s="210"/>
      <c r="L59" s="210"/>
      <c r="M59" s="210"/>
    </row>
    <row r="60" ht="12.75">
      <c r="G60" s="49"/>
    </row>
    <row r="61" ht="12.75">
      <c r="G61" s="47"/>
    </row>
  </sheetData>
  <mergeCells count="6">
    <mergeCell ref="J16:M16"/>
    <mergeCell ref="J17:M17"/>
    <mergeCell ref="C1:F1"/>
    <mergeCell ref="J1:M1"/>
    <mergeCell ref="C2:F2"/>
    <mergeCell ref="J2:M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5" r:id="rId1"/>
  <headerFooter alignWithMargins="0">
    <oddHeader>&amp;C&amp;"Times New Roman CE,Normál\&amp;P/&amp;N
Létszám adatok&amp;R&amp;"Times New Roman CE,Normál\3/a.sz.táblázat
fő</oddHeader>
    <oddFooter>&amp;L&amp;"Times New Roman CE,Normál\&amp;8&amp;D/&amp;T/Csikerné&amp;C&amp;"Times New Roman CE,Normál\&amp;8&amp;F/&amp;A/Tóthné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SzekeresneGabi</cp:lastModifiedBy>
  <cp:lastPrinted>2003-09-01T08:25:37Z</cp:lastPrinted>
  <dcterms:created xsi:type="dcterms:W3CDTF">2000-07-12T09:08:54Z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