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04.30." sheetId="1" r:id="rId1"/>
  </sheets>
  <definedNames>
    <definedName name="_xlnm.Print_Area" localSheetId="0">'04.30.'!$A$1:$E$143</definedName>
  </definedNames>
  <calcPr fullCalcOnLoad="1"/>
</workbook>
</file>

<file path=xl/sharedStrings.xml><?xml version="1.0" encoding="utf-8"?>
<sst xmlns="http://schemas.openxmlformats.org/spreadsheetml/2006/main" count="202" uniqueCount="178">
  <si>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</si>
  <si>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</si>
  <si>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</si>
  <si>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</si>
  <si>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</si>
  <si>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</si>
  <si>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</si>
  <si>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</si>
  <si>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</si>
  <si>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</si>
  <si>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</si>
  <si>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</si>
  <si>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</si>
  <si>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</si>
  <si>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</si>
  <si>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</si>
  <si>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</si>
  <si>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</si>
  <si>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</si>
  <si>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Helyi   adók és kapcsolódó pótlékok, bírságok</t>
  </si>
  <si>
    <t>2,2,7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</si>
  <si>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</si>
  <si>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</si>
  <si>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</si>
  <si>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</si>
  <si>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</si>
  <si>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</si>
  <si>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</si>
  <si>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</si>
  <si>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</si>
  <si>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</si>
  <si>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</si>
  <si>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</si>
  <si>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2, 11</t>
  </si>
  <si>
    <t>Kiadások  mindösszesen(I+II  )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</si>
  <si>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</si>
  <si>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</si>
  <si>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</si>
  <si>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</si>
  <si>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</si>
  <si>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</si>
  <si>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</si>
  <si>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</si>
  <si>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</si>
  <si>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</si>
  <si>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</si>
  <si>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</si>
  <si>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</si>
  <si>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</si>
  <si>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</si>
  <si>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</si>
  <si>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</si>
  <si>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</si>
  <si>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</si>
  <si>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</si>
  <si>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</si>
  <si>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</si>
  <si>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</si>
  <si>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</si>
  <si>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</si>
  <si>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</si>
  <si>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</si>
  <si>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</si>
  <si>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</si>
  <si>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</si>
  <si>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</si>
  <si>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</si>
  <si>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</si>
  <si>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hátralék behajtásából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</si>
  <si>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</si>
  <si>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</si>
  <si>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</si>
  <si>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</si>
  <si>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</si>
  <si>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</si>
  <si>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</si>
  <si>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</si>
  <si>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</si>
  <si>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</si>
  <si>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</si>
  <si>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</si>
  <si>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</si>
  <si>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</si>
  <si>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</si>
  <si>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</si>
  <si>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</si>
  <si>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</si>
  <si>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</si>
  <si>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</si>
  <si>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</si>
  <si>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</si>
  <si>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</si>
  <si>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</si>
  <si>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</si>
  <si>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</si>
  <si>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</si>
  <si>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</si>
  <si>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</si>
  <si>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</si>
  <si>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</si>
  <si>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</si>
  <si>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</si>
  <si>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</si>
  <si>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</si>
  <si>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</si>
  <si>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</si>
  <si>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</si>
  <si>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</si>
  <si>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</si>
  <si>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</si>
  <si>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</si>
  <si>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</si>
  <si>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</si>
  <si>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</si>
  <si>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</si>
  <si>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</si>
  <si>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</si>
  <si>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</si>
  <si>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</si>
  <si>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</si>
  <si>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</si>
  <si>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</si>
  <si>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</si>
  <si>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</si>
  <si>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</si>
  <si>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</si>
  <si>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</si>
  <si>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</si>
  <si>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</si>
  <si>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</si>
  <si>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</si>
  <si>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</si>
  <si>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</si>
  <si>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</si>
  <si>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</si>
  <si>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</si>
  <si>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</si>
  <si>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</si>
  <si>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</si>
  <si>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</si>
  <si>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</si>
  <si>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</si>
  <si>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</si>
  <si>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</si>
  <si>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</si>
  <si>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</si>
  <si>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</si>
  <si>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</si>
  <si>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</si>
  <si>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</si>
  <si>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</si>
  <si>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</si>
  <si>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</si>
  <si>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</si>
  <si>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</si>
  <si>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</si>
  <si>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</si>
  <si>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</si>
  <si>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</si>
  <si>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</si>
  <si>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</si>
  <si>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</si>
  <si>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</si>
  <si>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</si>
  <si>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</si>
  <si>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</si>
  <si>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</si>
  <si>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Részvények, államkötvények értékesítése</t>
  </si>
  <si>
    <t xml:space="preserve"> = Önk.kiad-ból:Horvát Kisebbségi Önk. műk.kiadása(11.sz.melléklet)</t>
  </si>
  <si>
    <t xml:space="preserve"> = Önk.kiad-ból:Lengyel Kisebbségi Önk. műk.kiadása(11.sz.melléklet)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</si>
  <si>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</si>
  <si>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jövedelemadókiegészítéas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</si>
  <si>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</si>
  <si>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</si>
  <si>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t>Módosított</t>
  </si>
  <si>
    <t>2,9,3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</si>
  <si>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pályázati támogatás (Déryné Vándorszíntársulat)</t>
    </r>
  </si>
  <si>
    <t>Pótigények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</si>
</sst>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2" borderId="0" xfId="0" applyFont="1" applyFill="1" applyAlignment="1">
      <alignment horizontal="centerContinuous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Continuous"/>
    </xf>
    <xf numFmtId="0" fontId="7" fillId="3" borderId="6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/>
    </xf>
    <xf numFmtId="0" fontId="7" fillId="4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4" fillId="4" borderId="6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3" borderId="4" xfId="0" applyFont="1" applyFill="1" applyBorder="1" applyAlignment="1">
      <alignment horizontal="centerContinuous"/>
    </xf>
    <xf numFmtId="0" fontId="12" fillId="3" borderId="5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3" borderId="6" xfId="0" applyFont="1" applyFill="1" applyBorder="1" applyAlignment="1">
      <alignment/>
    </xf>
    <xf numFmtId="0" fontId="13" fillId="0" borderId="1" xfId="0" applyFont="1" applyBorder="1" applyAlignment="1">
      <alignment horizontal="centerContinuous"/>
    </xf>
    <xf numFmtId="0" fontId="14" fillId="4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Continuous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Continuous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Continuous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/>
      <protection locked="0"/>
    </xf>
    <xf numFmtId="0" fontId="9" fillId="5" borderId="0" xfId="0" applyFont="1" applyFill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/>
      <protection locked="0"/>
    </xf>
    <xf numFmtId="14" fontId="12" fillId="3" borderId="5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2" fillId="0" borderId="3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4" borderId="7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9" fillId="5" borderId="3" xfId="0" applyFont="1" applyFill="1" applyBorder="1" applyAlignment="1" applyProtection="1">
      <alignment/>
      <protection locked="0"/>
    </xf>
    <xf numFmtId="164" fontId="14" fillId="0" borderId="4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4" fillId="4" borderId="6" xfId="0" applyNumberFormat="1" applyFont="1" applyFill="1" applyBorder="1" applyAlignment="1">
      <alignment/>
    </xf>
    <xf numFmtId="164" fontId="14" fillId="0" borderId="5" xfId="0" applyNumberFormat="1" applyFont="1" applyBorder="1" applyAlignment="1">
      <alignment/>
    </xf>
    <xf numFmtId="164" fontId="14" fillId="3" borderId="6" xfId="0" applyNumberFormat="1" applyFont="1" applyFill="1" applyBorder="1" applyAlignment="1">
      <alignment/>
    </xf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14" fillId="4" borderId="4" xfId="0" applyNumberFormat="1" applyFont="1" applyFill="1" applyBorder="1" applyAlignment="1">
      <alignment/>
    </xf>
    <xf numFmtId="164" fontId="14" fillId="5" borderId="11" xfId="0" applyNumberFormat="1" applyFont="1" applyFill="1" applyBorder="1" applyAlignment="1">
      <alignment/>
    </xf>
    <xf numFmtId="164" fontId="14" fillId="3" borderId="5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14" fillId="5" borderId="0" xfId="0" applyNumberFormat="1" applyFont="1" applyFill="1" applyAlignment="1">
      <alignment/>
    </xf>
    <xf numFmtId="164" fontId="14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4" borderId="0" xfId="0" applyFont="1" applyFill="1" applyBorder="1" applyAlignment="1">
      <alignment/>
    </xf>
    <xf numFmtId="0" fontId="7" fillId="4" borderId="6" xfId="0" applyFont="1" applyFill="1" applyBorder="1" applyAlignment="1">
      <alignment horizontal="centerContinuous"/>
    </xf>
    <xf numFmtId="0" fontId="14" fillId="4" borderId="6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/>
    </xf>
    <xf numFmtId="164" fontId="14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4" borderId="6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view="pageBreakPreview" zoomScale="75" zoomScaleNormal="75" zoomScaleSheetLayoutView="75" workbookViewId="0" topLeftCell="A1">
      <pane xSplit="2" ySplit="4" topLeftCell="C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16" sqref="J116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0.140625" style="0" customWidth="1"/>
    <col min="5" max="5" width="9.7109375" style="0" customWidth="1"/>
  </cols>
  <sheetData>
    <row r="1" spans="1:5" ht="12.75">
      <c r="A1" s="39" t="s">
        <v>89</v>
      </c>
      <c r="B1" s="17" t="s">
        <v>88</v>
      </c>
      <c r="C1" s="44" t="s">
        <v>174</v>
      </c>
      <c r="D1" s="44" t="s">
        <v>164</v>
      </c>
      <c r="E1" s="39" t="s">
        <v>165</v>
      </c>
    </row>
    <row r="2" spans="1:5" ht="12.75">
      <c r="A2" s="40" t="s">
        <v>90</v>
      </c>
      <c r="B2" s="11" t="s">
        <v>91</v>
      </c>
      <c r="C2" s="45" t="s">
        <v>92</v>
      </c>
      <c r="D2" s="89">
        <v>37741</v>
      </c>
      <c r="E2" s="40" t="s">
        <v>166</v>
      </c>
    </row>
    <row r="3" spans="1:5" ht="13.5">
      <c r="A3" s="52"/>
      <c r="B3" s="3" t="s">
        <v>87</v>
      </c>
      <c r="C3" s="47"/>
      <c r="D3" s="46"/>
      <c r="E3" s="90"/>
    </row>
    <row r="4" spans="1:5" ht="12.75">
      <c r="A4" s="119">
        <v>1</v>
      </c>
      <c r="B4" s="18" t="s">
        <v>35</v>
      </c>
      <c r="C4" s="118">
        <f>SUM(C5:C8)</f>
        <v>1554476</v>
      </c>
      <c r="D4" s="118">
        <f>SUM(D5:D8)</f>
        <v>527470</v>
      </c>
      <c r="E4" s="101">
        <f aca="true" t="shared" si="0" ref="E4:E17">(D4/C4*100)</f>
        <v>33.93233475460541</v>
      </c>
    </row>
    <row r="5" spans="1:5" ht="12.75">
      <c r="A5" s="56">
        <v>1.1</v>
      </c>
      <c r="B5" s="57" t="s">
        <v>26</v>
      </c>
      <c r="C5" s="33">
        <v>1104095</v>
      </c>
      <c r="D5" s="79">
        <v>389434</v>
      </c>
      <c r="E5" s="97">
        <f t="shared" si="0"/>
        <v>35.27178367803495</v>
      </c>
    </row>
    <row r="6" spans="1:5" ht="12.75">
      <c r="A6" s="58">
        <v>1.2</v>
      </c>
      <c r="B6" s="55" t="s">
        <v>27</v>
      </c>
      <c r="C6" s="33">
        <v>209459</v>
      </c>
      <c r="D6" s="79">
        <v>62351</v>
      </c>
      <c r="E6" s="98">
        <f t="shared" si="0"/>
        <v>29.76763949030598</v>
      </c>
    </row>
    <row r="7" spans="1:5" ht="12.75">
      <c r="A7" s="58">
        <v>1.3</v>
      </c>
      <c r="B7" s="55" t="s">
        <v>28</v>
      </c>
      <c r="C7" s="33">
        <v>42188</v>
      </c>
      <c r="D7" s="79">
        <v>75685</v>
      </c>
      <c r="E7" s="98">
        <f t="shared" si="0"/>
        <v>179.39935526690053</v>
      </c>
    </row>
    <row r="8" spans="1:5" ht="12.75">
      <c r="A8" s="60">
        <v>1.4</v>
      </c>
      <c r="B8" s="61" t="s">
        <v>62</v>
      </c>
      <c r="C8" s="34">
        <v>198734</v>
      </c>
      <c r="D8" s="80">
        <v>0</v>
      </c>
      <c r="E8" s="98">
        <f t="shared" si="0"/>
        <v>0</v>
      </c>
    </row>
    <row r="9" spans="1:5" ht="12.75">
      <c r="A9" s="62">
        <v>2.1</v>
      </c>
      <c r="B9" s="63" t="s">
        <v>93</v>
      </c>
      <c r="C9" s="35">
        <f>(C10+C11)</f>
        <v>180000</v>
      </c>
      <c r="D9" s="35">
        <f>(D10+D11)</f>
        <v>72024</v>
      </c>
      <c r="E9" s="97">
        <f t="shared" si="0"/>
        <v>40.013333333333335</v>
      </c>
    </row>
    <row r="10" spans="1:5" ht="12.75">
      <c r="A10" s="71" t="s">
        <v>94</v>
      </c>
      <c r="B10" s="64" t="s">
        <v>95</v>
      </c>
      <c r="C10" s="33">
        <v>165000</v>
      </c>
      <c r="D10" s="72">
        <v>72024</v>
      </c>
      <c r="E10" s="98">
        <f t="shared" si="0"/>
        <v>43.65090909090909</v>
      </c>
    </row>
    <row r="11" spans="1:5" ht="12.75">
      <c r="A11" s="71" t="s">
        <v>96</v>
      </c>
      <c r="B11" s="64" t="s">
        <v>97</v>
      </c>
      <c r="C11" s="33">
        <v>15000</v>
      </c>
      <c r="D11" s="72">
        <v>0</v>
      </c>
      <c r="E11" s="98">
        <f t="shared" si="0"/>
        <v>0</v>
      </c>
    </row>
    <row r="12" spans="1:5" ht="12.75">
      <c r="A12" s="65">
        <v>2.2</v>
      </c>
      <c r="B12" s="66" t="s">
        <v>19</v>
      </c>
      <c r="C12" s="37">
        <f>SUM(C13:C19)</f>
        <v>2132000</v>
      </c>
      <c r="D12" s="37">
        <f>SUM(D13:D19)</f>
        <v>863399</v>
      </c>
      <c r="E12" s="98">
        <f t="shared" si="0"/>
        <v>40.49713883677298</v>
      </c>
    </row>
    <row r="13" spans="1:5" ht="12.75">
      <c r="A13" s="56" t="s">
        <v>98</v>
      </c>
      <c r="B13" s="57" t="s">
        <v>63</v>
      </c>
      <c r="C13" s="32">
        <v>172000</v>
      </c>
      <c r="D13" s="67">
        <v>84846</v>
      </c>
      <c r="E13" s="97">
        <f t="shared" si="0"/>
        <v>49.329069767441865</v>
      </c>
    </row>
    <row r="14" spans="1:5" ht="12.75">
      <c r="A14" s="58" t="s">
        <v>99</v>
      </c>
      <c r="B14" s="55" t="s">
        <v>64</v>
      </c>
      <c r="C14" s="33">
        <v>198000</v>
      </c>
      <c r="D14" s="68">
        <v>104696</v>
      </c>
      <c r="E14" s="98">
        <f t="shared" si="0"/>
        <v>52.87676767676768</v>
      </c>
    </row>
    <row r="15" spans="1:5" ht="12.75">
      <c r="A15" s="58" t="s">
        <v>100</v>
      </c>
      <c r="B15" s="55" t="s">
        <v>65</v>
      </c>
      <c r="C15" s="33">
        <v>70000</v>
      </c>
      <c r="D15" s="68">
        <v>47687</v>
      </c>
      <c r="E15" s="98">
        <f t="shared" si="0"/>
        <v>68.12428571428572</v>
      </c>
    </row>
    <row r="16" spans="1:5" ht="12.75">
      <c r="A16" s="58" t="s">
        <v>101</v>
      </c>
      <c r="B16" s="55" t="s">
        <v>66</v>
      </c>
      <c r="C16" s="33">
        <v>1650000</v>
      </c>
      <c r="D16" s="68">
        <v>618095</v>
      </c>
      <c r="E16" s="98">
        <f t="shared" si="0"/>
        <v>37.46030303030303</v>
      </c>
    </row>
    <row r="17" spans="1:5" ht="12.75">
      <c r="A17" s="58" t="s">
        <v>102</v>
      </c>
      <c r="B17" s="55" t="s">
        <v>67</v>
      </c>
      <c r="C17" s="33">
        <v>2000</v>
      </c>
      <c r="D17" s="68">
        <v>528</v>
      </c>
      <c r="E17" s="98">
        <f t="shared" si="0"/>
        <v>26.400000000000002</v>
      </c>
    </row>
    <row r="18" spans="1:5" ht="12.75">
      <c r="A18" s="58" t="s">
        <v>103</v>
      </c>
      <c r="B18" s="55" t="s">
        <v>68</v>
      </c>
      <c r="C18" s="33">
        <v>0</v>
      </c>
      <c r="D18" s="59">
        <v>0</v>
      </c>
      <c r="E18" s="114">
        <v>0</v>
      </c>
    </row>
    <row r="19" spans="1:5" ht="12.75">
      <c r="A19" s="60" t="s">
        <v>20</v>
      </c>
      <c r="B19" s="61" t="s">
        <v>69</v>
      </c>
      <c r="C19" s="33">
        <v>40000</v>
      </c>
      <c r="D19" s="68">
        <v>7547</v>
      </c>
      <c r="E19" s="98">
        <f aca="true" t="shared" si="1" ref="E19:E39">(D19/C19*100)</f>
        <v>18.8675</v>
      </c>
    </row>
    <row r="20" spans="1:5" ht="12.75">
      <c r="A20" s="69">
        <v>2.3</v>
      </c>
      <c r="B20" s="70" t="s">
        <v>104</v>
      </c>
      <c r="C20" s="120">
        <f>SUM(C21:C24)</f>
        <v>1656315</v>
      </c>
      <c r="D20" s="120">
        <f>SUM(D21:D24)</f>
        <v>697994</v>
      </c>
      <c r="E20" s="121">
        <f t="shared" si="1"/>
        <v>42.14138011187485</v>
      </c>
    </row>
    <row r="21" spans="1:5" ht="12.75">
      <c r="A21" s="56" t="s">
        <v>105</v>
      </c>
      <c r="B21" s="57" t="s">
        <v>170</v>
      </c>
      <c r="C21" s="33">
        <v>724171</v>
      </c>
      <c r="D21" s="59">
        <v>289623</v>
      </c>
      <c r="E21" s="97">
        <f t="shared" si="1"/>
        <v>39.993730762485654</v>
      </c>
    </row>
    <row r="22" spans="1:5" ht="12.75">
      <c r="A22" s="58" t="s">
        <v>106</v>
      </c>
      <c r="B22" s="55" t="s">
        <v>171</v>
      </c>
      <c r="C22" s="33">
        <v>702544</v>
      </c>
      <c r="D22" s="59">
        <v>281063</v>
      </c>
      <c r="E22" s="98">
        <f t="shared" si="1"/>
        <v>40.006462228700265</v>
      </c>
    </row>
    <row r="23" spans="1:5" ht="12.75">
      <c r="A23" s="58" t="s">
        <v>107</v>
      </c>
      <c r="B23" s="55" t="s">
        <v>172</v>
      </c>
      <c r="C23" s="33">
        <v>227000</v>
      </c>
      <c r="D23" s="59">
        <v>125488</v>
      </c>
      <c r="E23" s="98">
        <f t="shared" si="1"/>
        <v>55.28105726872246</v>
      </c>
    </row>
    <row r="24" spans="1:5" ht="12.75">
      <c r="A24" s="71" t="s">
        <v>108</v>
      </c>
      <c r="B24" s="55" t="s">
        <v>70</v>
      </c>
      <c r="C24" s="33">
        <v>2600</v>
      </c>
      <c r="D24" s="72">
        <v>1820</v>
      </c>
      <c r="E24" s="98">
        <f t="shared" si="1"/>
        <v>70</v>
      </c>
    </row>
    <row r="25" spans="1:5" ht="12.75">
      <c r="A25" s="71">
        <v>2.4</v>
      </c>
      <c r="B25" s="55" t="s">
        <v>36</v>
      </c>
      <c r="C25" s="33">
        <v>208722</v>
      </c>
      <c r="D25" s="41">
        <v>71327</v>
      </c>
      <c r="E25" s="98">
        <f t="shared" si="1"/>
        <v>34.173206466017</v>
      </c>
    </row>
    <row r="26" spans="1:5" ht="12.75">
      <c r="A26" s="58">
        <v>2.5</v>
      </c>
      <c r="B26" s="55" t="s">
        <v>109</v>
      </c>
      <c r="C26" s="33">
        <v>371500</v>
      </c>
      <c r="D26" s="59">
        <v>116807</v>
      </c>
      <c r="E26" s="98">
        <f t="shared" si="1"/>
        <v>31.441991924629882</v>
      </c>
    </row>
    <row r="27" spans="1:5" ht="12.75">
      <c r="A27" s="58">
        <v>2.6</v>
      </c>
      <c r="B27" s="55" t="s">
        <v>110</v>
      </c>
      <c r="C27" s="33">
        <v>49331</v>
      </c>
      <c r="D27" s="59">
        <v>10157</v>
      </c>
      <c r="E27" s="98">
        <f t="shared" si="1"/>
        <v>20.589487340617463</v>
      </c>
    </row>
    <row r="28" spans="1:5" ht="12.75">
      <c r="A28" s="58">
        <v>2.7</v>
      </c>
      <c r="B28" s="55" t="s">
        <v>111</v>
      </c>
      <c r="C28" s="36">
        <f>(C29+C30)</f>
        <v>5549133</v>
      </c>
      <c r="D28" s="36">
        <f>(D29+D30)</f>
        <v>2224213</v>
      </c>
      <c r="E28" s="98">
        <f t="shared" si="1"/>
        <v>40.08217139506298</v>
      </c>
    </row>
    <row r="29" spans="1:5" ht="12.75">
      <c r="A29" s="58" t="s">
        <v>112</v>
      </c>
      <c r="B29" s="55" t="s">
        <v>32</v>
      </c>
      <c r="C29" s="33">
        <v>4710910</v>
      </c>
      <c r="D29" s="59">
        <v>1888134</v>
      </c>
      <c r="E29" s="98">
        <f t="shared" si="1"/>
        <v>40.080027001152644</v>
      </c>
    </row>
    <row r="30" spans="1:5" ht="12.75">
      <c r="A30" s="58" t="s">
        <v>113</v>
      </c>
      <c r="B30" s="55" t="s">
        <v>114</v>
      </c>
      <c r="C30" s="33">
        <v>838223</v>
      </c>
      <c r="D30" s="59">
        <v>336079</v>
      </c>
      <c r="E30" s="98">
        <f t="shared" si="1"/>
        <v>40.0942231363253</v>
      </c>
    </row>
    <row r="31" spans="1:5" ht="12.75">
      <c r="A31" s="58">
        <v>2.8</v>
      </c>
      <c r="B31" s="55" t="s">
        <v>37</v>
      </c>
      <c r="C31" s="33">
        <v>924527</v>
      </c>
      <c r="D31" s="48">
        <v>317510</v>
      </c>
      <c r="E31" s="98">
        <f t="shared" si="1"/>
        <v>34.342966727851106</v>
      </c>
    </row>
    <row r="32" spans="1:5" ht="12.75">
      <c r="A32" s="58" t="s">
        <v>115</v>
      </c>
      <c r="B32" s="55" t="s">
        <v>71</v>
      </c>
      <c r="C32" s="33">
        <v>258044</v>
      </c>
      <c r="D32" s="59">
        <v>103218</v>
      </c>
      <c r="E32" s="98">
        <f t="shared" si="1"/>
        <v>40.00015501232348</v>
      </c>
    </row>
    <row r="33" spans="1:5" ht="12.75">
      <c r="A33" s="58">
        <v>2.9</v>
      </c>
      <c r="B33" s="55" t="s">
        <v>116</v>
      </c>
      <c r="C33" s="36">
        <f>SUM(C34:C36)</f>
        <v>313565</v>
      </c>
      <c r="D33" s="36">
        <f>SUM(D34:D36)</f>
        <v>136962</v>
      </c>
      <c r="E33" s="98">
        <f t="shared" si="1"/>
        <v>43.67898202924433</v>
      </c>
    </row>
    <row r="34" spans="1:5" ht="12.75">
      <c r="A34" s="58" t="s">
        <v>117</v>
      </c>
      <c r="B34" s="55" t="s">
        <v>72</v>
      </c>
      <c r="C34" s="33">
        <v>200200</v>
      </c>
      <c r="D34" s="59">
        <v>80080</v>
      </c>
      <c r="E34" s="98">
        <f t="shared" si="1"/>
        <v>40</v>
      </c>
    </row>
    <row r="35" spans="1:5" ht="12.75">
      <c r="A35" s="58" t="s">
        <v>118</v>
      </c>
      <c r="B35" s="55" t="s">
        <v>73</v>
      </c>
      <c r="C35" s="33">
        <v>112965</v>
      </c>
      <c r="D35" s="59">
        <v>56482</v>
      </c>
      <c r="E35" s="98">
        <f t="shared" si="1"/>
        <v>49.99955738503076</v>
      </c>
    </row>
    <row r="36" spans="1:5" ht="12.75">
      <c r="A36" s="58" t="s">
        <v>175</v>
      </c>
      <c r="B36" s="55" t="s">
        <v>176</v>
      </c>
      <c r="C36" s="33">
        <v>400</v>
      </c>
      <c r="D36" s="59">
        <v>400</v>
      </c>
      <c r="E36" s="98">
        <f t="shared" si="1"/>
        <v>100</v>
      </c>
    </row>
    <row r="37" spans="1:5" ht="12.75">
      <c r="A37" s="58" t="s">
        <v>119</v>
      </c>
      <c r="B37" s="55" t="s">
        <v>38</v>
      </c>
      <c r="C37" s="33">
        <v>17570</v>
      </c>
      <c r="D37" s="48">
        <v>1574</v>
      </c>
      <c r="E37" s="98">
        <f t="shared" si="1"/>
        <v>8.958451906659077</v>
      </c>
    </row>
    <row r="38" spans="1:5" ht="12.75">
      <c r="A38" s="58">
        <v>2.11</v>
      </c>
      <c r="B38" s="55" t="s">
        <v>120</v>
      </c>
      <c r="C38" s="33">
        <v>16153</v>
      </c>
      <c r="D38" s="59">
        <v>0</v>
      </c>
      <c r="E38" s="98">
        <f t="shared" si="1"/>
        <v>0</v>
      </c>
    </row>
    <row r="39" spans="1:5" ht="12.75">
      <c r="A39" s="58">
        <v>2.12</v>
      </c>
      <c r="B39" s="55" t="s">
        <v>39</v>
      </c>
      <c r="C39" s="33">
        <v>105393</v>
      </c>
      <c r="D39" s="33">
        <v>24907</v>
      </c>
      <c r="E39" s="98">
        <f t="shared" si="1"/>
        <v>23.632499312098528</v>
      </c>
    </row>
    <row r="40" spans="1:5" ht="12.75">
      <c r="A40" s="58">
        <v>2.13</v>
      </c>
      <c r="B40" s="55" t="s">
        <v>121</v>
      </c>
      <c r="C40" s="33">
        <v>116432</v>
      </c>
      <c r="D40" s="59">
        <v>0</v>
      </c>
      <c r="E40" s="114">
        <v>0</v>
      </c>
    </row>
    <row r="41" spans="1:5" ht="12.75">
      <c r="A41" s="58">
        <v>2.14</v>
      </c>
      <c r="B41" s="55" t="s">
        <v>31</v>
      </c>
      <c r="C41" s="33">
        <v>40393</v>
      </c>
      <c r="D41" s="73">
        <v>0</v>
      </c>
      <c r="E41" s="98">
        <f>(D41/C41*100)</f>
        <v>0</v>
      </c>
    </row>
    <row r="42" spans="1:5" ht="12.75">
      <c r="A42" s="60">
        <v>2.15</v>
      </c>
      <c r="B42" s="61" t="s">
        <v>122</v>
      </c>
      <c r="C42" s="33">
        <v>18607</v>
      </c>
      <c r="D42" s="34">
        <v>7641</v>
      </c>
      <c r="E42" s="98">
        <f>(D42/C42*100)</f>
        <v>41.065190519696884</v>
      </c>
    </row>
    <row r="43" spans="1:5" ht="12.75">
      <c r="A43" s="53" t="s">
        <v>123</v>
      </c>
      <c r="B43" s="18" t="s">
        <v>124</v>
      </c>
      <c r="C43" s="15">
        <f>(C9+C12+C20+C25+C26+C27+C28+C31+C33+C37+C38+C39+C40+C41+C42)</f>
        <v>11699641</v>
      </c>
      <c r="D43" s="15">
        <f>(D9+D12+D20+D25+D26+D27+D28+D31+D33+D37+D38+D39+D40+D41+D42)</f>
        <v>4544515</v>
      </c>
      <c r="E43" s="101">
        <f>(D43/C43*100)</f>
        <v>38.84320040247389</v>
      </c>
    </row>
    <row r="44" spans="1:5" ht="12.75">
      <c r="A44" s="19" t="s">
        <v>125</v>
      </c>
      <c r="B44" s="20" t="s">
        <v>126</v>
      </c>
      <c r="C44" s="16">
        <f>(C4+C43)</f>
        <v>13254117</v>
      </c>
      <c r="D44" s="16">
        <f>(D4+D43)</f>
        <v>5071985</v>
      </c>
      <c r="E44" s="103">
        <f>(D44/C44*100)</f>
        <v>38.26724179362533</v>
      </c>
    </row>
    <row r="45" spans="1:5" ht="13.5">
      <c r="A45" s="125" t="s">
        <v>127</v>
      </c>
      <c r="B45" s="125"/>
      <c r="C45" s="125"/>
      <c r="D45" s="125"/>
      <c r="E45" s="100"/>
    </row>
    <row r="46" spans="1:5" ht="12.75">
      <c r="A46" s="21" t="s">
        <v>128</v>
      </c>
      <c r="B46" s="15" t="s">
        <v>40</v>
      </c>
      <c r="C46" s="15">
        <f>SUM(C47:C53)</f>
        <v>180605</v>
      </c>
      <c r="D46" s="15">
        <f>SUM(D47:D53)</f>
        <v>8742</v>
      </c>
      <c r="E46" s="101">
        <f>(D46/C46*100)</f>
        <v>4.840397552670192</v>
      </c>
    </row>
    <row r="47" spans="1:5" ht="12.75">
      <c r="A47" s="74">
        <v>1.1</v>
      </c>
      <c r="B47" s="55" t="s">
        <v>74</v>
      </c>
      <c r="C47" s="32">
        <v>116</v>
      </c>
      <c r="D47" s="59">
        <v>0</v>
      </c>
      <c r="E47" s="97">
        <f>(D47/C47*100)</f>
        <v>0</v>
      </c>
    </row>
    <row r="48" spans="1:5" ht="12.75">
      <c r="A48" s="74">
        <v>1.2</v>
      </c>
      <c r="B48" s="55" t="s">
        <v>75</v>
      </c>
      <c r="C48" s="33">
        <v>4</v>
      </c>
      <c r="D48" s="59">
        <v>0</v>
      </c>
      <c r="E48" s="98">
        <f>(D48/C48*100)</f>
        <v>0</v>
      </c>
    </row>
    <row r="49" spans="1:5" ht="12.75">
      <c r="A49" s="74">
        <v>1.3</v>
      </c>
      <c r="B49" s="55" t="s">
        <v>76</v>
      </c>
      <c r="C49" s="33">
        <v>3215</v>
      </c>
      <c r="D49" s="59">
        <v>528</v>
      </c>
      <c r="E49" s="98">
        <f>(D49/C49*100)</f>
        <v>16.423017107309487</v>
      </c>
    </row>
    <row r="50" spans="1:5" ht="12.75">
      <c r="A50" s="74">
        <v>1.4</v>
      </c>
      <c r="B50" s="55" t="s">
        <v>29</v>
      </c>
      <c r="C50" s="33">
        <v>0</v>
      </c>
      <c r="D50" s="59">
        <v>0</v>
      </c>
      <c r="E50" s="114">
        <v>0</v>
      </c>
    </row>
    <row r="51" spans="1:5" ht="12.75">
      <c r="A51" s="74">
        <v>1.5</v>
      </c>
      <c r="B51" s="55" t="s">
        <v>30</v>
      </c>
      <c r="C51" s="33">
        <v>50245</v>
      </c>
      <c r="D51" s="59">
        <v>8214</v>
      </c>
      <c r="E51" s="98">
        <f>(D51/C51*100)</f>
        <v>16.347895312966465</v>
      </c>
    </row>
    <row r="52" spans="1:5" ht="12.75">
      <c r="A52" s="74">
        <v>1.6</v>
      </c>
      <c r="B52" s="55" t="s">
        <v>173</v>
      </c>
      <c r="C52" s="33">
        <v>22889</v>
      </c>
      <c r="D52" s="59">
        <v>0</v>
      </c>
      <c r="E52" s="114">
        <v>0</v>
      </c>
    </row>
    <row r="53" spans="1:5" ht="12.75">
      <c r="A53" s="74">
        <v>1.7</v>
      </c>
      <c r="B53" s="122" t="s">
        <v>77</v>
      </c>
      <c r="C53" s="33">
        <v>104136</v>
      </c>
      <c r="D53" s="59">
        <v>0</v>
      </c>
      <c r="E53" s="98">
        <f>(D53/C53*100)</f>
        <v>0</v>
      </c>
    </row>
    <row r="54" spans="1:5" ht="12.75">
      <c r="A54" s="5"/>
      <c r="B54" s="6"/>
      <c r="C54" s="91"/>
      <c r="D54" s="91"/>
      <c r="E54" s="99"/>
    </row>
    <row r="55" spans="1:5" ht="12.75">
      <c r="A55" s="74" t="s">
        <v>123</v>
      </c>
      <c r="B55" s="123" t="s">
        <v>41</v>
      </c>
      <c r="C55" s="33">
        <v>1200</v>
      </c>
      <c r="D55" s="33">
        <v>991</v>
      </c>
      <c r="E55" s="98">
        <f aca="true" t="shared" si="2" ref="E55:E65">(D55/C55*100)</f>
        <v>82.58333333333333</v>
      </c>
    </row>
    <row r="56" spans="1:5" ht="12.75">
      <c r="A56" s="74" t="s">
        <v>129</v>
      </c>
      <c r="B56" s="55" t="s">
        <v>130</v>
      </c>
      <c r="C56" s="33">
        <v>338378</v>
      </c>
      <c r="D56" s="59">
        <v>64561</v>
      </c>
      <c r="E56" s="98">
        <f t="shared" si="2"/>
        <v>19.079550088953773</v>
      </c>
    </row>
    <row r="57" spans="1:5" ht="12.75">
      <c r="A57" s="74" t="s">
        <v>131</v>
      </c>
      <c r="B57" s="55" t="s">
        <v>132</v>
      </c>
      <c r="C57" s="33">
        <v>207688</v>
      </c>
      <c r="D57" s="59">
        <v>68640</v>
      </c>
      <c r="E57" s="98">
        <f t="shared" si="2"/>
        <v>33.04957436154231</v>
      </c>
    </row>
    <row r="58" spans="1:5" ht="12.75">
      <c r="A58" s="74" t="s">
        <v>133</v>
      </c>
      <c r="B58" s="55" t="s">
        <v>134</v>
      </c>
      <c r="C58" s="33">
        <v>62000</v>
      </c>
      <c r="D58" s="59">
        <v>21755</v>
      </c>
      <c r="E58" s="98">
        <f t="shared" si="2"/>
        <v>35.08870967741935</v>
      </c>
    </row>
    <row r="59" spans="1:5" ht="12.75">
      <c r="A59" s="74" t="s">
        <v>135</v>
      </c>
      <c r="B59" s="55" t="s">
        <v>53</v>
      </c>
      <c r="C59" s="33">
        <v>1091266</v>
      </c>
      <c r="D59" s="48">
        <v>11069</v>
      </c>
      <c r="E59" s="98">
        <f t="shared" si="2"/>
        <v>1.014326479520117</v>
      </c>
    </row>
    <row r="60" spans="1:5" ht="12.75">
      <c r="A60" s="74" t="s">
        <v>136</v>
      </c>
      <c r="B60" s="55" t="s">
        <v>167</v>
      </c>
      <c r="C60" s="33">
        <v>21709</v>
      </c>
      <c r="D60" s="59">
        <v>0</v>
      </c>
      <c r="E60" s="98">
        <f t="shared" si="2"/>
        <v>0</v>
      </c>
    </row>
    <row r="61" spans="1:5" ht="12.75">
      <c r="A61" s="74" t="s">
        <v>137</v>
      </c>
      <c r="B61" s="55" t="s">
        <v>138</v>
      </c>
      <c r="C61" s="33">
        <v>20425</v>
      </c>
      <c r="D61" s="59">
        <v>5408</v>
      </c>
      <c r="E61" s="98">
        <f t="shared" si="2"/>
        <v>26.47735618115055</v>
      </c>
    </row>
    <row r="62" spans="1:5" ht="12.75">
      <c r="A62" s="74" t="s">
        <v>139</v>
      </c>
      <c r="B62" s="55" t="s">
        <v>140</v>
      </c>
      <c r="C62" s="33">
        <v>2111205</v>
      </c>
      <c r="D62" s="59">
        <v>341544</v>
      </c>
      <c r="E62" s="98">
        <f t="shared" si="2"/>
        <v>16.17768051894534</v>
      </c>
    </row>
    <row r="63" spans="1:5" ht="12.75">
      <c r="A63" s="74" t="s">
        <v>141</v>
      </c>
      <c r="B63" s="55" t="s">
        <v>42</v>
      </c>
      <c r="C63" s="33">
        <v>2080811</v>
      </c>
      <c r="D63" s="48">
        <v>454915</v>
      </c>
      <c r="E63" s="98">
        <f t="shared" si="2"/>
        <v>21.862389231890837</v>
      </c>
    </row>
    <row r="64" spans="1:5" ht="12.75">
      <c r="A64" s="74" t="s">
        <v>142</v>
      </c>
      <c r="B64" s="55" t="s">
        <v>43</v>
      </c>
      <c r="C64" s="33">
        <v>64808</v>
      </c>
      <c r="D64" s="48">
        <v>29076</v>
      </c>
      <c r="E64" s="98">
        <f t="shared" si="2"/>
        <v>44.86483150228367</v>
      </c>
    </row>
    <row r="65" spans="1:5" ht="12.75">
      <c r="A65" s="74" t="s">
        <v>143</v>
      </c>
      <c r="B65" s="55" t="s">
        <v>144</v>
      </c>
      <c r="C65" s="33">
        <v>103082</v>
      </c>
      <c r="D65" s="59">
        <v>0</v>
      </c>
      <c r="E65" s="98">
        <f t="shared" si="2"/>
        <v>0</v>
      </c>
    </row>
    <row r="66" spans="1:5" ht="12.75">
      <c r="A66" s="74" t="s">
        <v>145</v>
      </c>
      <c r="B66" s="61" t="s">
        <v>146</v>
      </c>
      <c r="C66" s="34">
        <v>0</v>
      </c>
      <c r="D66" s="34">
        <v>0</v>
      </c>
      <c r="E66" s="114">
        <v>0</v>
      </c>
    </row>
    <row r="67" spans="1:5" ht="12.75">
      <c r="A67" s="22" t="s">
        <v>123</v>
      </c>
      <c r="B67" s="15" t="s">
        <v>147</v>
      </c>
      <c r="C67" s="42">
        <f>(C55+C56+C57+C58+C59+C60+C61+C62+C63+C64+C65+C66)</f>
        <v>6102572</v>
      </c>
      <c r="D67" s="42">
        <f>(D55+D56+D57+D58+D59+D60+D61+D62+D63+D64+D65+D66)</f>
        <v>997959</v>
      </c>
      <c r="E67" s="101">
        <f aca="true" t="shared" si="3" ref="E67:E73">(D67/C67*100)</f>
        <v>16.353088501045132</v>
      </c>
    </row>
    <row r="68" spans="1:5" ht="12.75">
      <c r="A68" s="23" t="s">
        <v>148</v>
      </c>
      <c r="B68" s="16" t="s">
        <v>149</v>
      </c>
      <c r="C68" s="49">
        <f>(C46+C67)</f>
        <v>6283177</v>
      </c>
      <c r="D68" s="49">
        <f>(D46+D67)</f>
        <v>1006701</v>
      </c>
      <c r="E68" s="103">
        <f t="shared" si="3"/>
        <v>16.022165219919795</v>
      </c>
    </row>
    <row r="69" spans="1:5" ht="12.75">
      <c r="A69" s="24"/>
      <c r="B69" s="25" t="s">
        <v>150</v>
      </c>
      <c r="C69" s="50">
        <f>(C44+C68)</f>
        <v>19537294</v>
      </c>
      <c r="D69" s="50">
        <f>(D44+D68)</f>
        <v>6078686</v>
      </c>
      <c r="E69" s="99">
        <f t="shared" si="3"/>
        <v>31.11324423945302</v>
      </c>
    </row>
    <row r="70" spans="1:5" ht="12.75">
      <c r="A70" s="76" t="s">
        <v>151</v>
      </c>
      <c r="B70" s="57" t="s">
        <v>152</v>
      </c>
      <c r="C70" s="36">
        <f>(C138-C69)</f>
        <v>1319849</v>
      </c>
      <c r="D70" s="33">
        <f>D71+D72</f>
        <v>10226</v>
      </c>
      <c r="E70" s="97">
        <f t="shared" si="3"/>
        <v>0.7747856004739936</v>
      </c>
    </row>
    <row r="71" spans="1:5" ht="12.75">
      <c r="A71" s="74"/>
      <c r="B71" s="55" t="s">
        <v>153</v>
      </c>
      <c r="C71" s="33">
        <v>931028</v>
      </c>
      <c r="D71" s="59">
        <v>10226</v>
      </c>
      <c r="E71" s="98">
        <f t="shared" si="3"/>
        <v>1.0983557959588754</v>
      </c>
    </row>
    <row r="72" spans="1:5" ht="12.75">
      <c r="A72" s="75"/>
      <c r="B72" s="61" t="s">
        <v>154</v>
      </c>
      <c r="C72" s="37">
        <f>(C70-C71)</f>
        <v>388821</v>
      </c>
      <c r="D72" s="34">
        <v>0</v>
      </c>
      <c r="E72" s="98">
        <f t="shared" si="3"/>
        <v>0</v>
      </c>
    </row>
    <row r="73" spans="1:5" ht="12.75">
      <c r="A73" s="77"/>
      <c r="B73" s="78" t="s">
        <v>155</v>
      </c>
      <c r="C73" s="50">
        <f>(C69+C70)</f>
        <v>20857143</v>
      </c>
      <c r="D73" s="50">
        <f>D69+D70</f>
        <v>6088912</v>
      </c>
      <c r="E73" s="99">
        <f t="shared" si="3"/>
        <v>29.193413498675252</v>
      </c>
    </row>
    <row r="74" spans="1:5" ht="12.75">
      <c r="A74" s="2"/>
      <c r="B74" s="2"/>
      <c r="C74" s="31"/>
      <c r="D74" s="31"/>
      <c r="E74" s="100"/>
    </row>
    <row r="75" spans="1:5" ht="12.75">
      <c r="A75" s="2"/>
      <c r="B75" s="2"/>
      <c r="C75" s="31"/>
      <c r="D75" s="31"/>
      <c r="E75" s="100"/>
    </row>
    <row r="76" spans="1:5" ht="12.75">
      <c r="A76" s="2"/>
      <c r="B76" s="2"/>
      <c r="C76" s="2"/>
      <c r="D76" s="2"/>
      <c r="E76" s="100"/>
    </row>
    <row r="77" spans="1:5" ht="12.75">
      <c r="A77" s="2"/>
      <c r="B77" s="2" t="s">
        <v>88</v>
      </c>
      <c r="C77" s="2"/>
      <c r="D77" s="2"/>
      <c r="E77" s="100"/>
    </row>
    <row r="78" spans="1:5" ht="12.75">
      <c r="A78" s="10" t="s">
        <v>89</v>
      </c>
      <c r="B78" s="17" t="s">
        <v>88</v>
      </c>
      <c r="C78" s="44" t="str">
        <f>C1</f>
        <v>Módosított</v>
      </c>
      <c r="D78" s="44" t="s">
        <v>164</v>
      </c>
      <c r="E78" s="104" t="s">
        <v>165</v>
      </c>
    </row>
    <row r="79" spans="1:5" ht="12.75">
      <c r="A79" s="11" t="s">
        <v>90</v>
      </c>
      <c r="B79" s="11" t="s">
        <v>156</v>
      </c>
      <c r="C79" s="45" t="s">
        <v>92</v>
      </c>
      <c r="D79" s="89">
        <f>D2</f>
        <v>37741</v>
      </c>
      <c r="E79" s="105" t="s">
        <v>166</v>
      </c>
    </row>
    <row r="80" spans="1:5" ht="13.5">
      <c r="A80" s="4" t="s">
        <v>88</v>
      </c>
      <c r="B80" s="126" t="s">
        <v>157</v>
      </c>
      <c r="C80" s="126"/>
      <c r="D80" s="126"/>
      <c r="E80" s="106"/>
    </row>
    <row r="81" spans="1:5" ht="12.75">
      <c r="A81" s="117" t="s">
        <v>128</v>
      </c>
      <c r="B81" s="18" t="s">
        <v>44</v>
      </c>
      <c r="C81" s="118">
        <f>SUM(C82+C83+C84+C87+C88)</f>
        <v>9945700</v>
      </c>
      <c r="D81" s="118">
        <f>SUM(D82+D83+D84+D87+D88)</f>
        <v>3739229</v>
      </c>
      <c r="E81" s="101">
        <f>(D81/C81*100)</f>
        <v>37.5964386619343</v>
      </c>
    </row>
    <row r="82" spans="1:5" ht="12.75">
      <c r="A82" s="76">
        <v>1.1</v>
      </c>
      <c r="B82" s="57" t="s">
        <v>21</v>
      </c>
      <c r="C82" s="32">
        <v>5441944</v>
      </c>
      <c r="D82" s="92">
        <v>2042791</v>
      </c>
      <c r="E82" s="97">
        <f>(D82/C82*100)</f>
        <v>37.537890871350385</v>
      </c>
    </row>
    <row r="83" spans="1:5" ht="12.75">
      <c r="A83" s="74">
        <v>1.2</v>
      </c>
      <c r="B83" s="55" t="s">
        <v>22</v>
      </c>
      <c r="C83" s="33">
        <v>1836749</v>
      </c>
      <c r="D83" s="93">
        <v>690243</v>
      </c>
      <c r="E83" s="98">
        <f>(D83/C83*100)</f>
        <v>37.57960396330691</v>
      </c>
    </row>
    <row r="84" spans="1:5" ht="12.75">
      <c r="A84" s="74">
        <v>1.3</v>
      </c>
      <c r="B84" s="55" t="s">
        <v>23</v>
      </c>
      <c r="C84" s="33">
        <v>2647325</v>
      </c>
      <c r="D84" s="93">
        <v>999370</v>
      </c>
      <c r="E84" s="98">
        <f>(D84/C84*100)</f>
        <v>37.750181787275835</v>
      </c>
    </row>
    <row r="85" spans="1:5" ht="12.75">
      <c r="A85" s="74" t="s">
        <v>158</v>
      </c>
      <c r="B85" s="55" t="s">
        <v>159</v>
      </c>
      <c r="C85" s="33">
        <v>0</v>
      </c>
      <c r="D85" s="93">
        <v>0</v>
      </c>
      <c r="E85" s="114">
        <v>0</v>
      </c>
    </row>
    <row r="86" spans="1:5" ht="12.75">
      <c r="A86" s="74" t="s">
        <v>160</v>
      </c>
      <c r="B86" s="55" t="s">
        <v>161</v>
      </c>
      <c r="C86" s="33">
        <v>2647325</v>
      </c>
      <c r="D86" s="93">
        <v>999370</v>
      </c>
      <c r="E86" s="98">
        <f aca="true" t="shared" si="4" ref="E86:E92">(D86/C86*100)</f>
        <v>37.750181787275835</v>
      </c>
    </row>
    <row r="87" spans="1:5" ht="12.75">
      <c r="A87" s="74">
        <v>1.4</v>
      </c>
      <c r="B87" s="55" t="s">
        <v>24</v>
      </c>
      <c r="C87" s="33">
        <v>6979</v>
      </c>
      <c r="D87" s="93">
        <v>4280</v>
      </c>
      <c r="E87" s="98">
        <f t="shared" si="4"/>
        <v>61.32683765582462</v>
      </c>
    </row>
    <row r="88" spans="1:5" ht="12.75">
      <c r="A88" s="75">
        <v>1.5</v>
      </c>
      <c r="B88" s="61" t="s">
        <v>25</v>
      </c>
      <c r="C88" s="33">
        <v>12703</v>
      </c>
      <c r="D88" s="93">
        <v>2545</v>
      </c>
      <c r="E88" s="102">
        <f t="shared" si="4"/>
        <v>20.034637487207746</v>
      </c>
    </row>
    <row r="89" spans="1:5" ht="12.75">
      <c r="A89" s="117">
        <v>2.1</v>
      </c>
      <c r="B89" s="124" t="s">
        <v>45</v>
      </c>
      <c r="C89" s="42">
        <f>(C90+C91+C92+C95)</f>
        <v>2832321</v>
      </c>
      <c r="D89" s="42">
        <f>(D90+D91+D92+D95)</f>
        <v>906059</v>
      </c>
      <c r="E89" s="101">
        <f t="shared" si="4"/>
        <v>31.989982773845192</v>
      </c>
    </row>
    <row r="90" spans="1:5" ht="12.75">
      <c r="A90" s="76" t="s">
        <v>94</v>
      </c>
      <c r="B90" s="57" t="s">
        <v>78</v>
      </c>
      <c r="C90" s="33">
        <v>840661</v>
      </c>
      <c r="D90" s="41">
        <v>303569</v>
      </c>
      <c r="E90" s="98">
        <f t="shared" si="4"/>
        <v>36.11075094479225</v>
      </c>
    </row>
    <row r="91" spans="1:5" ht="12.75">
      <c r="A91" s="74" t="s">
        <v>96</v>
      </c>
      <c r="B91" s="55" t="s">
        <v>22</v>
      </c>
      <c r="C91" s="33">
        <v>271322</v>
      </c>
      <c r="D91" s="41">
        <v>94833</v>
      </c>
      <c r="E91" s="98">
        <f t="shared" si="4"/>
        <v>34.95219702051437</v>
      </c>
    </row>
    <row r="92" spans="1:5" ht="12.75">
      <c r="A92" s="74" t="s">
        <v>162</v>
      </c>
      <c r="B92" s="55" t="s">
        <v>79</v>
      </c>
      <c r="C92" s="33">
        <v>693270</v>
      </c>
      <c r="D92" s="41">
        <v>197330</v>
      </c>
      <c r="E92" s="98">
        <f t="shared" si="4"/>
        <v>28.463657737966447</v>
      </c>
    </row>
    <row r="93" spans="1:5" ht="12.75">
      <c r="A93" s="74" t="s">
        <v>163</v>
      </c>
      <c r="B93" s="55" t="s">
        <v>0</v>
      </c>
      <c r="C93" s="33">
        <v>0</v>
      </c>
      <c r="D93" s="41">
        <v>0</v>
      </c>
      <c r="E93" s="114">
        <v>0</v>
      </c>
    </row>
    <row r="94" spans="1:5" ht="12.75">
      <c r="A94" s="74" t="s">
        <v>1</v>
      </c>
      <c r="B94" s="55" t="s">
        <v>2</v>
      </c>
      <c r="C94" s="33">
        <v>693270</v>
      </c>
      <c r="D94" s="41">
        <v>197330</v>
      </c>
      <c r="E94" s="98">
        <f>(D94/C94*100)</f>
        <v>28.463657737966447</v>
      </c>
    </row>
    <row r="95" spans="1:5" ht="12.75">
      <c r="A95" s="74" t="s">
        <v>3</v>
      </c>
      <c r="B95" s="55" t="s">
        <v>80</v>
      </c>
      <c r="C95" s="33">
        <v>1027068</v>
      </c>
      <c r="D95" s="41">
        <v>310327</v>
      </c>
      <c r="E95" s="98">
        <f>(D95/C95*100)</f>
        <v>30.214844586726485</v>
      </c>
    </row>
    <row r="96" spans="1:5" ht="12.75">
      <c r="A96" s="74" t="s">
        <v>4</v>
      </c>
      <c r="B96" s="55" t="s">
        <v>46</v>
      </c>
      <c r="C96" s="33">
        <v>780225</v>
      </c>
      <c r="D96" s="41">
        <v>213036</v>
      </c>
      <c r="E96" s="98">
        <f>(D96/C96*100)</f>
        <v>27.30443141401519</v>
      </c>
    </row>
    <row r="97" spans="1:5" ht="12.75">
      <c r="A97" s="74"/>
      <c r="B97" s="55"/>
      <c r="C97" s="33"/>
      <c r="D97" s="41"/>
      <c r="E97" s="98"/>
    </row>
    <row r="98" spans="1:5" ht="12.75">
      <c r="A98" s="74"/>
      <c r="B98" s="81" t="s">
        <v>47</v>
      </c>
      <c r="C98" s="33">
        <v>4261</v>
      </c>
      <c r="D98" s="41">
        <v>1213</v>
      </c>
      <c r="E98" s="98">
        <f>(D98/C98*100)</f>
        <v>28.467495892982868</v>
      </c>
    </row>
    <row r="99" spans="1:5" ht="12.75">
      <c r="A99" s="74"/>
      <c r="B99" s="81" t="s">
        <v>48</v>
      </c>
      <c r="C99" s="33">
        <v>5240</v>
      </c>
      <c r="D99" s="41">
        <v>520</v>
      </c>
      <c r="E99" s="98">
        <f>(D99/C99*100)</f>
        <v>9.923664122137405</v>
      </c>
    </row>
    <row r="100" spans="1:5" ht="12.75">
      <c r="A100" s="74"/>
      <c r="B100" s="81" t="s">
        <v>168</v>
      </c>
      <c r="C100" s="33">
        <v>1902</v>
      </c>
      <c r="D100" s="41">
        <v>0</v>
      </c>
      <c r="E100" s="98">
        <f>(D100/C100*100)</f>
        <v>0</v>
      </c>
    </row>
    <row r="101" spans="1:5" ht="12.75">
      <c r="A101" s="75"/>
      <c r="B101" s="81" t="s">
        <v>169</v>
      </c>
      <c r="C101" s="33">
        <v>1652</v>
      </c>
      <c r="D101" s="41">
        <v>46</v>
      </c>
      <c r="E101" s="98">
        <f>(D101/C101*100)</f>
        <v>2.784503631961259</v>
      </c>
    </row>
    <row r="102" spans="1:5" ht="12.75">
      <c r="A102" s="5"/>
      <c r="B102" s="6" t="s">
        <v>88</v>
      </c>
      <c r="C102" s="91"/>
      <c r="D102" s="91"/>
      <c r="E102" s="99"/>
    </row>
    <row r="103" spans="1:5" ht="12.75">
      <c r="A103" s="82">
        <v>2.2</v>
      </c>
      <c r="B103" s="55" t="s">
        <v>5</v>
      </c>
      <c r="C103" s="33">
        <v>30000</v>
      </c>
      <c r="D103" s="59">
        <v>300</v>
      </c>
      <c r="E103" s="98">
        <f>(D103/C103*100)</f>
        <v>1</v>
      </c>
    </row>
    <row r="104" spans="1:5" ht="12.75">
      <c r="A104" s="82">
        <v>2.3</v>
      </c>
      <c r="B104" s="55" t="s">
        <v>6</v>
      </c>
      <c r="C104" s="33">
        <v>0</v>
      </c>
      <c r="D104" s="59">
        <v>0</v>
      </c>
      <c r="E104" s="114">
        <v>0</v>
      </c>
    </row>
    <row r="105" spans="1:5" ht="12.75">
      <c r="A105" s="82">
        <v>2.4</v>
      </c>
      <c r="B105" s="55" t="s">
        <v>49</v>
      </c>
      <c r="C105" s="33">
        <v>735600</v>
      </c>
      <c r="D105" s="33">
        <v>0</v>
      </c>
      <c r="E105" s="98">
        <f>(D105/C105*100)</f>
        <v>0</v>
      </c>
    </row>
    <row r="106" spans="1:5" ht="12.75">
      <c r="A106" s="83">
        <v>2.5</v>
      </c>
      <c r="B106" s="61" t="s">
        <v>7</v>
      </c>
      <c r="C106" s="33">
        <v>87603</v>
      </c>
      <c r="D106" s="59">
        <v>87603</v>
      </c>
      <c r="E106" s="98">
        <f>(D106/C106*100)</f>
        <v>100</v>
      </c>
    </row>
    <row r="107" spans="1:5" ht="12.75">
      <c r="A107" s="7"/>
      <c r="B107" s="8"/>
      <c r="C107" s="6"/>
      <c r="D107" s="6"/>
      <c r="E107" s="99"/>
    </row>
    <row r="108" spans="1:5" ht="12.75">
      <c r="A108" s="12">
        <v>2</v>
      </c>
      <c r="B108" s="18" t="s">
        <v>8</v>
      </c>
      <c r="C108" s="94">
        <f>(C89+C103+C104+C105+C106)</f>
        <v>3685524</v>
      </c>
      <c r="D108" s="94">
        <f>(D89+D103+D104+D105+D106)</f>
        <v>993962</v>
      </c>
      <c r="E108" s="107">
        <f>(D108/C108*100)</f>
        <v>26.969353611589558</v>
      </c>
    </row>
    <row r="109" spans="1:5" ht="12.75">
      <c r="A109" s="87"/>
      <c r="B109" s="85" t="s">
        <v>177</v>
      </c>
      <c r="C109" s="96">
        <v>18903</v>
      </c>
      <c r="D109" s="96"/>
      <c r="E109" s="108"/>
    </row>
    <row r="110" spans="1:5" ht="12.75">
      <c r="A110" s="26" t="s">
        <v>9</v>
      </c>
      <c r="B110" s="13" t="s">
        <v>10</v>
      </c>
      <c r="C110" s="95">
        <f>(C81+C108+C109)</f>
        <v>13650127</v>
      </c>
      <c r="D110" s="95">
        <f>(D81+D108+D109)</f>
        <v>4733191</v>
      </c>
      <c r="E110" s="109">
        <f>(D110/C110*100)</f>
        <v>34.675069323530835</v>
      </c>
    </row>
    <row r="111" spans="1:5" ht="12.75">
      <c r="A111" s="27"/>
      <c r="B111" s="28"/>
      <c r="C111" s="14"/>
      <c r="D111" s="14"/>
      <c r="E111" s="110"/>
    </row>
    <row r="112" spans="1:5" ht="13.5">
      <c r="A112" s="9" t="s">
        <v>88</v>
      </c>
      <c r="B112" s="127" t="s">
        <v>11</v>
      </c>
      <c r="C112" s="127"/>
      <c r="D112" s="127"/>
      <c r="E112" s="110"/>
    </row>
    <row r="113" spans="1:5" ht="12.75">
      <c r="A113" s="21">
        <v>1</v>
      </c>
      <c r="B113" s="29" t="s">
        <v>50</v>
      </c>
      <c r="C113" s="42">
        <f>SUM(C114:C116)</f>
        <v>207602</v>
      </c>
      <c r="D113" s="42">
        <f>SUM(D114:D116)</f>
        <v>55999</v>
      </c>
      <c r="E113" s="101">
        <f>(D113/C113*100)</f>
        <v>26.97421026772382</v>
      </c>
    </row>
    <row r="114" spans="1:5" ht="12.75">
      <c r="A114" s="74">
        <v>1.1</v>
      </c>
      <c r="B114" s="55" t="s">
        <v>81</v>
      </c>
      <c r="C114" s="32">
        <v>32650</v>
      </c>
      <c r="D114" s="59">
        <v>21</v>
      </c>
      <c r="E114" s="97">
        <f>(D114/C114*100)</f>
        <v>0.06431852986217458</v>
      </c>
    </row>
    <row r="115" spans="1:5" ht="12.75">
      <c r="A115" s="74">
        <v>1.2</v>
      </c>
      <c r="B115" s="55" t="s">
        <v>82</v>
      </c>
      <c r="C115" s="33">
        <v>21133</v>
      </c>
      <c r="D115" s="59">
        <v>10038</v>
      </c>
      <c r="E115" s="98">
        <f>(D115/C115*100)</f>
        <v>47.499171911228885</v>
      </c>
    </row>
    <row r="116" spans="1:5" ht="12.75">
      <c r="A116" s="75">
        <v>1.3</v>
      </c>
      <c r="B116" s="61" t="s">
        <v>83</v>
      </c>
      <c r="C116" s="33">
        <v>153819</v>
      </c>
      <c r="D116" s="59">
        <v>45940</v>
      </c>
      <c r="E116" s="98">
        <f>(D116/C116*100)</f>
        <v>29.866271396901556</v>
      </c>
    </row>
    <row r="117" spans="1:5" ht="12.75">
      <c r="A117" s="7"/>
      <c r="B117" s="8"/>
      <c r="C117" s="91"/>
      <c r="D117" s="91"/>
      <c r="E117" s="99"/>
    </row>
    <row r="118" spans="1:5" ht="12.75">
      <c r="A118" s="76">
        <v>2.1</v>
      </c>
      <c r="B118" s="57" t="s">
        <v>51</v>
      </c>
      <c r="C118" s="33">
        <v>87486</v>
      </c>
      <c r="D118" s="59">
        <v>13898</v>
      </c>
      <c r="E118" s="97">
        <f aca="true" t="shared" si="5" ref="E118:E126">(D118/C118*100)</f>
        <v>15.88597032668084</v>
      </c>
    </row>
    <row r="119" spans="1:5" ht="12.75">
      <c r="A119" s="74">
        <v>2.2</v>
      </c>
      <c r="B119" s="55" t="s">
        <v>54</v>
      </c>
      <c r="C119" s="33">
        <v>239129</v>
      </c>
      <c r="D119" s="59">
        <v>5618</v>
      </c>
      <c r="E119" s="98">
        <f t="shared" si="5"/>
        <v>2.3493595507027587</v>
      </c>
    </row>
    <row r="120" spans="1:5" ht="12.75">
      <c r="A120" s="74">
        <v>2.3</v>
      </c>
      <c r="B120" s="55" t="s">
        <v>12</v>
      </c>
      <c r="C120" s="33">
        <v>107752</v>
      </c>
      <c r="D120" s="59">
        <v>825</v>
      </c>
      <c r="E120" s="98">
        <f t="shared" si="5"/>
        <v>0.7656470413542208</v>
      </c>
    </row>
    <row r="121" spans="1:5" ht="12.75">
      <c r="A121" s="74">
        <v>2.4</v>
      </c>
      <c r="B121" s="55" t="s">
        <v>55</v>
      </c>
      <c r="C121" s="33">
        <v>133594</v>
      </c>
      <c r="D121" s="59">
        <v>44094</v>
      </c>
      <c r="E121" s="98">
        <f t="shared" si="5"/>
        <v>33.005973322155185</v>
      </c>
    </row>
    <row r="122" spans="1:5" ht="12.75">
      <c r="A122" s="74">
        <v>2.5</v>
      </c>
      <c r="B122" s="55" t="s">
        <v>13</v>
      </c>
      <c r="C122" s="33">
        <v>312330</v>
      </c>
      <c r="D122" s="59">
        <v>59338</v>
      </c>
      <c r="E122" s="98">
        <f t="shared" si="5"/>
        <v>18.99849518137867</v>
      </c>
    </row>
    <row r="123" spans="1:5" ht="12.75">
      <c r="A123" s="74">
        <v>2.6</v>
      </c>
      <c r="B123" s="55" t="s">
        <v>56</v>
      </c>
      <c r="C123" s="33">
        <v>5857849</v>
      </c>
      <c r="D123" s="59">
        <v>967110</v>
      </c>
      <c r="E123" s="98">
        <f t="shared" si="5"/>
        <v>16.509643727586695</v>
      </c>
    </row>
    <row r="124" spans="1:5" ht="12.75">
      <c r="A124" s="74">
        <v>2.7</v>
      </c>
      <c r="B124" s="55" t="s">
        <v>57</v>
      </c>
      <c r="C124" s="36">
        <f>C125+C126+C127</f>
        <v>131027</v>
      </c>
      <c r="D124" s="36">
        <f>D125+D126+D127</f>
        <v>5529</v>
      </c>
      <c r="E124" s="98">
        <f t="shared" si="5"/>
        <v>4.219740969418517</v>
      </c>
    </row>
    <row r="125" spans="1:5" ht="12.75">
      <c r="A125" s="74" t="s">
        <v>112</v>
      </c>
      <c r="B125" s="55" t="s">
        <v>84</v>
      </c>
      <c r="C125" s="33">
        <v>83838</v>
      </c>
      <c r="D125" s="59">
        <v>0</v>
      </c>
      <c r="E125" s="98">
        <f t="shared" si="5"/>
        <v>0</v>
      </c>
    </row>
    <row r="126" spans="1:5" ht="12.75">
      <c r="A126" s="74" t="s">
        <v>113</v>
      </c>
      <c r="B126" s="55" t="s">
        <v>85</v>
      </c>
      <c r="C126" s="33">
        <v>45889</v>
      </c>
      <c r="D126" s="59">
        <v>5529</v>
      </c>
      <c r="E126" s="98">
        <f t="shared" si="5"/>
        <v>12.048639107411361</v>
      </c>
    </row>
    <row r="127" spans="1:5" ht="12.75">
      <c r="A127" s="74" t="s">
        <v>14</v>
      </c>
      <c r="B127" s="55" t="s">
        <v>86</v>
      </c>
      <c r="C127" s="33">
        <v>1300</v>
      </c>
      <c r="D127" s="59">
        <v>0</v>
      </c>
      <c r="E127" s="114">
        <v>0</v>
      </c>
    </row>
    <row r="128" spans="1:5" ht="12.75">
      <c r="A128" s="74">
        <v>2.8</v>
      </c>
      <c r="B128" s="55" t="s">
        <v>58</v>
      </c>
      <c r="C128" s="33">
        <v>5570</v>
      </c>
      <c r="D128" s="59">
        <v>0</v>
      </c>
      <c r="E128" s="98">
        <f>(D128/C128*100)</f>
        <v>0</v>
      </c>
    </row>
    <row r="129" spans="1:5" ht="12.75" hidden="1">
      <c r="A129" s="74" t="s">
        <v>115</v>
      </c>
      <c r="B129" s="86" t="s">
        <v>59</v>
      </c>
      <c r="C129" s="33">
        <v>0</v>
      </c>
      <c r="D129" s="59"/>
      <c r="E129" s="114">
        <v>0</v>
      </c>
    </row>
    <row r="130" spans="1:5" ht="12.75" hidden="1">
      <c r="A130" s="74" t="s">
        <v>15</v>
      </c>
      <c r="B130" s="86" t="s">
        <v>60</v>
      </c>
      <c r="C130" s="33">
        <v>0</v>
      </c>
      <c r="D130" s="59"/>
      <c r="E130" s="114">
        <v>0</v>
      </c>
    </row>
    <row r="131" spans="1:5" ht="12.75">
      <c r="A131" s="74">
        <v>2.9</v>
      </c>
      <c r="B131" s="55" t="s">
        <v>16</v>
      </c>
      <c r="C131" s="33">
        <v>14300</v>
      </c>
      <c r="D131" s="59">
        <v>84</v>
      </c>
      <c r="E131" s="98">
        <f>(D131/C131*100)</f>
        <v>0.5874125874125874</v>
      </c>
    </row>
    <row r="132" spans="1:7" ht="12.75">
      <c r="A132" s="74" t="s">
        <v>33</v>
      </c>
      <c r="B132" s="55" t="s">
        <v>61</v>
      </c>
      <c r="C132" s="33">
        <v>100387</v>
      </c>
      <c r="D132" s="59">
        <v>0</v>
      </c>
      <c r="E132" s="98">
        <f>(D132/C132*100)</f>
        <v>0</v>
      </c>
      <c r="G132" s="113"/>
    </row>
    <row r="133" spans="1:5" ht="12.75">
      <c r="A133" s="30" t="s">
        <v>123</v>
      </c>
      <c r="B133" s="15" t="s">
        <v>17</v>
      </c>
      <c r="C133" s="42">
        <f>(C118+C119+C120+C121+C122+C123+C124+C128+C131+C132)</f>
        <v>6989424</v>
      </c>
      <c r="D133" s="42">
        <f>(D118+D119+D120+D121+D122+D123+D124+D128+D131+D132)</f>
        <v>1096496</v>
      </c>
      <c r="E133" s="101">
        <f>(D133/C133*100)</f>
        <v>15.687930793724918</v>
      </c>
    </row>
    <row r="134" spans="1:5" ht="12.75">
      <c r="A134" s="87"/>
      <c r="B134" s="84" t="s">
        <v>177</v>
      </c>
      <c r="C134" s="84">
        <v>9990</v>
      </c>
      <c r="D134" s="84"/>
      <c r="E134" s="111"/>
    </row>
    <row r="135" spans="1:5" ht="12.75">
      <c r="A135" s="23" t="s">
        <v>148</v>
      </c>
      <c r="B135" s="54" t="s">
        <v>18</v>
      </c>
      <c r="C135" s="51">
        <f>(C113+C133+C134)</f>
        <v>7207016</v>
      </c>
      <c r="D135" s="51">
        <f>(D113+D133+D134)</f>
        <v>1152495</v>
      </c>
      <c r="E135" s="103">
        <f>(D135/C135*100)</f>
        <v>15.991292373986681</v>
      </c>
    </row>
    <row r="136" spans="1:5" ht="12.75">
      <c r="A136" s="31"/>
      <c r="B136" s="31"/>
      <c r="C136" s="31"/>
      <c r="D136" s="31"/>
      <c r="E136" s="110"/>
    </row>
    <row r="137" spans="1:5" ht="12.75">
      <c r="A137" s="31"/>
      <c r="B137" s="31"/>
      <c r="C137" s="31"/>
      <c r="D137" s="31"/>
      <c r="E137" s="110"/>
    </row>
    <row r="138" spans="1:5" ht="12.75">
      <c r="A138" s="19" t="s">
        <v>88</v>
      </c>
      <c r="B138" s="13" t="s">
        <v>34</v>
      </c>
      <c r="C138" s="51">
        <f>(C110+C135+C136+C137)</f>
        <v>20857143</v>
      </c>
      <c r="D138" s="51">
        <f>(D110+D135+D136+D137)</f>
        <v>5885686</v>
      </c>
      <c r="E138" s="103">
        <f>(D138/C138*100)</f>
        <v>28.21904227247231</v>
      </c>
    </row>
    <row r="139" spans="1:5" ht="12.75">
      <c r="A139" s="2"/>
      <c r="B139" s="2"/>
      <c r="C139" s="38"/>
      <c r="D139" s="38"/>
      <c r="E139" s="110"/>
    </row>
    <row r="140" spans="1:5" ht="12.75">
      <c r="A140" s="2"/>
      <c r="B140" s="2"/>
      <c r="C140" s="38"/>
      <c r="D140" s="38"/>
      <c r="E140" s="110"/>
    </row>
    <row r="141" spans="1:5" ht="12.75">
      <c r="A141" s="2"/>
      <c r="B141" s="2"/>
      <c r="C141" s="38"/>
      <c r="D141" s="38"/>
      <c r="E141" s="110"/>
    </row>
    <row r="142" spans="1:5" ht="12.75">
      <c r="A142" s="2"/>
      <c r="B142" s="2"/>
      <c r="C142" s="31"/>
      <c r="D142" s="31"/>
      <c r="E142" s="110"/>
    </row>
    <row r="143" spans="1:5" ht="12.75">
      <c r="A143" s="88"/>
      <c r="B143" s="88" t="s">
        <v>52</v>
      </c>
      <c r="C143" s="116">
        <v>3548</v>
      </c>
      <c r="D143" s="43"/>
      <c r="E143" s="112">
        <f>(D143/C143*100)</f>
        <v>0</v>
      </c>
    </row>
    <row r="144" spans="1:5" ht="12.75">
      <c r="A144" s="2"/>
      <c r="B144" s="2"/>
      <c r="C144" s="31"/>
      <c r="D144" s="31"/>
      <c r="E144" s="38"/>
    </row>
    <row r="145" spans="1:5" ht="12.75">
      <c r="A145" s="2"/>
      <c r="B145" s="2"/>
      <c r="C145" s="31"/>
      <c r="D145" s="31"/>
      <c r="E145" s="38"/>
    </row>
    <row r="146" spans="1:5" ht="12.75">
      <c r="A146" s="2"/>
      <c r="B146" s="2"/>
      <c r="C146" s="31"/>
      <c r="D146" s="31"/>
      <c r="E146" s="38"/>
    </row>
    <row r="147" spans="1:5" ht="12.75">
      <c r="A147" s="2"/>
      <c r="B147" s="2"/>
      <c r="C147" s="31"/>
      <c r="D147" s="31"/>
      <c r="E147" s="38"/>
    </row>
    <row r="148" spans="1:5" ht="12.75">
      <c r="A148" s="2"/>
      <c r="B148" s="2"/>
      <c r="C148" s="2"/>
      <c r="D148" s="2"/>
      <c r="E148" s="38"/>
    </row>
    <row r="149" spans="1:5" ht="12.75">
      <c r="A149" s="2"/>
      <c r="B149" s="2"/>
      <c r="C149" s="2"/>
      <c r="D149" s="2"/>
      <c r="E149" s="38"/>
    </row>
    <row r="150" spans="1:5" ht="12.75">
      <c r="A150" s="2"/>
      <c r="B150" s="2"/>
      <c r="C150" s="2"/>
      <c r="D150" s="2"/>
      <c r="E150" s="38"/>
    </row>
    <row r="151" spans="1:5" ht="12.75">
      <c r="A151" s="115"/>
      <c r="B151" s="115"/>
      <c r="C151" s="115"/>
      <c r="D151" s="115"/>
      <c r="E151" s="38"/>
    </row>
    <row r="152" spans="1:5" ht="12.75">
      <c r="A152" s="115"/>
      <c r="B152" s="115"/>
      <c r="C152" s="115"/>
      <c r="D152" s="115"/>
      <c r="E152" s="38"/>
    </row>
    <row r="153" spans="1:4" ht="12.75">
      <c r="A153" s="115"/>
      <c r="B153" s="115"/>
      <c r="C153" s="115"/>
      <c r="D153" s="115"/>
    </row>
    <row r="154" spans="1:4" ht="12.75">
      <c r="A154" s="115"/>
      <c r="B154" s="115"/>
      <c r="C154" s="115"/>
      <c r="D154" s="115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</sheetData>
  <mergeCells count="3">
    <mergeCell ref="A45:D45"/>
    <mergeCell ref="B80:D80"/>
    <mergeCell ref="B112:D112"/>
  </mergeCells>
  <printOptions horizontalCentered="1" verticalCentered="1"/>
  <pageMargins left="0.7874015748031497" right="0.7874015748031497" top="1.23" bottom="0.77" header="0.5118110236220472" footer="0.5905511811023623"/>
  <pageSetup blackAndWhite="1" horizontalDpi="300" verticalDpi="300" orientation="portrait" paperSize="9" scale="69" r:id="rId1"/>
  <headerFooter alignWithMargins="0">
    <oddHeader>&amp;L&amp;"Times New Roman CE,Normál"Kaposvár Megyei Jogú Város 
Polgármesteri Hivatala&amp;C&amp;"Times New Roman CE,Normál"&amp;P/&amp;N
Bevételek és kiadások
pénzforgalmi mérlege
2003.04.30.&amp;R&amp;"Times New Roman CE,Normál"1. sz. melléklet</oddHeader>
    <oddFooter>&amp;L&amp;"Times New Roman CE,Normál"&amp;D/&amp;T  Bagyariné&amp;C&amp;"Times New Roman CE,Normál"&amp;F/&amp;A  Ráczné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KMV Polgármesteri Hivatal</cp:lastModifiedBy>
  <cp:lastPrinted>2003-06-03T06:34:13Z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