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5" windowWidth="11355" windowHeight="7260" activeTab="0"/>
  </bookViews>
  <sheets>
    <sheet name="02.28." sheetId="1" r:id="rId1"/>
  </sheets>
  <definedNames>
    <definedName name="_xlnm.Print_Area" localSheetId="0">'02.28.'!$A$1:$E$143</definedName>
  </definedNames>
  <calcPr fullCalcOnLoad="1"/>
</workbook>
</file>

<file path=xl/sharedStrings.xml><?xml version="1.0" encoding="utf-8"?>
<sst xmlns="http://schemas.openxmlformats.org/spreadsheetml/2006/main" count="201" uniqueCount="176">
  <si>
    <t xml:space="preserve">                  ebből:pénzmaradvány tartalék</t>
  </si>
  <si>
    <t>2,1,3,2</t>
  </si>
  <si>
    <t xml:space="preserve">                            dologi kiadás</t>
  </si>
  <si>
    <t>2,1,4</t>
  </si>
  <si>
    <t>2,1,4,1</t>
  </si>
  <si>
    <t>Nem lakás célú bérlemények üzemeltetési és karbantartási költsége</t>
  </si>
  <si>
    <t>Folyószámlahitel  kamata</t>
  </si>
  <si>
    <t>Folyószámlahitel  törlesztése</t>
  </si>
  <si>
    <t>Előző évi normatív hozzájárulás és közp.tám.visszafizetése</t>
  </si>
  <si>
    <t>Önkormányzat működési c. kiadásai  összesen(2,1+2,2...+2,7)</t>
  </si>
  <si>
    <t>I</t>
  </si>
  <si>
    <t>Intézmény és önkormányzat működési kiadásai (1+2+3)</t>
  </si>
  <si>
    <t>II.Felhalmozási  célú kiadások</t>
  </si>
  <si>
    <t>Út-járda-híd felújítás(7.sz.melléklet)</t>
  </si>
  <si>
    <t>Fejlesztési c.hitel törlesztése és kamata</t>
  </si>
  <si>
    <t>2,7,3</t>
  </si>
  <si>
    <t>2,8,2</t>
  </si>
  <si>
    <t>Bérlakások és garázsértékesítésből  HM-et megillető rész</t>
  </si>
  <si>
    <t>Önkormányzati felhalmozási c.kiadások összesen</t>
  </si>
  <si>
    <t>Intézmény és önkormányzat felhalmozási célú kiadásai(1+2+3)</t>
  </si>
  <si>
    <t>Helyi   adók és kapcsolódó pótlékok, bírságok</t>
  </si>
  <si>
    <t>2,2,7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</si>
  <si>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</si>
  <si>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</si>
  <si>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</si>
  <si>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</si>
  <si>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</si>
  <si>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</si>
  <si>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tb.alaptól működési c.átvett pénzeszközök 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</si>
  <si>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</si>
  <si>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</t>
    </r>
    <r>
      <rPr>
        <sz val="10"/>
        <rFont val="Times New Roman CE"/>
        <family val="1"/>
      </rPr>
      <t>tb.alaptól felhalmozási c.átvett pénzeszköz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</si>
  <si>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</si>
  <si>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t>Polg. H. Gondn.előző évi pénzmaradványa</t>
  </si>
  <si>
    <t>Ebből:      állami támogatás</t>
  </si>
  <si>
    <t>2, 11</t>
  </si>
  <si>
    <t>Vis maior visszafizetés</t>
  </si>
  <si>
    <t>Kiadások  mindösszesen(I+II  )</t>
  </si>
  <si>
    <t>Intézményi működési célú bevételek(2.sz.melléklet)</t>
  </si>
  <si>
    <t>Működési c.önkormányzati egyéb bevételek (1/ d .sz.melléklet )</t>
  </si>
  <si>
    <t>Normatív felh.kötöttséggel bizt.támogatás ( 1/ a. sz.melléklet )</t>
  </si>
  <si>
    <t>Működési célú egyéb központi támogatások (1/b sz.melléklet)</t>
  </si>
  <si>
    <t>Működési célú átvett pénzeszközök (1/c .sz.melléklet )</t>
  </si>
  <si>
    <t>Intézményi felhalmozási célú bevételek(2.sz.melléklet)</t>
  </si>
  <si>
    <t>Önkormányzat felhalmozási célú egyéb bevételek (1/d .sz.melléklet)</t>
  </si>
  <si>
    <t>Felhalmozási célú átvett pénzeszközök (1/ c .sz.melléklet)</t>
  </si>
  <si>
    <t>Fejlesztési célu egyéb központi támogatás (1/b .sz.melléklet)</t>
  </si>
  <si>
    <t>Intézményi  működési célú kiadások (3.sz.melléklet)</t>
  </si>
  <si>
    <t>Önkormányzati működési kiadások (4.sz.melléklet )</t>
  </si>
  <si>
    <t xml:space="preserve">               Ebből: = szociálpolitikai feladat (4/b.sz.melléklet)</t>
  </si>
  <si>
    <t xml:space="preserve"> = Önk.kiad-ból:Cigány Kisebbségi Önk. műk.kiadása(11.sz.melléklet)</t>
  </si>
  <si>
    <t xml:space="preserve"> = Önk.kiad-ból:Német Kisebbségi Önk. műk.kiadása(11.sz.melléklet)</t>
  </si>
  <si>
    <t>Működési célú céltartalékok (10.sz.melléklet)</t>
  </si>
  <si>
    <t>Intézményi felhalmozási c.kiadások(3.sz.melléklet)</t>
  </si>
  <si>
    <t>Önkormányzatnál:intézményi felújítás (5.sz.melléklet )</t>
  </si>
  <si>
    <t xml:space="preserve">Létszám összesen (3/a.sz.melléklet )           fő                     </t>
  </si>
  <si>
    <t>Építési telek-és ingatlaneladás (1/e.sz.melléklet )</t>
  </si>
  <si>
    <t>Lakás- és nem lakás célu ingatlanok felújítása (6.sz.melléklet )</t>
  </si>
  <si>
    <t>Vizi közművek koncessziós értéknövelő felújítása (8.sz.melléklet)</t>
  </si>
  <si>
    <t>Önkormányzati felh. és felhl.jellegű kiadások, átadások (9.sz.melléklet )</t>
  </si>
  <si>
    <t>Felhalmozási célú egyéb kiadások,átadások (4.sz.melléklet )</t>
  </si>
  <si>
    <t>Polgármesteri Hivatal Gondnokság felhalm.c.kiadásai (4.sz.melléklet )</t>
  </si>
  <si>
    <t xml:space="preserve">    = Önk.kiad-ból:Cigány Kisebbségi Önk. fejl..kiadása (11.sz.melléklet )</t>
  </si>
  <si>
    <t xml:space="preserve">    = Önk.kiad-ból:Német Kisebbségi Önk. fejl.kiadása (11..sz.melléklet )</t>
  </si>
  <si>
    <t>Felhalmozási célú céltartalékok (10.sz.melléklet 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</si>
  <si>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</si>
  <si>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</si>
  <si>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</si>
  <si>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</si>
  <si>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</si>
  <si>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</si>
  <si>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hátralék behajtásából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</si>
  <si>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</si>
  <si>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</si>
  <si>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 xml:space="preserve">         Ebből: Tűzoltóság állami támogatása</t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</si>
  <si>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épület működtetéséhez</t>
    </r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</si>
  <si>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</si>
  <si>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</si>
  <si>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</si>
  <si>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</si>
  <si>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</si>
  <si>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</si>
  <si>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</si>
  <si>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</si>
  <si>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</si>
  <si>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</si>
  <si>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</si>
  <si>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</si>
  <si>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</si>
  <si>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</si>
  <si>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I.Működési célu bevételek</t>
  </si>
  <si>
    <t xml:space="preserve"> </t>
  </si>
  <si>
    <t>Sor-</t>
  </si>
  <si>
    <t>szám</t>
  </si>
  <si>
    <t>Bevételek</t>
  </si>
  <si>
    <t>előirányzat</t>
  </si>
  <si>
    <t>Illetékek</t>
  </si>
  <si>
    <t>2,1,1</t>
  </si>
  <si>
    <t>Ebből: folyó évi bevétel</t>
  </si>
  <si>
    <t>2,1,2</t>
  </si>
  <si>
    <t xml:space="preserve">          hátralék behajtása</t>
  </si>
  <si>
    <t>2,2,1</t>
  </si>
  <si>
    <t>2,2,2</t>
  </si>
  <si>
    <t>2,2,3</t>
  </si>
  <si>
    <t>2,2,4</t>
  </si>
  <si>
    <t>2,2,5</t>
  </si>
  <si>
    <t>2,2,6</t>
  </si>
  <si>
    <t>Átengedett központi adók</t>
  </si>
  <si>
    <t>2,3,1</t>
  </si>
  <si>
    <t>2,3,2</t>
  </si>
  <si>
    <t>2,3,3</t>
  </si>
  <si>
    <t>2,3,4</t>
  </si>
  <si>
    <t>Nem lakás célú bérlemények bérleti díja</t>
  </si>
  <si>
    <t>Kamatbevételek</t>
  </si>
  <si>
    <t>Normatív állami hozzájárulás</t>
  </si>
  <si>
    <t>2,7,1</t>
  </si>
  <si>
    <t>2,7,2</t>
  </si>
  <si>
    <t xml:space="preserve">               szja normatív módon elosztott része</t>
  </si>
  <si>
    <t>2,8,1</t>
  </si>
  <si>
    <t>Színházi támogatás</t>
  </si>
  <si>
    <t>2,9,1</t>
  </si>
  <si>
    <t>2,9,2</t>
  </si>
  <si>
    <t>2,1o</t>
  </si>
  <si>
    <t>Áfa megtérülés</t>
  </si>
  <si>
    <t>Önkormányzat működési célú pénzmaradványa</t>
  </si>
  <si>
    <t>Polg.Hivatal Gondn. működési célú bevételei</t>
  </si>
  <si>
    <t>2.</t>
  </si>
  <si>
    <t>Önkormányzat működési célú bevételei összesen</t>
  </si>
  <si>
    <t>I.</t>
  </si>
  <si>
    <t>Intézmény és önkormányzat műk. célú bevételei(1+2)</t>
  </si>
  <si>
    <t>II.Felhalmozási  célu bevételek</t>
  </si>
  <si>
    <t>1.</t>
  </si>
  <si>
    <t>3.</t>
  </si>
  <si>
    <t xml:space="preserve">Áfa megtérülés                                                  </t>
  </si>
  <si>
    <t>4.</t>
  </si>
  <si>
    <t xml:space="preserve">Vizi közmű koncessziós díj </t>
  </si>
  <si>
    <t>5.</t>
  </si>
  <si>
    <t>Lakásforgalmazás</t>
  </si>
  <si>
    <t>6.</t>
  </si>
  <si>
    <t>7.</t>
  </si>
  <si>
    <t>8.</t>
  </si>
  <si>
    <t>Privatizációs bevételek</t>
  </si>
  <si>
    <t>9.</t>
  </si>
  <si>
    <t>Céltámogatás, címzett támogatás</t>
  </si>
  <si>
    <t>10.</t>
  </si>
  <si>
    <t>11.</t>
  </si>
  <si>
    <t>12.</t>
  </si>
  <si>
    <t>Önkormányzat felhalmozási célú pénzmaradványa</t>
  </si>
  <si>
    <t>13.</t>
  </si>
  <si>
    <t>Polg.Hivatal Gondn. felh. célú bevételei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</si>
  <si>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</si>
  <si>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</si>
  <si>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</si>
  <si>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</si>
  <si>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</si>
  <si>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</si>
  <si>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</si>
  <si>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 xml:space="preserve">          forráskiegészítő hitel</t>
  </si>
  <si>
    <t>Bevételek mindösszesen (I+II+III)</t>
  </si>
  <si>
    <t>Kiadások</t>
  </si>
  <si>
    <t>I. Működési célú kiadások</t>
  </si>
  <si>
    <t>1,3,1</t>
  </si>
  <si>
    <t xml:space="preserve">                 ebből:pénzmaradvány tartalék</t>
  </si>
  <si>
    <t>1,3,2</t>
  </si>
  <si>
    <t xml:space="preserve">                          :dologi kiadás</t>
  </si>
  <si>
    <t>2,1,3</t>
  </si>
  <si>
    <t>2,1,3,1</t>
  </si>
  <si>
    <t>Teljesítés</t>
  </si>
  <si>
    <t>Telj.</t>
  </si>
  <si>
    <t>%-a</t>
  </si>
  <si>
    <t>Részvények, államkötvények értékesítése</t>
  </si>
  <si>
    <t xml:space="preserve"> = Önk.kiad-ból:Horvát Kisebbségi Önk. műk.kiadása(11.sz.melléklet)</t>
  </si>
  <si>
    <t xml:space="preserve"> = Önk.kiad-ból:Lengyel Kisebbségi Önk. műk.kiadása(11.sz.melléklet)</t>
  </si>
  <si>
    <t>Eredeti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</si>
  <si>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</si>
  <si>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személyi jövedelemadókiegészítéas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</si>
  <si>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gépjárműadó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</si>
</sst>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Wingdings"/>
      <family val="0"/>
    </font>
    <font>
      <sz val="8"/>
      <name val="MS Sans Serif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b/>
      <sz val="10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10" fillId="2" borderId="0" xfId="0" applyFont="1" applyFill="1" applyAlignment="1">
      <alignment horizontal="centerContinuous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Continuous"/>
    </xf>
    <xf numFmtId="0" fontId="9" fillId="3" borderId="6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4" borderId="6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7" fillId="4" borderId="6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centerContinuous"/>
    </xf>
    <xf numFmtId="0" fontId="7" fillId="3" borderId="6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9" fillId="3" borderId="6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9" fillId="2" borderId="0" xfId="0" applyFont="1" applyFill="1" applyBorder="1" applyAlignment="1">
      <alignment horizontal="center"/>
    </xf>
    <xf numFmtId="0" fontId="9" fillId="4" borderId="6" xfId="0" applyFont="1" applyFill="1" applyBorder="1" applyAlignment="1">
      <alignment/>
    </xf>
    <xf numFmtId="0" fontId="7" fillId="4" borderId="6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4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5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0" xfId="0" applyFont="1" applyAlignment="1">
      <alignment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0" borderId="8" xfId="0" applyFont="1" applyBorder="1" applyAlignment="1">
      <alignment/>
    </xf>
    <xf numFmtId="0" fontId="14" fillId="4" borderId="6" xfId="0" applyFont="1" applyFill="1" applyBorder="1" applyAlignment="1">
      <alignment/>
    </xf>
    <xf numFmtId="0" fontId="12" fillId="4" borderId="0" xfId="0" applyFont="1" applyFill="1" applyAlignment="1">
      <alignment/>
    </xf>
    <xf numFmtId="0" fontId="12" fillId="3" borderId="4" xfId="0" applyFont="1" applyFill="1" applyBorder="1" applyAlignment="1">
      <alignment horizontal="centerContinuous"/>
    </xf>
    <xf numFmtId="0" fontId="12" fillId="3" borderId="5" xfId="0" applyFont="1" applyFill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4" fillId="0" borderId="9" xfId="0" applyFont="1" applyBorder="1" applyAlignment="1">
      <alignment/>
    </xf>
    <xf numFmtId="0" fontId="12" fillId="0" borderId="7" xfId="0" applyFont="1" applyBorder="1" applyAlignment="1">
      <alignment horizontal="right"/>
    </xf>
    <xf numFmtId="0" fontId="14" fillId="3" borderId="6" xfId="0" applyFont="1" applyFill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3" borderId="6" xfId="0" applyFont="1" applyFill="1" applyBorder="1" applyAlignment="1">
      <alignment/>
    </xf>
    <xf numFmtId="0" fontId="13" fillId="0" borderId="1" xfId="0" applyFont="1" applyBorder="1" applyAlignment="1">
      <alignment horizontal="centerContinuous"/>
    </xf>
    <xf numFmtId="0" fontId="14" fillId="4" borderId="6" xfId="0" applyFont="1" applyFill="1" applyBorder="1" applyAlignment="1">
      <alignment horizontal="centerContinuous"/>
    </xf>
    <xf numFmtId="0" fontId="9" fillId="3" borderId="6" xfId="0" applyFont="1" applyFill="1" applyBorder="1" applyAlignment="1">
      <alignment/>
    </xf>
    <xf numFmtId="0" fontId="14" fillId="0" borderId="10" xfId="0" applyFont="1" applyBorder="1" applyAlignment="1">
      <alignment/>
    </xf>
    <xf numFmtId="0" fontId="9" fillId="0" borderId="7" xfId="0" applyFont="1" applyBorder="1" applyAlignment="1" applyProtection="1">
      <alignment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/>
      <protection locked="0"/>
    </xf>
    <xf numFmtId="0" fontId="14" fillId="0" borderId="4" xfId="0" applyFont="1" applyBorder="1" applyAlignment="1" applyProtection="1">
      <alignment horizontal="centerContinuous"/>
      <protection locked="0"/>
    </xf>
    <xf numFmtId="0" fontId="11" fillId="2" borderId="4" xfId="0" applyFont="1" applyFill="1" applyBorder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centerContinuous"/>
      <protection locked="0"/>
    </xf>
    <xf numFmtId="0" fontId="9" fillId="2" borderId="7" xfId="0" applyFont="1" applyFill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centerContinuous"/>
      <protection locked="0"/>
    </xf>
    <xf numFmtId="0" fontId="11" fillId="2" borderId="5" xfId="0" applyFont="1" applyFill="1" applyBorder="1" applyAlignment="1" applyProtection="1">
      <alignment horizontal="left"/>
      <protection locked="0"/>
    </xf>
    <xf numFmtId="0" fontId="15" fillId="0" borderId="4" xfId="0" applyFont="1" applyBorder="1" applyAlignment="1" applyProtection="1">
      <alignment/>
      <protection locked="0"/>
    </xf>
    <xf numFmtId="0" fontId="15" fillId="0" borderId="7" xfId="0" applyFont="1" applyBorder="1" applyAlignment="1" applyProtection="1">
      <alignment/>
      <protection locked="0"/>
    </xf>
    <xf numFmtId="0" fontId="14" fillId="0" borderId="1" xfId="0" applyFont="1" applyBorder="1" applyAlignment="1" applyProtection="1">
      <alignment horizontal="centerContinuous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centerContinuous"/>
      <protection locked="0"/>
    </xf>
    <xf numFmtId="0" fontId="12" fillId="0" borderId="8" xfId="0" applyFont="1" applyBorder="1" applyAlignment="1" applyProtection="1">
      <alignment/>
      <protection locked="0"/>
    </xf>
    <xf numFmtId="0" fontId="8" fillId="0" borderId="7" xfId="0" applyFont="1" applyBorder="1" applyAlignment="1" applyProtection="1">
      <alignment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Continuous"/>
      <protection locked="0"/>
    </xf>
    <xf numFmtId="0" fontId="9" fillId="0" borderId="3" xfId="0" applyFont="1" applyBorder="1" applyAlignment="1" applyProtection="1">
      <alignment horizontal="centerContinuous"/>
      <protection locked="0"/>
    </xf>
    <xf numFmtId="0" fontId="12" fillId="0" borderId="1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/>
      <protection locked="0"/>
    </xf>
    <xf numFmtId="0" fontId="9" fillId="0" borderId="7" xfId="0" applyFont="1" applyBorder="1" applyAlignment="1" applyProtection="1">
      <alignment horizontal="right"/>
      <protection locked="0"/>
    </xf>
    <xf numFmtId="0" fontId="9" fillId="0" borderId="4" xfId="0" applyFont="1" applyBorder="1" applyAlignment="1" applyProtection="1">
      <alignment horizontal="centerContinuous"/>
      <protection locked="0"/>
    </xf>
    <xf numFmtId="0" fontId="9" fillId="0" borderId="7" xfId="0" applyFont="1" applyBorder="1" applyAlignment="1" applyProtection="1">
      <alignment horizontal="centerContinuous"/>
      <protection locked="0"/>
    </xf>
    <xf numFmtId="0" fontId="9" fillId="0" borderId="5" xfId="0" applyFont="1" applyBorder="1" applyAlignment="1" applyProtection="1">
      <alignment horizontal="centerContinuous"/>
      <protection locked="0"/>
    </xf>
    <xf numFmtId="0" fontId="12" fillId="5" borderId="0" xfId="0" applyFont="1" applyFill="1" applyAlignment="1" applyProtection="1">
      <alignment/>
      <protection locked="0"/>
    </xf>
    <xf numFmtId="0" fontId="9" fillId="5" borderId="0" xfId="0" applyFont="1" applyFill="1" applyBorder="1" applyAlignment="1" applyProtection="1">
      <alignment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9" fillId="4" borderId="0" xfId="0" applyFont="1" applyFill="1" applyAlignment="1" applyProtection="1">
      <alignment/>
      <protection locked="0"/>
    </xf>
    <xf numFmtId="14" fontId="12" fillId="3" borderId="5" xfId="0" applyNumberFormat="1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12" fillId="0" borderId="3" xfId="0" applyFont="1" applyBorder="1" applyAlignment="1">
      <alignment/>
    </xf>
    <xf numFmtId="0" fontId="12" fillId="0" borderId="1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7" fillId="4" borderId="7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9" fillId="5" borderId="3" xfId="0" applyFont="1" applyFill="1" applyBorder="1" applyAlignment="1" applyProtection="1">
      <alignment/>
      <protection locked="0"/>
    </xf>
    <xf numFmtId="164" fontId="14" fillId="0" borderId="4" xfId="0" applyNumberFormat="1" applyFont="1" applyBorder="1" applyAlignment="1">
      <alignment/>
    </xf>
    <xf numFmtId="164" fontId="14" fillId="0" borderId="7" xfId="0" applyNumberFormat="1" applyFont="1" applyBorder="1" applyAlignment="1">
      <alignment/>
    </xf>
    <xf numFmtId="164" fontId="14" fillId="0" borderId="12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4" fillId="4" borderId="6" xfId="0" applyNumberFormat="1" applyFont="1" applyFill="1" applyBorder="1" applyAlignment="1">
      <alignment/>
    </xf>
    <xf numFmtId="164" fontId="14" fillId="0" borderId="5" xfId="0" applyNumberFormat="1" applyFont="1" applyBorder="1" applyAlignment="1">
      <alignment/>
    </xf>
    <xf numFmtId="164" fontId="14" fillId="3" borderId="6" xfId="0" applyNumberFormat="1" applyFont="1" applyFill="1" applyBorder="1" applyAlignment="1">
      <alignment/>
    </xf>
    <xf numFmtId="164" fontId="12" fillId="3" borderId="4" xfId="0" applyNumberFormat="1" applyFont="1" applyFill="1" applyBorder="1" applyAlignment="1">
      <alignment horizontal="center"/>
    </xf>
    <xf numFmtId="164" fontId="12" fillId="3" borderId="5" xfId="0" applyNumberFormat="1" applyFont="1" applyFill="1" applyBorder="1" applyAlignment="1">
      <alignment horizontal="center"/>
    </xf>
    <xf numFmtId="164" fontId="0" fillId="0" borderId="8" xfId="0" applyNumberFormat="1" applyBorder="1" applyAlignment="1">
      <alignment/>
    </xf>
    <xf numFmtId="164" fontId="14" fillId="4" borderId="4" xfId="0" applyNumberFormat="1" applyFont="1" applyFill="1" applyBorder="1" applyAlignment="1">
      <alignment/>
    </xf>
    <xf numFmtId="164" fontId="14" fillId="5" borderId="12" xfId="0" applyNumberFormat="1" applyFont="1" applyFill="1" applyBorder="1" applyAlignment="1">
      <alignment/>
    </xf>
    <xf numFmtId="164" fontId="14" fillId="3" borderId="5" xfId="0" applyNumberFormat="1" applyFont="1" applyFill="1" applyBorder="1" applyAlignment="1">
      <alignment/>
    </xf>
    <xf numFmtId="164" fontId="14" fillId="0" borderId="0" xfId="0" applyNumberFormat="1" applyFont="1" applyAlignment="1">
      <alignment/>
    </xf>
    <xf numFmtId="164" fontId="14" fillId="5" borderId="0" xfId="0" applyNumberFormat="1" applyFont="1" applyFill="1" applyAlignment="1">
      <alignment/>
    </xf>
    <xf numFmtId="164" fontId="14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4" borderId="0" xfId="0" applyFont="1" applyFill="1" applyBorder="1" applyAlignment="1">
      <alignment/>
    </xf>
    <xf numFmtId="164" fontId="12" fillId="0" borderId="4" xfId="0" applyNumberFormat="1" applyFont="1" applyBorder="1" applyAlignment="1">
      <alignment/>
    </xf>
    <xf numFmtId="0" fontId="7" fillId="4" borderId="6" xfId="0" applyFont="1" applyFill="1" applyBorder="1" applyAlignment="1">
      <alignment horizontal="centerContinuous"/>
    </xf>
    <xf numFmtId="0" fontId="14" fillId="4" borderId="6" xfId="0" applyFont="1" applyFill="1" applyBorder="1" applyAlignment="1">
      <alignment horizontal="right"/>
    </xf>
    <xf numFmtId="0" fontId="14" fillId="4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/>
    </xf>
    <xf numFmtId="164" fontId="14" fillId="0" borderId="6" xfId="0" applyNumberFormat="1" applyFont="1" applyBorder="1" applyAlignment="1">
      <alignment/>
    </xf>
    <xf numFmtId="0" fontId="9" fillId="0" borderId="8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/>
      <protection locked="0"/>
    </xf>
    <xf numFmtId="0" fontId="11" fillId="4" borderId="6" xfId="0" applyFont="1" applyFill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4"/>
  <sheetViews>
    <sheetView tabSelected="1" zoomScale="75" zoomScaleNormal="75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97" sqref="I97"/>
    </sheetView>
  </sheetViews>
  <sheetFormatPr defaultColWidth="9.140625" defaultRowHeight="12.75"/>
  <cols>
    <col min="1" max="1" width="7.7109375" style="0" customWidth="1"/>
    <col min="2" max="2" width="58.140625" style="0" customWidth="1"/>
    <col min="3" max="3" width="12.57421875" style="0" customWidth="1"/>
    <col min="4" max="4" width="10.140625" style="0" customWidth="1"/>
    <col min="5" max="5" width="9.7109375" style="0" customWidth="1"/>
  </cols>
  <sheetData>
    <row r="1" spans="1:5" ht="12.75">
      <c r="A1" s="39" t="s">
        <v>91</v>
      </c>
      <c r="B1" s="17" t="s">
        <v>90</v>
      </c>
      <c r="C1" s="44" t="s">
        <v>172</v>
      </c>
      <c r="D1" s="44" t="s">
        <v>166</v>
      </c>
      <c r="E1" s="39" t="s">
        <v>167</v>
      </c>
    </row>
    <row r="2" spans="1:5" ht="12.75">
      <c r="A2" s="40" t="s">
        <v>92</v>
      </c>
      <c r="B2" s="11" t="s">
        <v>93</v>
      </c>
      <c r="C2" s="45" t="s">
        <v>94</v>
      </c>
      <c r="D2" s="93">
        <v>37680</v>
      </c>
      <c r="E2" s="40" t="s">
        <v>168</v>
      </c>
    </row>
    <row r="3" spans="1:5" ht="13.5">
      <c r="A3" s="53"/>
      <c r="B3" s="3" t="s">
        <v>89</v>
      </c>
      <c r="C3" s="47"/>
      <c r="D3" s="46"/>
      <c r="E3" s="94"/>
    </row>
    <row r="4" spans="1:5" ht="12.75">
      <c r="A4" s="124">
        <v>1</v>
      </c>
      <c r="B4" s="18" t="s">
        <v>37</v>
      </c>
      <c r="C4" s="123">
        <f>SUM(C5:C8)</f>
        <v>1421443</v>
      </c>
      <c r="D4" s="123">
        <f>SUM(D5:D8)</f>
        <v>298394</v>
      </c>
      <c r="E4" s="105">
        <f aca="true" t="shared" si="0" ref="E4:E38">(D4/C4*100)</f>
        <v>20.992329625598774</v>
      </c>
    </row>
    <row r="5" spans="1:5" ht="12.75">
      <c r="A5" s="58">
        <v>1.1</v>
      </c>
      <c r="B5" s="59" t="s">
        <v>27</v>
      </c>
      <c r="C5" s="33">
        <v>1070875</v>
      </c>
      <c r="D5" s="82">
        <v>238036</v>
      </c>
      <c r="E5" s="101">
        <f t="shared" si="0"/>
        <v>22.22817789191082</v>
      </c>
    </row>
    <row r="6" spans="1:5" ht="12.75">
      <c r="A6" s="60">
        <v>1.2</v>
      </c>
      <c r="B6" s="57" t="s">
        <v>28</v>
      </c>
      <c r="C6" s="33">
        <v>209459</v>
      </c>
      <c r="D6" s="82">
        <v>31397</v>
      </c>
      <c r="E6" s="102">
        <f t="shared" si="0"/>
        <v>14.989568364214476</v>
      </c>
    </row>
    <row r="7" spans="1:5" ht="12.75">
      <c r="A7" s="60">
        <v>1.3</v>
      </c>
      <c r="B7" s="57" t="s">
        <v>29</v>
      </c>
      <c r="C7" s="33">
        <v>42188</v>
      </c>
      <c r="D7" s="82">
        <v>28961</v>
      </c>
      <c r="E7" s="102">
        <f t="shared" si="0"/>
        <v>68.64748269650137</v>
      </c>
    </row>
    <row r="8" spans="1:5" ht="12.75">
      <c r="A8" s="62">
        <v>1.4</v>
      </c>
      <c r="B8" s="63" t="s">
        <v>64</v>
      </c>
      <c r="C8" s="34">
        <v>98921</v>
      </c>
      <c r="D8" s="83">
        <v>0</v>
      </c>
      <c r="E8" s="102">
        <f t="shared" si="0"/>
        <v>0</v>
      </c>
    </row>
    <row r="9" spans="1:5" ht="12.75">
      <c r="A9" s="64">
        <v>2.1</v>
      </c>
      <c r="B9" s="65" t="s">
        <v>95</v>
      </c>
      <c r="C9" s="35">
        <f>(C10+C11)</f>
        <v>180000</v>
      </c>
      <c r="D9" s="56">
        <f>(D10+D11)</f>
        <v>42443</v>
      </c>
      <c r="E9" s="101">
        <f t="shared" si="0"/>
        <v>23.579444444444444</v>
      </c>
    </row>
    <row r="10" spans="1:5" ht="12.75">
      <c r="A10" s="66" t="s">
        <v>96</v>
      </c>
      <c r="B10" s="67" t="s">
        <v>97</v>
      </c>
      <c r="C10" s="33">
        <v>165000</v>
      </c>
      <c r="D10" s="75">
        <v>42443</v>
      </c>
      <c r="E10" s="102">
        <f t="shared" si="0"/>
        <v>25.723030303030303</v>
      </c>
    </row>
    <row r="11" spans="1:5" ht="12.75">
      <c r="A11" s="66" t="s">
        <v>98</v>
      </c>
      <c r="B11" s="67" t="s">
        <v>99</v>
      </c>
      <c r="C11" s="33">
        <v>15000</v>
      </c>
      <c r="D11" s="75">
        <v>0</v>
      </c>
      <c r="E11" s="102">
        <f t="shared" si="0"/>
        <v>0</v>
      </c>
    </row>
    <row r="12" spans="1:5" ht="12.75">
      <c r="A12" s="68">
        <v>2.2</v>
      </c>
      <c r="B12" s="69" t="s">
        <v>20</v>
      </c>
      <c r="C12" s="37">
        <f>SUM(C13:C19)</f>
        <v>2132000</v>
      </c>
      <c r="D12" s="48">
        <f>SUM(D13:D19)</f>
        <v>11211</v>
      </c>
      <c r="E12" s="102">
        <f t="shared" si="0"/>
        <v>0.5258442776735459</v>
      </c>
    </row>
    <row r="13" spans="1:5" ht="12.75">
      <c r="A13" s="58" t="s">
        <v>100</v>
      </c>
      <c r="B13" s="59" t="s">
        <v>65</v>
      </c>
      <c r="C13" s="32">
        <v>172000</v>
      </c>
      <c r="D13" s="70">
        <v>271</v>
      </c>
      <c r="E13" s="101">
        <f t="shared" si="0"/>
        <v>0.1575581395348837</v>
      </c>
    </row>
    <row r="14" spans="1:5" ht="12.75">
      <c r="A14" s="60" t="s">
        <v>101</v>
      </c>
      <c r="B14" s="57" t="s">
        <v>66</v>
      </c>
      <c r="C14" s="33">
        <v>198000</v>
      </c>
      <c r="D14" s="71">
        <v>329</v>
      </c>
      <c r="E14" s="102">
        <f t="shared" si="0"/>
        <v>0.16616161616161615</v>
      </c>
    </row>
    <row r="15" spans="1:5" ht="12.75">
      <c r="A15" s="60" t="s">
        <v>102</v>
      </c>
      <c r="B15" s="57" t="s">
        <v>67</v>
      </c>
      <c r="C15" s="33">
        <v>70000</v>
      </c>
      <c r="D15" s="71">
        <v>3038</v>
      </c>
      <c r="E15" s="102">
        <f t="shared" si="0"/>
        <v>4.34</v>
      </c>
    </row>
    <row r="16" spans="1:5" ht="12.75">
      <c r="A16" s="60" t="s">
        <v>103</v>
      </c>
      <c r="B16" s="57" t="s">
        <v>68</v>
      </c>
      <c r="C16" s="33">
        <v>1650000</v>
      </c>
      <c r="D16" s="71">
        <v>5600</v>
      </c>
      <c r="E16" s="102">
        <f t="shared" si="0"/>
        <v>0.3393939393939394</v>
      </c>
    </row>
    <row r="17" spans="1:5" ht="12.75">
      <c r="A17" s="60" t="s">
        <v>104</v>
      </c>
      <c r="B17" s="57" t="s">
        <v>69</v>
      </c>
      <c r="C17" s="33">
        <v>2000</v>
      </c>
      <c r="D17" s="71">
        <v>210</v>
      </c>
      <c r="E17" s="102">
        <f t="shared" si="0"/>
        <v>10.5</v>
      </c>
    </row>
    <row r="18" spans="1:5" ht="12.75">
      <c r="A18" s="60" t="s">
        <v>105</v>
      </c>
      <c r="B18" s="57" t="s">
        <v>70</v>
      </c>
      <c r="C18" s="33">
        <v>0</v>
      </c>
      <c r="D18" s="61">
        <v>0</v>
      </c>
      <c r="E18" s="118">
        <v>0</v>
      </c>
    </row>
    <row r="19" spans="1:5" ht="12.75">
      <c r="A19" s="62" t="s">
        <v>21</v>
      </c>
      <c r="B19" s="63" t="s">
        <v>71</v>
      </c>
      <c r="C19" s="33">
        <v>40000</v>
      </c>
      <c r="D19" s="71">
        <v>1763</v>
      </c>
      <c r="E19" s="102">
        <f t="shared" si="0"/>
        <v>4.407500000000001</v>
      </c>
    </row>
    <row r="20" spans="1:5" ht="12.75">
      <c r="A20" s="72">
        <v>2.3</v>
      </c>
      <c r="B20" s="73" t="s">
        <v>106</v>
      </c>
      <c r="C20" s="125">
        <f>SUM(C21:C24)</f>
        <v>1656315</v>
      </c>
      <c r="D20" s="125">
        <f>SUM(D21:D24)</f>
        <v>289880</v>
      </c>
      <c r="E20" s="126">
        <f t="shared" si="0"/>
        <v>17.501501827852795</v>
      </c>
    </row>
    <row r="21" spans="1:5" ht="12.75">
      <c r="A21" s="58" t="s">
        <v>107</v>
      </c>
      <c r="B21" s="59" t="s">
        <v>173</v>
      </c>
      <c r="C21" s="33">
        <v>724171</v>
      </c>
      <c r="D21" s="61">
        <v>142973</v>
      </c>
      <c r="E21" s="101">
        <f t="shared" si="0"/>
        <v>19.742988879698302</v>
      </c>
    </row>
    <row r="22" spans="1:5" ht="12.75">
      <c r="A22" s="60" t="s">
        <v>108</v>
      </c>
      <c r="B22" s="57" t="s">
        <v>174</v>
      </c>
      <c r="C22" s="33">
        <v>702544</v>
      </c>
      <c r="D22" s="61">
        <v>138747</v>
      </c>
      <c r="E22" s="102">
        <f t="shared" si="0"/>
        <v>19.74922567127468</v>
      </c>
    </row>
    <row r="23" spans="1:5" ht="12.75">
      <c r="A23" s="60" t="s">
        <v>109</v>
      </c>
      <c r="B23" s="57" t="s">
        <v>175</v>
      </c>
      <c r="C23" s="33">
        <v>227000</v>
      </c>
      <c r="D23" s="61">
        <v>7160</v>
      </c>
      <c r="E23" s="102">
        <f t="shared" si="0"/>
        <v>3.154185022026432</v>
      </c>
    </row>
    <row r="24" spans="1:5" ht="12.75">
      <c r="A24" s="74" t="s">
        <v>110</v>
      </c>
      <c r="B24" s="57" t="s">
        <v>72</v>
      </c>
      <c r="C24" s="33">
        <v>2600</v>
      </c>
      <c r="D24" s="75">
        <v>1000</v>
      </c>
      <c r="E24" s="102">
        <f t="shared" si="0"/>
        <v>38.46153846153847</v>
      </c>
    </row>
    <row r="25" spans="1:5" ht="12.75">
      <c r="A25" s="74">
        <v>2.4</v>
      </c>
      <c r="B25" s="57" t="s">
        <v>38</v>
      </c>
      <c r="C25" s="33">
        <v>208222</v>
      </c>
      <c r="D25" s="41">
        <v>25621</v>
      </c>
      <c r="E25" s="102">
        <f t="shared" si="0"/>
        <v>12.304655607956892</v>
      </c>
    </row>
    <row r="26" spans="1:5" ht="12.75">
      <c r="A26" s="60">
        <v>2.5</v>
      </c>
      <c r="B26" s="57" t="s">
        <v>111</v>
      </c>
      <c r="C26" s="33">
        <v>371500</v>
      </c>
      <c r="D26" s="61">
        <v>54282</v>
      </c>
      <c r="E26" s="102">
        <f t="shared" si="0"/>
        <v>14.611574697173621</v>
      </c>
    </row>
    <row r="27" spans="1:5" ht="12.75">
      <c r="A27" s="60">
        <v>2.6</v>
      </c>
      <c r="B27" s="57" t="s">
        <v>112</v>
      </c>
      <c r="C27" s="33">
        <v>30000</v>
      </c>
      <c r="D27" s="61">
        <v>2535</v>
      </c>
      <c r="E27" s="102">
        <f t="shared" si="0"/>
        <v>8.450000000000001</v>
      </c>
    </row>
    <row r="28" spans="1:5" ht="12.75">
      <c r="A28" s="60">
        <v>2.7</v>
      </c>
      <c r="B28" s="57" t="s">
        <v>113</v>
      </c>
      <c r="C28" s="36">
        <f>(C29+C30)</f>
        <v>5473793</v>
      </c>
      <c r="D28" s="36">
        <f>(D29+D30)</f>
        <v>907510</v>
      </c>
      <c r="E28" s="102">
        <f t="shared" si="0"/>
        <v>16.579180104180043</v>
      </c>
    </row>
    <row r="29" spans="1:5" ht="12.75">
      <c r="A29" s="60" t="s">
        <v>114</v>
      </c>
      <c r="B29" s="57" t="s">
        <v>33</v>
      </c>
      <c r="C29" s="33">
        <v>4635570</v>
      </c>
      <c r="D29" s="61">
        <v>768661</v>
      </c>
      <c r="E29" s="102">
        <f t="shared" si="0"/>
        <v>16.581801159296482</v>
      </c>
    </row>
    <row r="30" spans="1:5" ht="12.75">
      <c r="A30" s="60" t="s">
        <v>115</v>
      </c>
      <c r="B30" s="57" t="s">
        <v>116</v>
      </c>
      <c r="C30" s="33">
        <v>838223</v>
      </c>
      <c r="D30" s="61">
        <v>138849</v>
      </c>
      <c r="E30" s="102">
        <f t="shared" si="0"/>
        <v>16.564685053977282</v>
      </c>
    </row>
    <row r="31" spans="1:5" ht="12.75">
      <c r="A31" s="60">
        <v>2.8</v>
      </c>
      <c r="B31" s="57" t="s">
        <v>39</v>
      </c>
      <c r="C31" s="33">
        <v>902396</v>
      </c>
      <c r="D31" s="49">
        <v>160685</v>
      </c>
      <c r="E31" s="102">
        <f t="shared" si="0"/>
        <v>17.806484071294644</v>
      </c>
    </row>
    <row r="32" spans="1:5" ht="12.75">
      <c r="A32" s="60" t="s">
        <v>117</v>
      </c>
      <c r="B32" s="57" t="s">
        <v>73</v>
      </c>
      <c r="C32" s="33">
        <v>258044</v>
      </c>
      <c r="D32" s="61">
        <v>45061</v>
      </c>
      <c r="E32" s="102">
        <f t="shared" si="0"/>
        <v>17.462525770798777</v>
      </c>
    </row>
    <row r="33" spans="1:5" ht="12.75">
      <c r="A33" s="60">
        <v>2.9</v>
      </c>
      <c r="B33" s="57" t="s">
        <v>118</v>
      </c>
      <c r="C33" s="36">
        <f>SUM(C34:C35)</f>
        <v>321500</v>
      </c>
      <c r="D33" s="36">
        <f>SUM(D34:D35)</f>
        <v>64954</v>
      </c>
      <c r="E33" s="102">
        <f t="shared" si="0"/>
        <v>20.203421461897356</v>
      </c>
    </row>
    <row r="34" spans="1:5" ht="12.75">
      <c r="A34" s="60" t="s">
        <v>119</v>
      </c>
      <c r="B34" s="57" t="s">
        <v>74</v>
      </c>
      <c r="C34" s="33">
        <v>200200</v>
      </c>
      <c r="D34" s="61">
        <v>36329</v>
      </c>
      <c r="E34" s="102">
        <f t="shared" si="0"/>
        <v>18.146353646353646</v>
      </c>
    </row>
    <row r="35" spans="1:5" ht="12.75">
      <c r="A35" s="60" t="s">
        <v>120</v>
      </c>
      <c r="B35" s="57" t="s">
        <v>75</v>
      </c>
      <c r="C35" s="33">
        <v>121300</v>
      </c>
      <c r="D35" s="61">
        <v>28625</v>
      </c>
      <c r="E35" s="102">
        <f t="shared" si="0"/>
        <v>23.598516075845012</v>
      </c>
    </row>
    <row r="36" spans="1:5" ht="12.75">
      <c r="A36" s="60" t="s">
        <v>121</v>
      </c>
      <c r="B36" s="57" t="s">
        <v>40</v>
      </c>
      <c r="C36" s="33">
        <v>2720</v>
      </c>
      <c r="D36" s="49">
        <v>680</v>
      </c>
      <c r="E36" s="102">
        <f t="shared" si="0"/>
        <v>25</v>
      </c>
    </row>
    <row r="37" spans="1:5" ht="12.75">
      <c r="A37" s="60">
        <v>2.11</v>
      </c>
      <c r="B37" s="57" t="s">
        <v>122</v>
      </c>
      <c r="C37" s="33">
        <v>16153</v>
      </c>
      <c r="D37" s="61">
        <v>0</v>
      </c>
      <c r="E37" s="102">
        <f t="shared" si="0"/>
        <v>0</v>
      </c>
    </row>
    <row r="38" spans="1:5" ht="12.75">
      <c r="A38" s="60">
        <v>2.12</v>
      </c>
      <c r="B38" s="57" t="s">
        <v>41</v>
      </c>
      <c r="C38" s="33">
        <v>150370</v>
      </c>
      <c r="D38" s="33">
        <v>4286</v>
      </c>
      <c r="E38" s="102">
        <f t="shared" si="0"/>
        <v>2.8503025869521843</v>
      </c>
    </row>
    <row r="39" spans="1:5" ht="12.75">
      <c r="A39" s="60">
        <v>2.13</v>
      </c>
      <c r="B39" s="57" t="s">
        <v>123</v>
      </c>
      <c r="C39" s="33">
        <v>348414</v>
      </c>
      <c r="D39" s="61">
        <v>0</v>
      </c>
      <c r="E39" s="118">
        <v>0</v>
      </c>
    </row>
    <row r="40" spans="1:5" ht="12.75">
      <c r="A40" s="60">
        <v>2.14</v>
      </c>
      <c r="B40" s="57" t="s">
        <v>32</v>
      </c>
      <c r="C40" s="33">
        <v>18440</v>
      </c>
      <c r="D40" s="76">
        <v>0</v>
      </c>
      <c r="E40" s="102">
        <f>(D40/C40*100)</f>
        <v>0</v>
      </c>
    </row>
    <row r="41" spans="1:5" ht="12.75">
      <c r="A41" s="62">
        <v>2.15</v>
      </c>
      <c r="B41" s="63" t="s">
        <v>124</v>
      </c>
      <c r="C41" s="33">
        <v>18607</v>
      </c>
      <c r="D41" s="34">
        <v>3135</v>
      </c>
      <c r="E41" s="102">
        <f>(D41/C41*100)</f>
        <v>16.84849787714301</v>
      </c>
    </row>
    <row r="42" spans="1:5" ht="12.75">
      <c r="A42" s="54" t="s">
        <v>125</v>
      </c>
      <c r="B42" s="18" t="s">
        <v>126</v>
      </c>
      <c r="C42" s="15">
        <f>(C9+C12+C20+C25+C26+C27+C28+C31+C33+C36+C37+C38+C39+C40+C41)</f>
        <v>11830430</v>
      </c>
      <c r="D42" s="15">
        <f>(D9+D12+D20+D25+D26+D27+D28+D31+D33+D36+D37+D38+D39+D40+D41)</f>
        <v>1567222</v>
      </c>
      <c r="E42" s="105">
        <f>(D42/C42*100)</f>
        <v>13.247379850098431</v>
      </c>
    </row>
    <row r="43" spans="1:5" ht="12.75">
      <c r="A43" s="19" t="s">
        <v>127</v>
      </c>
      <c r="B43" s="20" t="s">
        <v>128</v>
      </c>
      <c r="C43" s="16">
        <f>(C4+C42)</f>
        <v>13251873</v>
      </c>
      <c r="D43" s="16">
        <f>(D4+D42)</f>
        <v>1865616</v>
      </c>
      <c r="E43" s="107">
        <f>(D43/C43*100)</f>
        <v>14.078130691412452</v>
      </c>
    </row>
    <row r="44" spans="1:5" ht="13.5">
      <c r="A44" s="130" t="s">
        <v>129</v>
      </c>
      <c r="B44" s="130"/>
      <c r="C44" s="130"/>
      <c r="D44" s="130"/>
      <c r="E44" s="104"/>
    </row>
    <row r="45" spans="1:5" ht="12.75">
      <c r="A45" s="21" t="s">
        <v>130</v>
      </c>
      <c r="B45" s="15" t="s">
        <v>42</v>
      </c>
      <c r="C45" s="15">
        <f>SUM(C46:C51)</f>
        <v>95545</v>
      </c>
      <c r="D45" s="15">
        <f>SUM(D46:D51)</f>
        <v>41511</v>
      </c>
      <c r="E45" s="105">
        <f aca="true" t="shared" si="1" ref="E45:E51">(D45/C45*100)</f>
        <v>43.44654351352766</v>
      </c>
    </row>
    <row r="46" spans="1:5" ht="12.75">
      <c r="A46" s="77">
        <v>1.1</v>
      </c>
      <c r="B46" s="57" t="s">
        <v>76</v>
      </c>
      <c r="C46" s="32">
        <v>116</v>
      </c>
      <c r="D46" s="61">
        <v>0</v>
      </c>
      <c r="E46" s="101">
        <f t="shared" si="1"/>
        <v>0</v>
      </c>
    </row>
    <row r="47" spans="1:5" ht="12.75">
      <c r="A47" s="77">
        <v>1.2</v>
      </c>
      <c r="B47" s="57" t="s">
        <v>77</v>
      </c>
      <c r="C47" s="33">
        <v>4</v>
      </c>
      <c r="D47" s="61">
        <v>0</v>
      </c>
      <c r="E47" s="102">
        <f t="shared" si="1"/>
        <v>0</v>
      </c>
    </row>
    <row r="48" spans="1:5" ht="12.75">
      <c r="A48" s="77">
        <v>1.3</v>
      </c>
      <c r="B48" s="57" t="s">
        <v>78</v>
      </c>
      <c r="C48" s="33">
        <v>3215</v>
      </c>
      <c r="D48" s="61">
        <v>15</v>
      </c>
      <c r="E48" s="102">
        <f t="shared" si="1"/>
        <v>0.46656298600311047</v>
      </c>
    </row>
    <row r="49" spans="1:5" ht="12.75">
      <c r="A49" s="77">
        <v>1.4</v>
      </c>
      <c r="B49" s="57" t="s">
        <v>30</v>
      </c>
      <c r="C49" s="33">
        <v>0</v>
      </c>
      <c r="D49" s="61">
        <v>0</v>
      </c>
      <c r="E49" s="118">
        <v>0</v>
      </c>
    </row>
    <row r="50" spans="1:5" ht="12.75">
      <c r="A50" s="77">
        <v>1.5</v>
      </c>
      <c r="B50" s="57" t="s">
        <v>31</v>
      </c>
      <c r="C50" s="33">
        <v>73134</v>
      </c>
      <c r="D50" s="61">
        <v>41496</v>
      </c>
      <c r="E50" s="102">
        <f t="shared" si="1"/>
        <v>56.73968332102716</v>
      </c>
    </row>
    <row r="51" spans="1:5" ht="12.75">
      <c r="A51" s="77">
        <v>1.6</v>
      </c>
      <c r="B51" s="127" t="s">
        <v>79</v>
      </c>
      <c r="C51" s="33">
        <v>19076</v>
      </c>
      <c r="D51" s="61">
        <v>0</v>
      </c>
      <c r="E51" s="102">
        <f t="shared" si="1"/>
        <v>0</v>
      </c>
    </row>
    <row r="52" spans="1:5" ht="12.75">
      <c r="A52" s="5"/>
      <c r="B52" s="6"/>
      <c r="C52" s="95"/>
      <c r="D52" s="95"/>
      <c r="E52" s="103"/>
    </row>
    <row r="53" spans="1:5" ht="12.75">
      <c r="A53" s="77" t="s">
        <v>125</v>
      </c>
      <c r="B53" s="128" t="s">
        <v>43</v>
      </c>
      <c r="C53" s="33">
        <v>1200</v>
      </c>
      <c r="D53" s="33">
        <v>648</v>
      </c>
      <c r="E53" s="102">
        <f aca="true" t="shared" si="2" ref="E53:E63">(D53/C53*100)</f>
        <v>54</v>
      </c>
    </row>
    <row r="54" spans="1:5" ht="12.75">
      <c r="A54" s="77" t="s">
        <v>131</v>
      </c>
      <c r="B54" s="57" t="s">
        <v>132</v>
      </c>
      <c r="C54" s="33">
        <v>292177</v>
      </c>
      <c r="D54" s="61">
        <v>61391</v>
      </c>
      <c r="E54" s="102">
        <f t="shared" si="2"/>
        <v>21.011578597904695</v>
      </c>
    </row>
    <row r="55" spans="1:5" ht="12.75">
      <c r="A55" s="77" t="s">
        <v>133</v>
      </c>
      <c r="B55" s="57" t="s">
        <v>134</v>
      </c>
      <c r="C55" s="33">
        <v>207688</v>
      </c>
      <c r="D55" s="61">
        <v>33880</v>
      </c>
      <c r="E55" s="102">
        <f t="shared" si="2"/>
        <v>16.312930934863836</v>
      </c>
    </row>
    <row r="56" spans="1:5" ht="12.75">
      <c r="A56" s="77" t="s">
        <v>135</v>
      </c>
      <c r="B56" s="57" t="s">
        <v>136</v>
      </c>
      <c r="C56" s="33">
        <v>62000</v>
      </c>
      <c r="D56" s="61">
        <v>9984</v>
      </c>
      <c r="E56" s="102">
        <f t="shared" si="2"/>
        <v>16.10322580645161</v>
      </c>
    </row>
    <row r="57" spans="1:5" ht="12.75">
      <c r="A57" s="77" t="s">
        <v>137</v>
      </c>
      <c r="B57" s="57" t="s">
        <v>55</v>
      </c>
      <c r="C57" s="33">
        <v>1086766</v>
      </c>
      <c r="D57" s="49">
        <v>1639</v>
      </c>
      <c r="E57" s="102">
        <f t="shared" si="2"/>
        <v>0.1508144347541237</v>
      </c>
    </row>
    <row r="58" spans="1:5" ht="12.75">
      <c r="A58" s="77" t="s">
        <v>138</v>
      </c>
      <c r="B58" s="57" t="s">
        <v>169</v>
      </c>
      <c r="C58" s="33">
        <v>21709</v>
      </c>
      <c r="D58" s="61">
        <v>0</v>
      </c>
      <c r="E58" s="102">
        <f t="shared" si="2"/>
        <v>0</v>
      </c>
    </row>
    <row r="59" spans="1:5" ht="12.75">
      <c r="A59" s="77" t="s">
        <v>139</v>
      </c>
      <c r="B59" s="57" t="s">
        <v>140</v>
      </c>
      <c r="C59" s="33">
        <v>5000</v>
      </c>
      <c r="D59" s="61">
        <v>5374</v>
      </c>
      <c r="E59" s="102">
        <f t="shared" si="2"/>
        <v>107.48</v>
      </c>
    </row>
    <row r="60" spans="1:5" ht="12.75">
      <c r="A60" s="77" t="s">
        <v>141</v>
      </c>
      <c r="B60" s="57" t="s">
        <v>142</v>
      </c>
      <c r="C60" s="33">
        <v>2109630</v>
      </c>
      <c r="D60" s="61">
        <v>204126</v>
      </c>
      <c r="E60" s="102">
        <f t="shared" si="2"/>
        <v>9.675914733863285</v>
      </c>
    </row>
    <row r="61" spans="1:5" ht="12.75">
      <c r="A61" s="77" t="s">
        <v>143</v>
      </c>
      <c r="B61" s="57" t="s">
        <v>44</v>
      </c>
      <c r="C61" s="33">
        <v>1968276</v>
      </c>
      <c r="D61" s="49">
        <v>242870</v>
      </c>
      <c r="E61" s="102">
        <f t="shared" si="2"/>
        <v>12.339224783516132</v>
      </c>
    </row>
    <row r="62" spans="1:5" ht="12.75">
      <c r="A62" s="77" t="s">
        <v>144</v>
      </c>
      <c r="B62" s="57" t="s">
        <v>45</v>
      </c>
      <c r="C62" s="33">
        <v>14497</v>
      </c>
      <c r="D62" s="49">
        <v>7515</v>
      </c>
      <c r="E62" s="102">
        <f t="shared" si="2"/>
        <v>51.8383113747672</v>
      </c>
    </row>
    <row r="63" spans="1:5" ht="12.75">
      <c r="A63" s="77" t="s">
        <v>145</v>
      </c>
      <c r="B63" s="57" t="s">
        <v>146</v>
      </c>
      <c r="C63" s="33">
        <v>65201</v>
      </c>
      <c r="D63" s="61">
        <v>0</v>
      </c>
      <c r="E63" s="102">
        <f t="shared" si="2"/>
        <v>0</v>
      </c>
    </row>
    <row r="64" spans="1:5" ht="12.75">
      <c r="A64" s="77" t="s">
        <v>147</v>
      </c>
      <c r="B64" s="63" t="s">
        <v>148</v>
      </c>
      <c r="C64" s="34">
        <v>0</v>
      </c>
      <c r="D64" s="34">
        <v>0</v>
      </c>
      <c r="E64" s="118">
        <v>0</v>
      </c>
    </row>
    <row r="65" spans="1:5" ht="12.75">
      <c r="A65" s="22" t="s">
        <v>125</v>
      </c>
      <c r="B65" s="15" t="s">
        <v>149</v>
      </c>
      <c r="C65" s="42">
        <f>(C53+C54+C55+C56+C57+C58+C59+C60+C61+C62+C63+C64)</f>
        <v>5834144</v>
      </c>
      <c r="D65" s="42">
        <f>(D53+D54+D55+D56+D57+D58+D59+D60+D61+D62+D63+D64)</f>
        <v>567427</v>
      </c>
      <c r="E65" s="105">
        <f aca="true" t="shared" si="3" ref="E65:E71">(D65/C65*100)</f>
        <v>9.725968368281618</v>
      </c>
    </row>
    <row r="66" spans="1:5" ht="12.75">
      <c r="A66" s="23" t="s">
        <v>150</v>
      </c>
      <c r="B66" s="16" t="s">
        <v>151</v>
      </c>
      <c r="C66" s="50">
        <f>(C45+C65)</f>
        <v>5929689</v>
      </c>
      <c r="D66" s="50">
        <f>(D45+D65)</f>
        <v>608938</v>
      </c>
      <c r="E66" s="107">
        <f t="shared" si="3"/>
        <v>10.269307547158038</v>
      </c>
    </row>
    <row r="67" spans="1:5" ht="12.75">
      <c r="A67" s="24"/>
      <c r="B67" s="25" t="s">
        <v>152</v>
      </c>
      <c r="C67" s="51">
        <f>(C43+C66)</f>
        <v>19181562</v>
      </c>
      <c r="D67" s="51">
        <f>(D43+D66)</f>
        <v>2474554</v>
      </c>
      <c r="E67" s="103">
        <f t="shared" si="3"/>
        <v>12.90069077794603</v>
      </c>
    </row>
    <row r="68" spans="1:5" ht="12.75">
      <c r="A68" s="79" t="s">
        <v>153</v>
      </c>
      <c r="B68" s="59" t="s">
        <v>154</v>
      </c>
      <c r="C68" s="36">
        <f>(C138-C67)</f>
        <v>1326107</v>
      </c>
      <c r="D68" s="33">
        <v>0</v>
      </c>
      <c r="E68" s="101">
        <f t="shared" si="3"/>
        <v>0</v>
      </c>
    </row>
    <row r="69" spans="1:5" ht="12.75">
      <c r="A69" s="77"/>
      <c r="B69" s="57" t="s">
        <v>155</v>
      </c>
      <c r="C69" s="33">
        <v>931028</v>
      </c>
      <c r="D69" s="61">
        <v>0</v>
      </c>
      <c r="E69" s="102">
        <f t="shared" si="3"/>
        <v>0</v>
      </c>
    </row>
    <row r="70" spans="1:5" ht="12.75">
      <c r="A70" s="78"/>
      <c r="B70" s="63" t="s">
        <v>156</v>
      </c>
      <c r="C70" s="37">
        <f>(C68-C69)</f>
        <v>395079</v>
      </c>
      <c r="D70" s="34">
        <v>0</v>
      </c>
      <c r="E70" s="102">
        <f t="shared" si="3"/>
        <v>0</v>
      </c>
    </row>
    <row r="71" spans="1:5" ht="12.75">
      <c r="A71" s="80"/>
      <c r="B71" s="81" t="s">
        <v>157</v>
      </c>
      <c r="C71" s="51">
        <f>(C67+C68)</f>
        <v>20507669</v>
      </c>
      <c r="D71" s="51">
        <f>(D67+D68)</f>
        <v>2474554</v>
      </c>
      <c r="E71" s="103">
        <f t="shared" si="3"/>
        <v>12.06648108080933</v>
      </c>
    </row>
    <row r="72" spans="1:5" ht="12.75">
      <c r="A72" s="2"/>
      <c r="B72" s="2"/>
      <c r="C72" s="31"/>
      <c r="D72" s="31"/>
      <c r="E72" s="104"/>
    </row>
    <row r="73" spans="1:5" ht="12.75">
      <c r="A73" s="2"/>
      <c r="B73" s="2"/>
      <c r="C73" s="31"/>
      <c r="D73" s="31"/>
      <c r="E73" s="104"/>
    </row>
    <row r="74" spans="1:5" ht="12.75">
      <c r="A74" s="2"/>
      <c r="B74" s="2"/>
      <c r="C74" s="2"/>
      <c r="D74" s="2"/>
      <c r="E74" s="104"/>
    </row>
    <row r="75" spans="1:5" ht="12.75">
      <c r="A75" s="2"/>
      <c r="B75" s="2" t="s">
        <v>90</v>
      </c>
      <c r="C75" s="2"/>
      <c r="D75" s="2"/>
      <c r="E75" s="104"/>
    </row>
    <row r="76" spans="1:5" ht="12.75">
      <c r="A76" s="10" t="s">
        <v>91</v>
      </c>
      <c r="B76" s="17" t="s">
        <v>90</v>
      </c>
      <c r="C76" s="44" t="s">
        <v>172</v>
      </c>
      <c r="D76" s="44" t="s">
        <v>166</v>
      </c>
      <c r="E76" s="108" t="s">
        <v>167</v>
      </c>
    </row>
    <row r="77" spans="1:5" ht="12.75">
      <c r="A77" s="11" t="s">
        <v>92</v>
      </c>
      <c r="B77" s="11" t="s">
        <v>158</v>
      </c>
      <c r="C77" s="45" t="s">
        <v>94</v>
      </c>
      <c r="D77" s="93">
        <f>D2</f>
        <v>37680</v>
      </c>
      <c r="E77" s="109" t="s">
        <v>168</v>
      </c>
    </row>
    <row r="78" spans="1:5" ht="13.5">
      <c r="A78" s="4" t="s">
        <v>90</v>
      </c>
      <c r="B78" s="131" t="s">
        <v>159</v>
      </c>
      <c r="C78" s="131"/>
      <c r="D78" s="131"/>
      <c r="E78" s="110"/>
    </row>
    <row r="79" spans="1:5" ht="12.75">
      <c r="A79" s="122" t="s">
        <v>130</v>
      </c>
      <c r="B79" s="18" t="s">
        <v>46</v>
      </c>
      <c r="C79" s="123">
        <f>SUM(C80+C81+C82+C85+C86)</f>
        <v>9772173</v>
      </c>
      <c r="D79" s="123">
        <f>SUM(D80+D81+D82+D85+D86)</f>
        <v>2694676</v>
      </c>
      <c r="E79" s="105">
        <f>(D79/C79*100)</f>
        <v>27.574992788195622</v>
      </c>
    </row>
    <row r="80" spans="1:5" ht="12.75">
      <c r="A80" s="79">
        <v>1.1</v>
      </c>
      <c r="B80" s="59" t="s">
        <v>22</v>
      </c>
      <c r="C80" s="32">
        <v>5350809</v>
      </c>
      <c r="D80" s="96">
        <v>1598832</v>
      </c>
      <c r="E80" s="101">
        <f>(D80/C80*100)</f>
        <v>29.880191948544603</v>
      </c>
    </row>
    <row r="81" spans="1:5" ht="12.75">
      <c r="A81" s="77">
        <v>1.2</v>
      </c>
      <c r="B81" s="57" t="s">
        <v>23</v>
      </c>
      <c r="C81" s="33">
        <v>1814580</v>
      </c>
      <c r="D81" s="97">
        <v>538501</v>
      </c>
      <c r="E81" s="102">
        <f>(D81/C81*100)</f>
        <v>29.676343837141378</v>
      </c>
    </row>
    <row r="82" spans="1:5" ht="12.75">
      <c r="A82" s="77">
        <v>1.3</v>
      </c>
      <c r="B82" s="57" t="s">
        <v>24</v>
      </c>
      <c r="C82" s="33">
        <v>2589879</v>
      </c>
      <c r="D82" s="97">
        <v>547897</v>
      </c>
      <c r="E82" s="102">
        <f>(D82/C82*100)</f>
        <v>21.155312661325105</v>
      </c>
    </row>
    <row r="83" spans="1:5" ht="12.75">
      <c r="A83" s="77" t="s">
        <v>160</v>
      </c>
      <c r="B83" s="57" t="s">
        <v>161</v>
      </c>
      <c r="C83" s="33">
        <v>98921</v>
      </c>
      <c r="D83" s="97">
        <v>0</v>
      </c>
      <c r="E83" s="118">
        <v>0</v>
      </c>
    </row>
    <row r="84" spans="1:5" ht="12.75">
      <c r="A84" s="77" t="s">
        <v>162</v>
      </c>
      <c r="B84" s="57" t="s">
        <v>163</v>
      </c>
      <c r="C84" s="33">
        <v>2490958</v>
      </c>
      <c r="D84" s="97">
        <v>547897</v>
      </c>
      <c r="E84" s="102">
        <f aca="true" t="shared" si="4" ref="E84:E94">(D84/C84*100)</f>
        <v>21.995433082372323</v>
      </c>
    </row>
    <row r="85" spans="1:5" ht="12.75">
      <c r="A85" s="77">
        <v>1.4</v>
      </c>
      <c r="B85" s="57" t="s">
        <v>25</v>
      </c>
      <c r="C85" s="33">
        <v>4743</v>
      </c>
      <c r="D85" s="97">
        <v>3602</v>
      </c>
      <c r="E85" s="102">
        <f t="shared" si="4"/>
        <v>75.94349567784103</v>
      </c>
    </row>
    <row r="86" spans="1:5" ht="12.75">
      <c r="A86" s="78">
        <v>1.5</v>
      </c>
      <c r="B86" s="63" t="s">
        <v>26</v>
      </c>
      <c r="C86" s="33">
        <v>12162</v>
      </c>
      <c r="D86" s="97">
        <v>5844</v>
      </c>
      <c r="E86" s="106">
        <f t="shared" si="4"/>
        <v>48.051307350764674</v>
      </c>
    </row>
    <row r="87" spans="1:5" ht="12.75">
      <c r="A87" s="122">
        <v>2.1</v>
      </c>
      <c r="B87" s="129" t="s">
        <v>47</v>
      </c>
      <c r="C87" s="42">
        <f>(C88+C89+C90+C93)</f>
        <v>2758402</v>
      </c>
      <c r="D87" s="42">
        <f>(D88+D89+D90+D93)</f>
        <v>373194</v>
      </c>
      <c r="E87" s="105">
        <f t="shared" si="4"/>
        <v>13.529355039620766</v>
      </c>
    </row>
    <row r="88" spans="1:5" ht="12.75">
      <c r="A88" s="79" t="s">
        <v>96</v>
      </c>
      <c r="B88" s="59" t="s">
        <v>80</v>
      </c>
      <c r="C88" s="33">
        <v>813266</v>
      </c>
      <c r="D88" s="41">
        <v>121209</v>
      </c>
      <c r="E88" s="102">
        <f t="shared" si="4"/>
        <v>14.903979755701085</v>
      </c>
    </row>
    <row r="89" spans="1:5" ht="12.75">
      <c r="A89" s="77" t="s">
        <v>98</v>
      </c>
      <c r="B89" s="57" t="s">
        <v>23</v>
      </c>
      <c r="C89" s="33">
        <v>262852</v>
      </c>
      <c r="D89" s="41">
        <v>39033</v>
      </c>
      <c r="E89" s="102">
        <f t="shared" si="4"/>
        <v>14.849801409158006</v>
      </c>
    </row>
    <row r="90" spans="1:5" ht="12.75">
      <c r="A90" s="77" t="s">
        <v>164</v>
      </c>
      <c r="B90" s="57" t="s">
        <v>81</v>
      </c>
      <c r="C90" s="33">
        <v>672144</v>
      </c>
      <c r="D90" s="41">
        <v>91759</v>
      </c>
      <c r="E90" s="102">
        <f t="shared" si="4"/>
        <v>13.6516877335809</v>
      </c>
    </row>
    <row r="91" spans="1:5" ht="12.75">
      <c r="A91" s="77" t="s">
        <v>165</v>
      </c>
      <c r="B91" s="57" t="s">
        <v>0</v>
      </c>
      <c r="C91" s="33">
        <v>0</v>
      </c>
      <c r="D91" s="41">
        <v>0</v>
      </c>
      <c r="E91" s="118">
        <v>0</v>
      </c>
    </row>
    <row r="92" spans="1:5" ht="12.75">
      <c r="A92" s="77" t="s">
        <v>1</v>
      </c>
      <c r="B92" s="57" t="s">
        <v>2</v>
      </c>
      <c r="C92" s="33">
        <v>672144</v>
      </c>
      <c r="D92" s="41">
        <v>91759</v>
      </c>
      <c r="E92" s="102">
        <f t="shared" si="4"/>
        <v>13.6516877335809</v>
      </c>
    </row>
    <row r="93" spans="1:5" ht="12.75">
      <c r="A93" s="77" t="s">
        <v>3</v>
      </c>
      <c r="B93" s="57" t="s">
        <v>82</v>
      </c>
      <c r="C93" s="33">
        <v>1010140</v>
      </c>
      <c r="D93" s="41">
        <v>121193</v>
      </c>
      <c r="E93" s="102">
        <f t="shared" si="4"/>
        <v>11.99764389094581</v>
      </c>
    </row>
    <row r="94" spans="1:5" ht="12.75">
      <c r="A94" s="77" t="s">
        <v>4</v>
      </c>
      <c r="B94" s="57" t="s">
        <v>48</v>
      </c>
      <c r="C94" s="33">
        <v>775355</v>
      </c>
      <c r="D94" s="41">
        <v>78472</v>
      </c>
      <c r="E94" s="102">
        <f t="shared" si="4"/>
        <v>10.120783383095485</v>
      </c>
    </row>
    <row r="95" spans="1:5" ht="12.75">
      <c r="A95" s="77"/>
      <c r="B95" s="57"/>
      <c r="C95" s="33"/>
      <c r="D95" s="41"/>
      <c r="E95" s="102"/>
    </row>
    <row r="96" spans="1:5" ht="12.75">
      <c r="A96" s="77"/>
      <c r="B96" s="84" t="s">
        <v>49</v>
      </c>
      <c r="C96" s="33">
        <v>3881</v>
      </c>
      <c r="D96" s="41">
        <v>615</v>
      </c>
      <c r="E96" s="102">
        <f>(D96/C96*100)</f>
        <v>15.846431332130894</v>
      </c>
    </row>
    <row r="97" spans="1:5" ht="12.75">
      <c r="A97" s="77"/>
      <c r="B97" s="84" t="s">
        <v>50</v>
      </c>
      <c r="C97" s="33">
        <v>2740</v>
      </c>
      <c r="D97" s="41">
        <v>280</v>
      </c>
      <c r="E97" s="102">
        <f>(D97/C97*100)</f>
        <v>10.218978102189782</v>
      </c>
    </row>
    <row r="98" spans="1:5" ht="12.75">
      <c r="A98" s="77"/>
      <c r="B98" s="84" t="s">
        <v>170</v>
      </c>
      <c r="C98" s="33">
        <v>1850</v>
      </c>
      <c r="D98" s="41">
        <v>0</v>
      </c>
      <c r="E98" s="102">
        <f>(D98/C98*100)</f>
        <v>0</v>
      </c>
    </row>
    <row r="99" spans="1:5" ht="12.75">
      <c r="A99" s="78"/>
      <c r="B99" s="84" t="s">
        <v>171</v>
      </c>
      <c r="C99" s="33">
        <v>1600</v>
      </c>
      <c r="D99" s="41">
        <v>0</v>
      </c>
      <c r="E99" s="102">
        <f>(D99/C99*100)</f>
        <v>0</v>
      </c>
    </row>
    <row r="100" spans="1:5" ht="12.75">
      <c r="A100" s="5"/>
      <c r="B100" s="6" t="s">
        <v>90</v>
      </c>
      <c r="C100" s="95"/>
      <c r="D100" s="95"/>
      <c r="E100" s="103"/>
    </row>
    <row r="101" spans="1:5" ht="12.75">
      <c r="A101" s="85">
        <v>2.2</v>
      </c>
      <c r="B101" s="59" t="s">
        <v>5</v>
      </c>
      <c r="C101" s="33">
        <v>0</v>
      </c>
      <c r="D101" s="61">
        <v>0</v>
      </c>
      <c r="E101" s="121">
        <v>0</v>
      </c>
    </row>
    <row r="102" spans="1:5" ht="12.75">
      <c r="A102" s="86">
        <v>2.3</v>
      </c>
      <c r="B102" s="57" t="s">
        <v>6</v>
      </c>
      <c r="C102" s="33">
        <v>30000</v>
      </c>
      <c r="D102" s="61">
        <v>0</v>
      </c>
      <c r="E102" s="102">
        <f>(D102/C102*100)</f>
        <v>0</v>
      </c>
    </row>
    <row r="103" spans="1:5" ht="12.75">
      <c r="A103" s="86">
        <v>2.4</v>
      </c>
      <c r="B103" s="57" t="s">
        <v>7</v>
      </c>
      <c r="C103" s="33">
        <v>0</v>
      </c>
      <c r="D103" s="61">
        <v>0</v>
      </c>
      <c r="E103" s="118">
        <v>0</v>
      </c>
    </row>
    <row r="104" spans="1:5" ht="12.75">
      <c r="A104" s="86">
        <v>2.5</v>
      </c>
      <c r="B104" s="57" t="s">
        <v>51</v>
      </c>
      <c r="C104" s="33">
        <v>1031377</v>
      </c>
      <c r="D104" s="33">
        <v>0</v>
      </c>
      <c r="E104" s="102">
        <f>(D104/C104*100)</f>
        <v>0</v>
      </c>
    </row>
    <row r="105" spans="1:5" ht="12.75">
      <c r="A105" s="87">
        <v>2.6</v>
      </c>
      <c r="B105" s="63" t="s">
        <v>8</v>
      </c>
      <c r="C105" s="33">
        <v>55000</v>
      </c>
      <c r="D105" s="61">
        <v>0</v>
      </c>
      <c r="E105" s="102">
        <f>(D105/C105*100)</f>
        <v>0</v>
      </c>
    </row>
    <row r="106" spans="1:5" ht="12.75">
      <c r="A106" s="7"/>
      <c r="B106" s="8"/>
      <c r="C106" s="6"/>
      <c r="D106" s="6"/>
      <c r="E106" s="103"/>
    </row>
    <row r="107" spans="1:5" ht="12.75">
      <c r="A107" s="12">
        <v>2</v>
      </c>
      <c r="B107" s="18" t="s">
        <v>9</v>
      </c>
      <c r="C107" s="98">
        <f>(C87+C101+C102+C103+C104+C105)</f>
        <v>3874779</v>
      </c>
      <c r="D107" s="98">
        <f>(D87+D101+D102+D103+D104+D105)</f>
        <v>373194</v>
      </c>
      <c r="E107" s="111">
        <f>(D107/C107*100)</f>
        <v>9.6313622015604</v>
      </c>
    </row>
    <row r="108" spans="1:5" ht="12.75">
      <c r="A108" s="91"/>
      <c r="B108" s="89"/>
      <c r="C108" s="100"/>
      <c r="D108" s="100"/>
      <c r="E108" s="112"/>
    </row>
    <row r="109" spans="1:5" ht="12.75">
      <c r="A109" s="26" t="s">
        <v>10</v>
      </c>
      <c r="B109" s="13" t="s">
        <v>11</v>
      </c>
      <c r="C109" s="99">
        <f>(C79+C107+C108)</f>
        <v>13646952</v>
      </c>
      <c r="D109" s="99">
        <f>(D79+D107+D108)</f>
        <v>3067870</v>
      </c>
      <c r="E109" s="113">
        <f>(D109/C109*100)</f>
        <v>22.480257862708097</v>
      </c>
    </row>
    <row r="110" spans="1:5" ht="12.75">
      <c r="A110" s="27"/>
      <c r="B110" s="28"/>
      <c r="C110" s="14"/>
      <c r="D110" s="14"/>
      <c r="E110" s="114"/>
    </row>
    <row r="111" spans="1:5" ht="13.5">
      <c r="A111" s="9" t="s">
        <v>90</v>
      </c>
      <c r="B111" s="132" t="s">
        <v>12</v>
      </c>
      <c r="C111" s="132"/>
      <c r="D111" s="132"/>
      <c r="E111" s="114"/>
    </row>
    <row r="112" spans="1:5" ht="12.75">
      <c r="A112" s="21">
        <v>1</v>
      </c>
      <c r="B112" s="29" t="s">
        <v>52</v>
      </c>
      <c r="C112" s="42">
        <f>SUM(C113:C115)</f>
        <v>122314</v>
      </c>
      <c r="D112" s="42">
        <f>SUM(D113:D115)</f>
        <v>57183</v>
      </c>
      <c r="E112" s="105">
        <f>(D112/C112*100)</f>
        <v>46.75098516931831</v>
      </c>
    </row>
    <row r="113" spans="1:5" ht="12.75">
      <c r="A113" s="77">
        <v>1.1</v>
      </c>
      <c r="B113" s="57" t="s">
        <v>83</v>
      </c>
      <c r="C113" s="32">
        <v>29065</v>
      </c>
      <c r="D113" s="61">
        <v>0</v>
      </c>
      <c r="E113" s="101">
        <f>(D113/C113*100)</f>
        <v>0</v>
      </c>
    </row>
    <row r="114" spans="1:5" ht="12.75">
      <c r="A114" s="77">
        <v>1.2</v>
      </c>
      <c r="B114" s="57" t="s">
        <v>84</v>
      </c>
      <c r="C114" s="33">
        <v>13368</v>
      </c>
      <c r="D114" s="61">
        <v>7401</v>
      </c>
      <c r="E114" s="102">
        <f>(D114/C114*100)</f>
        <v>55.36355475763016</v>
      </c>
    </row>
    <row r="115" spans="1:5" ht="12.75">
      <c r="A115" s="78">
        <v>1.3</v>
      </c>
      <c r="B115" s="63" t="s">
        <v>85</v>
      </c>
      <c r="C115" s="33">
        <v>79881</v>
      </c>
      <c r="D115" s="61">
        <v>49782</v>
      </c>
      <c r="E115" s="102">
        <f>(D115/C115*100)</f>
        <v>62.32020129943291</v>
      </c>
    </row>
    <row r="116" spans="1:5" ht="12.75">
      <c r="A116" s="7"/>
      <c r="B116" s="8"/>
      <c r="C116" s="95"/>
      <c r="D116" s="95"/>
      <c r="E116" s="103"/>
    </row>
    <row r="117" spans="1:5" ht="12.75">
      <c r="A117" s="79">
        <v>2.1</v>
      </c>
      <c r="B117" s="59" t="s">
        <v>53</v>
      </c>
      <c r="C117" s="33">
        <v>79295</v>
      </c>
      <c r="D117" s="61">
        <v>2247</v>
      </c>
      <c r="E117" s="101">
        <f aca="true" t="shared" si="5" ref="E117:E127">(D117/C117*100)</f>
        <v>2.83372217668201</v>
      </c>
    </row>
    <row r="118" spans="1:5" ht="12.75">
      <c r="A118" s="77">
        <v>2.2</v>
      </c>
      <c r="B118" s="57" t="s">
        <v>56</v>
      </c>
      <c r="C118" s="33">
        <v>236477</v>
      </c>
      <c r="D118" s="61">
        <v>2105</v>
      </c>
      <c r="E118" s="102">
        <f t="shared" si="5"/>
        <v>0.8901499934454514</v>
      </c>
    </row>
    <row r="119" spans="1:5" ht="12.75">
      <c r="A119" s="77">
        <v>2.3</v>
      </c>
      <c r="B119" s="57" t="s">
        <v>13</v>
      </c>
      <c r="C119" s="33">
        <v>78182</v>
      </c>
      <c r="D119" s="61">
        <v>825</v>
      </c>
      <c r="E119" s="102">
        <f t="shared" si="5"/>
        <v>1.0552301041160368</v>
      </c>
    </row>
    <row r="120" spans="1:5" ht="12.75">
      <c r="A120" s="77">
        <v>2.4</v>
      </c>
      <c r="B120" s="57" t="s">
        <v>57</v>
      </c>
      <c r="C120" s="33">
        <v>113594</v>
      </c>
      <c r="D120" s="61">
        <v>9925</v>
      </c>
      <c r="E120" s="102">
        <f t="shared" si="5"/>
        <v>8.737257249502614</v>
      </c>
    </row>
    <row r="121" spans="1:5" ht="12.75">
      <c r="A121" s="77">
        <v>2.5</v>
      </c>
      <c r="B121" s="57" t="s">
        <v>14</v>
      </c>
      <c r="C121" s="33">
        <v>312330</v>
      </c>
      <c r="D121" s="61">
        <v>5097</v>
      </c>
      <c r="E121" s="102">
        <f t="shared" si="5"/>
        <v>1.6319277687061762</v>
      </c>
    </row>
    <row r="122" spans="1:5" ht="12.75">
      <c r="A122" s="77">
        <v>2.6</v>
      </c>
      <c r="B122" s="57" t="s">
        <v>58</v>
      </c>
      <c r="C122" s="33">
        <v>5661040</v>
      </c>
      <c r="D122" s="61">
        <v>364023</v>
      </c>
      <c r="E122" s="102">
        <f t="shared" si="5"/>
        <v>6.430320223845795</v>
      </c>
    </row>
    <row r="123" spans="1:5" ht="12.75">
      <c r="A123" s="77">
        <v>2.7</v>
      </c>
      <c r="B123" s="57" t="s">
        <v>59</v>
      </c>
      <c r="C123" s="36">
        <f>C124+C125+C126</f>
        <v>128827</v>
      </c>
      <c r="D123" s="36">
        <f>D124+D125+D126</f>
        <v>4288</v>
      </c>
      <c r="E123" s="102">
        <f t="shared" si="5"/>
        <v>3.3284948031080437</v>
      </c>
    </row>
    <row r="124" spans="1:5" ht="12.75">
      <c r="A124" s="77" t="s">
        <v>114</v>
      </c>
      <c r="B124" s="57" t="s">
        <v>86</v>
      </c>
      <c r="C124" s="33">
        <v>82938</v>
      </c>
      <c r="D124" s="61">
        <v>0</v>
      </c>
      <c r="E124" s="102">
        <f t="shared" si="5"/>
        <v>0</v>
      </c>
    </row>
    <row r="125" spans="1:5" ht="12.75">
      <c r="A125" s="77" t="s">
        <v>115</v>
      </c>
      <c r="B125" s="57" t="s">
        <v>87</v>
      </c>
      <c r="C125" s="33">
        <v>45889</v>
      </c>
      <c r="D125" s="61">
        <v>4288</v>
      </c>
      <c r="E125" s="102">
        <f t="shared" si="5"/>
        <v>9.344287301967793</v>
      </c>
    </row>
    <row r="126" spans="1:5" ht="12.75">
      <c r="A126" s="77" t="s">
        <v>15</v>
      </c>
      <c r="B126" s="57" t="s">
        <v>88</v>
      </c>
      <c r="C126" s="33">
        <v>0</v>
      </c>
      <c r="D126" s="61">
        <v>0</v>
      </c>
      <c r="E126" s="118">
        <v>0</v>
      </c>
    </row>
    <row r="127" spans="1:5" ht="12.75">
      <c r="A127" s="77">
        <v>2.8</v>
      </c>
      <c r="B127" s="57" t="s">
        <v>60</v>
      </c>
      <c r="C127" s="33">
        <v>5570</v>
      </c>
      <c r="D127" s="61">
        <v>496</v>
      </c>
      <c r="E127" s="102">
        <f t="shared" si="5"/>
        <v>8.904847396768401</v>
      </c>
    </row>
    <row r="128" spans="1:5" ht="12.75" hidden="1">
      <c r="A128" s="77" t="s">
        <v>117</v>
      </c>
      <c r="B128" s="90" t="s">
        <v>61</v>
      </c>
      <c r="C128" s="33">
        <v>0</v>
      </c>
      <c r="D128" s="61">
        <v>0</v>
      </c>
      <c r="E128" s="118">
        <v>0</v>
      </c>
    </row>
    <row r="129" spans="1:5" ht="12.75" hidden="1">
      <c r="A129" s="77" t="s">
        <v>16</v>
      </c>
      <c r="B129" s="90" t="s">
        <v>62</v>
      </c>
      <c r="C129" s="33">
        <v>0</v>
      </c>
      <c r="D129" s="61">
        <v>0</v>
      </c>
      <c r="E129" s="118">
        <v>0</v>
      </c>
    </row>
    <row r="130" spans="1:5" ht="12.75">
      <c r="A130" s="77">
        <v>2.9</v>
      </c>
      <c r="B130" s="57" t="s">
        <v>17</v>
      </c>
      <c r="C130" s="33">
        <v>14300</v>
      </c>
      <c r="D130" s="61">
        <v>84</v>
      </c>
      <c r="E130" s="102">
        <f>(D130/C130*100)</f>
        <v>0.5874125874125874</v>
      </c>
    </row>
    <row r="131" spans="1:5" ht="12.75">
      <c r="A131" s="77" t="s">
        <v>121</v>
      </c>
      <c r="B131" s="57" t="s">
        <v>35</v>
      </c>
      <c r="C131" s="33">
        <v>0</v>
      </c>
      <c r="D131" s="61">
        <v>0</v>
      </c>
      <c r="E131" s="118">
        <v>0</v>
      </c>
    </row>
    <row r="132" spans="1:7" ht="12.75">
      <c r="A132" s="77" t="s">
        <v>34</v>
      </c>
      <c r="B132" s="57" t="s">
        <v>63</v>
      </c>
      <c r="C132" s="33">
        <v>108788</v>
      </c>
      <c r="D132" s="61">
        <v>0</v>
      </c>
      <c r="E132" s="102">
        <f>(D132/C132*100)</f>
        <v>0</v>
      </c>
      <c r="G132" s="117"/>
    </row>
    <row r="133" spans="1:5" ht="12.75">
      <c r="A133" s="30" t="s">
        <v>125</v>
      </c>
      <c r="B133" s="15" t="s">
        <v>18</v>
      </c>
      <c r="C133" s="42">
        <f>(C117+C118+C119+C120+C121+C122+C123+C127+C130+C131+C132)</f>
        <v>6738403</v>
      </c>
      <c r="D133" s="42">
        <f>(D117+D118+D119+D120+D121+D122+D123+D127+D130+D131+D132)</f>
        <v>389090</v>
      </c>
      <c r="E133" s="105">
        <f>(D133/C133*100)</f>
        <v>5.7742168285274715</v>
      </c>
    </row>
    <row r="134" spans="1:5" ht="12.75">
      <c r="A134" s="91"/>
      <c r="B134" s="88"/>
      <c r="C134" s="88"/>
      <c r="D134" s="88"/>
      <c r="E134" s="115"/>
    </row>
    <row r="135" spans="1:5" ht="12.75">
      <c r="A135" s="23" t="s">
        <v>150</v>
      </c>
      <c r="B135" s="55" t="s">
        <v>19</v>
      </c>
      <c r="C135" s="52">
        <f>(C112+C133+C134)</f>
        <v>6860717</v>
      </c>
      <c r="D135" s="52">
        <f>(D112+D133+D134)</f>
        <v>446273</v>
      </c>
      <c r="E135" s="107">
        <f>(D135/C135*100)</f>
        <v>6.504757447363009</v>
      </c>
    </row>
    <row r="136" spans="1:5" ht="12.75">
      <c r="A136" s="31"/>
      <c r="B136" s="31"/>
      <c r="C136" s="31"/>
      <c r="D136" s="31"/>
      <c r="E136" s="114"/>
    </row>
    <row r="137" spans="1:5" ht="12.75">
      <c r="A137" s="31"/>
      <c r="B137" s="31"/>
      <c r="C137" s="31"/>
      <c r="D137" s="31"/>
      <c r="E137" s="114"/>
    </row>
    <row r="138" spans="1:5" ht="12.75">
      <c r="A138" s="19" t="s">
        <v>90</v>
      </c>
      <c r="B138" s="13" t="s">
        <v>36</v>
      </c>
      <c r="C138" s="52">
        <f>(C109+C135+C136+C137)</f>
        <v>20507669</v>
      </c>
      <c r="D138" s="52">
        <f>(D109+D135+D136+D137)</f>
        <v>3514143</v>
      </c>
      <c r="E138" s="107">
        <f>(D138/C138*100)</f>
        <v>17.135750533129826</v>
      </c>
    </row>
    <row r="139" spans="1:5" ht="12.75">
      <c r="A139" s="2"/>
      <c r="B139" s="2"/>
      <c r="C139" s="38"/>
      <c r="D139" s="38"/>
      <c r="E139" s="114"/>
    </row>
    <row r="140" spans="1:5" ht="12.75">
      <c r="A140" s="2"/>
      <c r="B140" s="2"/>
      <c r="C140" s="38"/>
      <c r="D140" s="38"/>
      <c r="E140" s="114"/>
    </row>
    <row r="141" spans="1:5" ht="12.75">
      <c r="A141" s="2"/>
      <c r="B141" s="2"/>
      <c r="C141" s="38"/>
      <c r="D141" s="38"/>
      <c r="E141" s="114"/>
    </row>
    <row r="142" spans="1:5" ht="12.75">
      <c r="A142" s="2"/>
      <c r="B142" s="2"/>
      <c r="C142" s="31"/>
      <c r="D142" s="31"/>
      <c r="E142" s="114"/>
    </row>
    <row r="143" spans="1:5" ht="12.75">
      <c r="A143" s="92"/>
      <c r="B143" s="92" t="s">
        <v>54</v>
      </c>
      <c r="C143" s="120">
        <v>3548</v>
      </c>
      <c r="D143" s="43"/>
      <c r="E143" s="116">
        <f>(D143/C143*100)</f>
        <v>0</v>
      </c>
    </row>
    <row r="144" spans="1:5" ht="12.75">
      <c r="A144" s="2"/>
      <c r="B144" s="2"/>
      <c r="C144" s="31"/>
      <c r="D144" s="31"/>
      <c r="E144" s="38"/>
    </row>
    <row r="145" spans="1:5" ht="12.75">
      <c r="A145" s="2"/>
      <c r="B145" s="2"/>
      <c r="C145" s="31"/>
      <c r="D145" s="31"/>
      <c r="E145" s="38"/>
    </row>
    <row r="146" spans="1:5" ht="12.75">
      <c r="A146" s="2"/>
      <c r="B146" s="2"/>
      <c r="C146" s="31"/>
      <c r="D146" s="31"/>
      <c r="E146" s="38"/>
    </row>
    <row r="147" spans="1:5" ht="12.75">
      <c r="A147" s="2"/>
      <c r="B147" s="2"/>
      <c r="C147" s="31"/>
      <c r="D147" s="31"/>
      <c r="E147" s="38"/>
    </row>
    <row r="148" spans="1:5" ht="12.75">
      <c r="A148" s="2"/>
      <c r="B148" s="2"/>
      <c r="C148" s="2"/>
      <c r="D148" s="2"/>
      <c r="E148" s="38"/>
    </row>
    <row r="149" spans="1:5" ht="12.75">
      <c r="A149" s="2"/>
      <c r="B149" s="2"/>
      <c r="C149" s="2"/>
      <c r="D149" s="2"/>
      <c r="E149" s="38"/>
    </row>
    <row r="150" spans="1:5" ht="12.75">
      <c r="A150" s="2"/>
      <c r="B150" s="2"/>
      <c r="C150" s="2"/>
      <c r="D150" s="2"/>
      <c r="E150" s="38"/>
    </row>
    <row r="151" spans="1:5" ht="12.75">
      <c r="A151" s="119"/>
      <c r="B151" s="119"/>
      <c r="C151" s="119"/>
      <c r="D151" s="119"/>
      <c r="E151" s="38"/>
    </row>
    <row r="152" spans="1:5" ht="12.75">
      <c r="A152" s="119"/>
      <c r="B152" s="119"/>
      <c r="C152" s="119"/>
      <c r="D152" s="119"/>
      <c r="E152" s="38"/>
    </row>
    <row r="153" spans="1:4" ht="12.75">
      <c r="A153" s="119"/>
      <c r="B153" s="119"/>
      <c r="C153" s="119"/>
      <c r="D153" s="119"/>
    </row>
    <row r="154" spans="1:4" ht="12.75">
      <c r="A154" s="119"/>
      <c r="B154" s="119"/>
      <c r="C154" s="119"/>
      <c r="D154" s="119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</sheetData>
  <mergeCells count="3">
    <mergeCell ref="A44:D44"/>
    <mergeCell ref="B78:D78"/>
    <mergeCell ref="B111:D111"/>
  </mergeCells>
  <printOptions horizontalCentered="1" verticalCentered="1"/>
  <pageMargins left="0.7874015748031497" right="0.7874015748031497" top="1.23" bottom="0.77" header="0.5118110236220472" footer="0.5905511811023623"/>
  <pageSetup blackAndWhite="1" horizontalDpi="300" verticalDpi="300" orientation="portrait" paperSize="9" scale="71" r:id="rId1"/>
  <headerFooter alignWithMargins="0">
    <oddHeader>&amp;L&amp;"Times New Roman CE,Normál"Kaposvár Megyei Jogú Város 
Polgármesteri Hivatala&amp;C&amp;"Times New Roman CE,Normál"&amp;P/&amp;N
Bevételek és kiadások
pénzforgalmi mérlege
2003.02.28.&amp;R&amp;"Times New Roman CE,Normál"1. sz. melléklet</oddHeader>
    <oddFooter>&amp;L&amp;"Times New Roman CE,Normál"&amp;D/&amp;T  Bagyariné&amp;C&amp;"Times New Roman CE,Normál"&amp;F/&amp;A  Ráczné</oddFooter>
  </headerFooter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SzekeresneGabi</cp:lastModifiedBy>
  <cp:lastPrinted>2003-04-16T07:00:03Z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