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2"/>
  </bookViews>
  <sheets>
    <sheet name="Lap1" sheetId="1" r:id="rId1"/>
    <sheet name="Lap2" sheetId="2" r:id="rId2"/>
    <sheet name="Lap3" sheetId="3" r:id="rId3"/>
    <sheet name="Lap4" sheetId="4" r:id="rId4"/>
  </sheets>
  <definedNames/>
  <calcPr fullCalcOnLoad="1"/>
</workbook>
</file>

<file path=xl/sharedStrings.xml><?xml version="1.0" encoding="utf-8"?>
<sst xmlns="http://schemas.openxmlformats.org/spreadsheetml/2006/main" count="109" uniqueCount="57">
  <si>
    <t>Iskolák nagysága szerint</t>
  </si>
  <si>
    <t>iskola</t>
  </si>
  <si>
    <t>takarítandó</t>
  </si>
  <si>
    <t>takarítók száma</t>
  </si>
  <si>
    <t>1 takarítóra jutó felület</t>
  </si>
  <si>
    <t>más javaslat</t>
  </si>
  <si>
    <t>egyéb fizikai dolgozók</t>
  </si>
  <si>
    <t>takarítóval</t>
  </si>
  <si>
    <t>összesen</t>
  </si>
  <si>
    <t>neve</t>
  </si>
  <si>
    <t>fel. (épület)</t>
  </si>
  <si>
    <t>jelenleg</t>
  </si>
  <si>
    <t>javasolt</t>
  </si>
  <si>
    <t>változás</t>
  </si>
  <si>
    <t>ter/650</t>
  </si>
  <si>
    <t>fűtő</t>
  </si>
  <si>
    <t>karbantartó</t>
  </si>
  <si>
    <t>portás</t>
  </si>
  <si>
    <t>kézbesítő</t>
  </si>
  <si>
    <t>udvaros</t>
  </si>
  <si>
    <t>össz.</t>
  </si>
  <si>
    <t>Kodály</t>
  </si>
  <si>
    <t>Gárdonyi</t>
  </si>
  <si>
    <t>Toldi</t>
  </si>
  <si>
    <t>Kisfaludy</t>
  </si>
  <si>
    <t>Kinizsi</t>
  </si>
  <si>
    <t>Honvéd</t>
  </si>
  <si>
    <t>II.Rákóczi</t>
  </si>
  <si>
    <t>Németh</t>
  </si>
  <si>
    <t>Zrínyi</t>
  </si>
  <si>
    <t>Bartók</t>
  </si>
  <si>
    <t>Berzsenyi</t>
  </si>
  <si>
    <t>Toponári</t>
  </si>
  <si>
    <t>Pécsi</t>
  </si>
  <si>
    <t>Kaposfüredi</t>
  </si>
  <si>
    <t>Vastag betűvel szedve: nagy udvara van</t>
  </si>
  <si>
    <t>Szürke háttér: arányosság szerint fejlesztést igényel</t>
  </si>
  <si>
    <t>Szürke háttér, dölt szám: a nagy udvar miatt udvaros beállítása</t>
  </si>
  <si>
    <t>összesített</t>
  </si>
  <si>
    <t>technikai dolgozó</t>
  </si>
  <si>
    <t>javaslat</t>
  </si>
  <si>
    <t>terület</t>
  </si>
  <si>
    <t>ped.létszám</t>
  </si>
  <si>
    <t>tanulói létszám</t>
  </si>
  <si>
    <t>osztályok száma</t>
  </si>
  <si>
    <t>pontok</t>
  </si>
  <si>
    <t>össz</t>
  </si>
  <si>
    <t>%</t>
  </si>
  <si>
    <t>ko.nélkül</t>
  </si>
  <si>
    <t>különbség</t>
  </si>
  <si>
    <t>változtatás</t>
  </si>
  <si>
    <t>Takarítók, udvarosok az általános iskolákban</t>
  </si>
  <si>
    <t>jelenleg van</t>
  </si>
  <si>
    <t>össz. dolgozó</t>
  </si>
  <si>
    <t>udvar m2</t>
  </si>
  <si>
    <t>Bárczi</t>
  </si>
  <si>
    <t>ÖSSZ.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</si>
</sst>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.##0.00,&quot;Ft&quot;"/>
    <numFmt numFmtId="165" formatCode="#,##0.00\ &quot;Ft&quot;"/>
    <numFmt numFmtId="166" formatCode="#,##0\ &quot;Ft&quot;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thin">
        <color indexed="63"/>
      </top>
      <bottom style="thick">
        <color indexed="63"/>
      </bottom>
    </border>
    <border>
      <left style="thick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ck"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/>
    </xf>
    <xf numFmtId="0" fontId="0" fillId="2" borderId="8" xfId="0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7" xfId="0" applyFill="1" applyBorder="1" applyAlignment="1">
      <alignment/>
    </xf>
    <xf numFmtId="4" fontId="0" fillId="2" borderId="7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0" fontId="1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2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Border="1" applyAlignment="1">
      <alignment/>
    </xf>
    <xf numFmtId="0" fontId="1" fillId="0" borderId="7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" fillId="0" borderId="8" xfId="0" applyFont="1" applyBorder="1" applyAlignment="1">
      <alignment horizontal="centerContinuous"/>
    </xf>
    <xf numFmtId="4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9" xfId="0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6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2" borderId="15" xfId="0" applyFont="1" applyFill="1" applyBorder="1" applyAlignment="1">
      <alignment/>
    </xf>
    <xf numFmtId="0" fontId="2" fillId="3" borderId="15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2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6"/>
  <sheetViews>
    <sheetView workbookViewId="0" topLeftCell="A4">
      <selection activeCell="A1" sqref="A1"/>
    </sheetView>
  </sheetViews>
  <sheetFormatPr defaultColWidth="9.140625" defaultRowHeight="12.75"/>
  <cols>
    <col min="1" max="1" width="7.7109375" style="0" customWidth="1"/>
    <col min="2" max="2" width="8.421875" style="0" customWidth="1"/>
    <col min="3" max="3" width="7.00390625" style="0" customWidth="1"/>
    <col min="4" max="4" width="6.7109375" style="0" customWidth="1"/>
    <col min="5" max="5" width="7.7109375" style="0" customWidth="1"/>
    <col min="6" max="6" width="7.8515625" style="0" customWidth="1"/>
    <col min="7" max="7" width="6.421875" style="0" customWidth="1"/>
    <col min="8" max="8" width="7.421875" style="0" customWidth="1"/>
    <col min="9" max="9" width="6.421875" style="0" customWidth="1"/>
    <col min="10" max="10" width="4.00390625" style="0" customWidth="1"/>
    <col min="11" max="11" width="8.421875" style="0" customWidth="1"/>
    <col min="12" max="12" width="5.7109375" style="0" customWidth="1"/>
    <col min="13" max="13" width="7.421875" style="0" customWidth="1"/>
    <col min="14" max="14" width="5.8515625" style="0" customWidth="1"/>
    <col min="15" max="15" width="4.8515625" style="0" customWidth="1"/>
    <col min="16" max="16" width="6.7109375" style="0" customWidth="1"/>
    <col min="17" max="17" width="7.8515625" style="0" customWidth="1"/>
    <col min="18" max="18" width="7.140625" style="0" customWidth="1"/>
  </cols>
  <sheetData>
    <row r="3" spans="1:18" ht="27" customHeight="1">
      <c r="A3" s="38" t="s">
        <v>0</v>
      </c>
      <c r="B3" s="3"/>
      <c r="C3" s="3"/>
      <c r="D3" s="3"/>
      <c r="E3" s="3"/>
      <c r="F3" s="3"/>
      <c r="G3" s="37"/>
      <c r="H3" s="37"/>
      <c r="I3" s="3"/>
      <c r="J3" s="3"/>
      <c r="K3" s="3"/>
      <c r="L3" s="3"/>
      <c r="M3" s="3"/>
      <c r="N3" s="3"/>
      <c r="O3" s="3"/>
      <c r="P3" s="3"/>
      <c r="Q3" s="3"/>
      <c r="R3" s="4"/>
    </row>
    <row r="4" spans="1:18" ht="17.25" customHeight="1">
      <c r="A4" s="6" t="s">
        <v>1</v>
      </c>
      <c r="B4" s="26" t="s">
        <v>2</v>
      </c>
      <c r="C4" s="47" t="s">
        <v>3</v>
      </c>
      <c r="D4" s="46"/>
      <c r="E4" s="5" t="s">
        <v>4</v>
      </c>
      <c r="F4" s="5"/>
      <c r="G4" s="8"/>
      <c r="H4" s="11" t="s">
        <v>5</v>
      </c>
      <c r="I4" s="12"/>
      <c r="J4" s="35" t="s">
        <v>6</v>
      </c>
      <c r="K4" s="34"/>
      <c r="L4" s="34"/>
      <c r="M4" s="34"/>
      <c r="N4" s="34"/>
      <c r="O4" s="34"/>
      <c r="P4" s="36"/>
      <c r="Q4" s="19" t="s">
        <v>7</v>
      </c>
      <c r="R4" s="19" t="s">
        <v>8</v>
      </c>
    </row>
    <row r="5" spans="1:18" ht="20.25" customHeight="1">
      <c r="A5" s="7" t="s">
        <v>9</v>
      </c>
      <c r="B5" s="20" t="s">
        <v>10</v>
      </c>
      <c r="C5" s="2" t="s">
        <v>11</v>
      </c>
      <c r="D5" s="1" t="s">
        <v>12</v>
      </c>
      <c r="E5" s="23" t="s">
        <v>11</v>
      </c>
      <c r="F5" s="9" t="s">
        <v>12</v>
      </c>
      <c r="G5" s="31" t="s">
        <v>13</v>
      </c>
      <c r="H5" s="13" t="s">
        <v>14</v>
      </c>
      <c r="I5" s="18" t="s">
        <v>13</v>
      </c>
      <c r="J5" s="28" t="s">
        <v>15</v>
      </c>
      <c r="K5" s="17" t="s">
        <v>16</v>
      </c>
      <c r="L5" s="9" t="s">
        <v>17</v>
      </c>
      <c r="M5" s="17" t="s">
        <v>18</v>
      </c>
      <c r="N5" s="17" t="s">
        <v>19</v>
      </c>
      <c r="O5" s="9" t="s">
        <v>20</v>
      </c>
      <c r="P5" s="32" t="s">
        <v>12</v>
      </c>
      <c r="Q5" s="24" t="s">
        <v>11</v>
      </c>
      <c r="R5" s="24" t="s">
        <v>12</v>
      </c>
    </row>
    <row r="6" spans="1:18" ht="20.25" customHeight="1">
      <c r="A6" s="28" t="s">
        <v>21</v>
      </c>
      <c r="B6" s="9">
        <v>13213</v>
      </c>
      <c r="C6" s="9">
        <v>9</v>
      </c>
      <c r="D6" s="9">
        <v>10</v>
      </c>
      <c r="E6" s="10">
        <f>B6/C6</f>
        <v>1468.111111111111</v>
      </c>
      <c r="F6" s="10">
        <f>B6/D6</f>
        <v>1321.3</v>
      </c>
      <c r="G6" s="32">
        <f>D6-C6</f>
        <v>1</v>
      </c>
      <c r="H6" s="14">
        <f>B6/650</f>
        <v>20.327692307692306</v>
      </c>
      <c r="I6" s="15">
        <f aca="true" t="shared" si="0" ref="I6:I21">H6-C6</f>
        <v>11.327692307692306</v>
      </c>
      <c r="J6" s="28"/>
      <c r="K6" s="9">
        <v>1</v>
      </c>
      <c r="L6" s="9"/>
      <c r="M6" s="9"/>
      <c r="N6" s="9">
        <v>1</v>
      </c>
      <c r="O6" s="9">
        <f>SUM(J6:O6)</f>
        <v>2</v>
      </c>
      <c r="P6" s="50"/>
      <c r="Q6" s="9">
        <v>11</v>
      </c>
      <c r="R6" s="9"/>
    </row>
    <row r="7" spans="1:18" ht="12.75">
      <c r="A7" s="48" t="s">
        <v>22</v>
      </c>
      <c r="B7" s="9">
        <v>7865</v>
      </c>
      <c r="C7" s="9">
        <v>7</v>
      </c>
      <c r="D7" s="9">
        <v>8</v>
      </c>
      <c r="E7" s="10">
        <f>B7/C7</f>
        <v>1123.5714285714287</v>
      </c>
      <c r="F7" s="10">
        <f>B7/D7</f>
        <v>983.125</v>
      </c>
      <c r="G7" s="32">
        <f>D7-C7</f>
        <v>1</v>
      </c>
      <c r="H7" s="14">
        <f>B7/650</f>
        <v>12.1</v>
      </c>
      <c r="I7" s="15">
        <f t="shared" si="0"/>
        <v>5.1</v>
      </c>
      <c r="J7" s="28">
        <v>1</v>
      </c>
      <c r="K7" s="9">
        <v>1</v>
      </c>
      <c r="L7" s="9">
        <v>1</v>
      </c>
      <c r="M7" s="9"/>
      <c r="N7" s="9"/>
      <c r="O7" s="9">
        <f>SUM(J7:O7)</f>
        <v>3</v>
      </c>
      <c r="P7" s="51">
        <v>1</v>
      </c>
      <c r="Q7" s="9">
        <f>O7+C7</f>
        <v>10</v>
      </c>
      <c r="R7" s="9"/>
    </row>
    <row r="8" spans="1:18" ht="12.75">
      <c r="A8" s="28"/>
      <c r="B8" s="9"/>
      <c r="C8" s="9"/>
      <c r="D8" s="9"/>
      <c r="E8" s="10"/>
      <c r="F8" s="10"/>
      <c r="G8" s="32"/>
      <c r="H8" s="14"/>
      <c r="I8" s="15">
        <f t="shared" si="0"/>
        <v>0</v>
      </c>
      <c r="J8" s="28"/>
      <c r="K8" s="9"/>
      <c r="L8" s="9"/>
      <c r="M8" s="9"/>
      <c r="N8" s="9"/>
      <c r="O8" s="9"/>
      <c r="P8" s="52"/>
      <c r="Q8" s="9"/>
      <c r="R8" s="9"/>
    </row>
    <row r="9" spans="1:18" ht="12.75">
      <c r="A9" s="49" t="s">
        <v>23</v>
      </c>
      <c r="B9" s="9">
        <v>4890</v>
      </c>
      <c r="C9" s="9">
        <v>10</v>
      </c>
      <c r="D9" s="9">
        <v>9</v>
      </c>
      <c r="E9" s="10">
        <f aca="true" t="shared" si="1" ref="E9:E15">B9/C9</f>
        <v>489</v>
      </c>
      <c r="F9" s="10">
        <f aca="true" t="shared" si="2" ref="F9:F15">B9/D9</f>
        <v>543.3333333333334</v>
      </c>
      <c r="G9" s="32">
        <v>-1</v>
      </c>
      <c r="H9" s="14">
        <f aca="true" t="shared" si="3" ref="H9:H15">B9/650</f>
        <v>7.523076923076923</v>
      </c>
      <c r="I9" s="15">
        <f t="shared" si="0"/>
        <v>-2.476923076923077</v>
      </c>
      <c r="J9" s="28"/>
      <c r="K9" s="9">
        <v>1</v>
      </c>
      <c r="L9" s="9">
        <v>1</v>
      </c>
      <c r="M9" s="9"/>
      <c r="N9" s="9"/>
      <c r="O9" s="9">
        <f aca="true" t="shared" si="4" ref="O9:O22">SUM(J9:O9)</f>
        <v>2</v>
      </c>
      <c r="P9" s="51">
        <v>1</v>
      </c>
      <c r="Q9" s="9">
        <f aca="true" t="shared" si="5" ref="Q9:Q22">O9+C9</f>
        <v>12</v>
      </c>
      <c r="R9" s="9"/>
    </row>
    <row r="10" spans="1:18" ht="12.75">
      <c r="A10" s="29" t="s">
        <v>24</v>
      </c>
      <c r="B10" s="9">
        <v>4555</v>
      </c>
      <c r="C10" s="9">
        <v>7</v>
      </c>
      <c r="D10" s="9">
        <v>6</v>
      </c>
      <c r="E10" s="10">
        <f t="shared" si="1"/>
        <v>650.7142857142857</v>
      </c>
      <c r="F10" s="10">
        <f t="shared" si="2"/>
        <v>759.1666666666666</v>
      </c>
      <c r="G10" s="32">
        <f aca="true" t="shared" si="6" ref="G10:G15">D10-C10</f>
        <v>-1</v>
      </c>
      <c r="H10" s="14">
        <f t="shared" si="3"/>
        <v>7.007692307692308</v>
      </c>
      <c r="I10" s="15">
        <f t="shared" si="0"/>
        <v>0.007692307692307665</v>
      </c>
      <c r="J10" s="28">
        <v>1</v>
      </c>
      <c r="K10" s="9">
        <v>1</v>
      </c>
      <c r="L10" s="9"/>
      <c r="M10" s="9">
        <v>1</v>
      </c>
      <c r="N10" s="9"/>
      <c r="O10" s="9">
        <f t="shared" si="4"/>
        <v>3</v>
      </c>
      <c r="P10" s="52"/>
      <c r="Q10" s="9">
        <f t="shared" si="5"/>
        <v>10</v>
      </c>
      <c r="R10" s="9"/>
    </row>
    <row r="11" spans="1:18" ht="12.75">
      <c r="A11" s="49" t="s">
        <v>25</v>
      </c>
      <c r="B11" s="9">
        <v>4374</v>
      </c>
      <c r="C11" s="9">
        <v>8</v>
      </c>
      <c r="D11" s="9">
        <v>6</v>
      </c>
      <c r="E11" s="10">
        <f t="shared" si="1"/>
        <v>546.75</v>
      </c>
      <c r="F11" s="10">
        <f t="shared" si="2"/>
        <v>729</v>
      </c>
      <c r="G11" s="32">
        <f t="shared" si="6"/>
        <v>-2</v>
      </c>
      <c r="H11" s="14">
        <f t="shared" si="3"/>
        <v>6.729230769230769</v>
      </c>
      <c r="I11" s="15">
        <f t="shared" si="0"/>
        <v>-1.2707692307692309</v>
      </c>
      <c r="J11" s="28"/>
      <c r="K11" s="9">
        <v>1</v>
      </c>
      <c r="L11" s="9">
        <v>2</v>
      </c>
      <c r="M11" s="9"/>
      <c r="N11" s="9"/>
      <c r="O11" s="9">
        <f t="shared" si="4"/>
        <v>3</v>
      </c>
      <c r="P11" s="51">
        <v>1</v>
      </c>
      <c r="Q11" s="9">
        <f t="shared" si="5"/>
        <v>11</v>
      </c>
      <c r="R11" s="9"/>
    </row>
    <row r="12" spans="1:18" ht="12.75">
      <c r="A12" s="28" t="s">
        <v>26</v>
      </c>
      <c r="B12" s="9">
        <v>3545</v>
      </c>
      <c r="C12" s="9">
        <v>5</v>
      </c>
      <c r="D12" s="9">
        <v>5</v>
      </c>
      <c r="E12" s="10">
        <f t="shared" si="1"/>
        <v>709</v>
      </c>
      <c r="F12" s="10">
        <f t="shared" si="2"/>
        <v>709</v>
      </c>
      <c r="G12" s="32">
        <f t="shared" si="6"/>
        <v>0</v>
      </c>
      <c r="H12" s="14">
        <f t="shared" si="3"/>
        <v>5.453846153846154</v>
      </c>
      <c r="I12" s="15">
        <f t="shared" si="0"/>
        <v>0.453846153846154</v>
      </c>
      <c r="J12" s="28"/>
      <c r="K12" s="9">
        <v>1</v>
      </c>
      <c r="L12" s="9"/>
      <c r="M12" s="9"/>
      <c r="N12" s="9">
        <v>1</v>
      </c>
      <c r="O12" s="9">
        <f t="shared" si="4"/>
        <v>2</v>
      </c>
      <c r="P12" s="50"/>
      <c r="Q12" s="9">
        <f t="shared" si="5"/>
        <v>7</v>
      </c>
      <c r="R12" s="9"/>
    </row>
    <row r="13" spans="1:18" ht="12.75">
      <c r="A13" s="48" t="s">
        <v>27</v>
      </c>
      <c r="B13" s="9">
        <v>3457</v>
      </c>
      <c r="C13" s="9">
        <v>5</v>
      </c>
      <c r="D13" s="9">
        <v>5</v>
      </c>
      <c r="E13" s="10">
        <f t="shared" si="1"/>
        <v>691.4</v>
      </c>
      <c r="F13" s="10">
        <f t="shared" si="2"/>
        <v>691.4</v>
      </c>
      <c r="G13" s="32">
        <f t="shared" si="6"/>
        <v>0</v>
      </c>
      <c r="H13" s="14">
        <f t="shared" si="3"/>
        <v>5.318461538461539</v>
      </c>
      <c r="I13" s="15">
        <f t="shared" si="0"/>
        <v>0.3184615384615386</v>
      </c>
      <c r="J13" s="28">
        <v>1.5</v>
      </c>
      <c r="K13" s="9">
        <v>1</v>
      </c>
      <c r="L13" s="9"/>
      <c r="M13" s="9"/>
      <c r="N13" s="9">
        <v>1</v>
      </c>
      <c r="O13" s="25">
        <f t="shared" si="4"/>
        <v>3.5</v>
      </c>
      <c r="P13" s="52"/>
      <c r="Q13" s="9">
        <f t="shared" si="5"/>
        <v>8.5</v>
      </c>
      <c r="R13" s="9"/>
    </row>
    <row r="14" spans="1:18" ht="12.75">
      <c r="A14" s="28" t="s">
        <v>28</v>
      </c>
      <c r="B14" s="9">
        <v>3060</v>
      </c>
      <c r="C14" s="9">
        <v>4</v>
      </c>
      <c r="D14" s="9">
        <v>4</v>
      </c>
      <c r="E14" s="10">
        <f t="shared" si="1"/>
        <v>765</v>
      </c>
      <c r="F14" s="10">
        <f t="shared" si="2"/>
        <v>765</v>
      </c>
      <c r="G14" s="32">
        <f t="shared" si="6"/>
        <v>0</v>
      </c>
      <c r="H14" s="14">
        <f t="shared" si="3"/>
        <v>4.707692307692308</v>
      </c>
      <c r="I14" s="15">
        <f t="shared" si="0"/>
        <v>0.7076923076923078</v>
      </c>
      <c r="J14" s="28"/>
      <c r="K14" s="9">
        <v>1</v>
      </c>
      <c r="L14" s="9"/>
      <c r="M14" s="9"/>
      <c r="N14" s="9"/>
      <c r="O14" s="9">
        <f t="shared" si="4"/>
        <v>1</v>
      </c>
      <c r="P14" s="50"/>
      <c r="Q14" s="9">
        <f t="shared" si="5"/>
        <v>5</v>
      </c>
      <c r="R14" s="9"/>
    </row>
    <row r="15" spans="1:18" ht="12.75">
      <c r="A15" s="28" t="s">
        <v>29</v>
      </c>
      <c r="B15" s="9">
        <v>3018</v>
      </c>
      <c r="C15" s="9">
        <v>5</v>
      </c>
      <c r="D15" s="9">
        <v>4</v>
      </c>
      <c r="E15" s="10">
        <f t="shared" si="1"/>
        <v>603.6</v>
      </c>
      <c r="F15" s="10">
        <f t="shared" si="2"/>
        <v>754.5</v>
      </c>
      <c r="G15" s="32">
        <f t="shared" si="6"/>
        <v>-1</v>
      </c>
      <c r="H15" s="14">
        <f t="shared" si="3"/>
        <v>4.643076923076923</v>
      </c>
      <c r="I15" s="15">
        <f t="shared" si="0"/>
        <v>-0.3569230769230769</v>
      </c>
      <c r="J15" s="28"/>
      <c r="K15" s="9">
        <v>0</v>
      </c>
      <c r="L15" s="9"/>
      <c r="M15" s="9"/>
      <c r="N15" s="9"/>
      <c r="O15" s="9">
        <f t="shared" si="4"/>
        <v>0</v>
      </c>
      <c r="P15" s="50"/>
      <c r="Q15" s="9">
        <f t="shared" si="5"/>
        <v>5</v>
      </c>
      <c r="R15" s="9"/>
    </row>
    <row r="16" spans="1:18" ht="12.75">
      <c r="A16" s="28"/>
      <c r="B16" s="9"/>
      <c r="C16" s="9"/>
      <c r="D16" s="9"/>
      <c r="E16" s="10"/>
      <c r="F16" s="10"/>
      <c r="G16" s="32"/>
      <c r="H16" s="14"/>
      <c r="I16" s="15">
        <f t="shared" si="0"/>
        <v>0</v>
      </c>
      <c r="J16" s="28"/>
      <c r="K16" s="9"/>
      <c r="L16" s="9"/>
      <c r="M16" s="9"/>
      <c r="N16" s="9"/>
      <c r="O16" s="9">
        <f t="shared" si="4"/>
        <v>0</v>
      </c>
      <c r="P16" s="50"/>
      <c r="Q16" s="9">
        <f t="shared" si="5"/>
        <v>0</v>
      </c>
      <c r="R16" s="9"/>
    </row>
    <row r="17" spans="1:18" ht="12.75">
      <c r="A17" s="49" t="s">
        <v>30</v>
      </c>
      <c r="B17" s="9">
        <v>2803</v>
      </c>
      <c r="C17" s="9">
        <v>5</v>
      </c>
      <c r="D17" s="9">
        <v>5</v>
      </c>
      <c r="E17" s="10">
        <f>B17/C17</f>
        <v>560.6</v>
      </c>
      <c r="F17" s="10">
        <f>B17/D17</f>
        <v>560.6</v>
      </c>
      <c r="G17" s="32">
        <f aca="true" t="shared" si="7" ref="G17:G22">D17-C17</f>
        <v>0</v>
      </c>
      <c r="H17" s="14">
        <f>B17/650</f>
        <v>4.312307692307693</v>
      </c>
      <c r="I17" s="15">
        <f t="shared" si="0"/>
        <v>-0.6876923076923074</v>
      </c>
      <c r="J17" s="28"/>
      <c r="K17" s="9">
        <v>2</v>
      </c>
      <c r="L17" s="9"/>
      <c r="M17" s="9"/>
      <c r="N17" s="9"/>
      <c r="O17" s="9">
        <f t="shared" si="4"/>
        <v>2</v>
      </c>
      <c r="P17" s="51">
        <v>1</v>
      </c>
      <c r="Q17" s="9">
        <f t="shared" si="5"/>
        <v>7</v>
      </c>
      <c r="R17" s="9"/>
    </row>
    <row r="18" spans="1:18" ht="12.75">
      <c r="A18" s="29" t="s">
        <v>31</v>
      </c>
      <c r="B18" s="9">
        <v>2609</v>
      </c>
      <c r="C18" s="9">
        <v>4</v>
      </c>
      <c r="D18" s="9">
        <v>4</v>
      </c>
      <c r="E18" s="10">
        <f>B18/C18</f>
        <v>652.25</v>
      </c>
      <c r="F18" s="10">
        <f>B18/D18</f>
        <v>652.25</v>
      </c>
      <c r="G18" s="32">
        <f t="shared" si="7"/>
        <v>0</v>
      </c>
      <c r="H18" s="14">
        <f>B18/650</f>
        <v>4.013846153846154</v>
      </c>
      <c r="I18" s="15">
        <f t="shared" si="0"/>
        <v>0.01384615384615362</v>
      </c>
      <c r="J18" s="28"/>
      <c r="K18" s="9">
        <v>1</v>
      </c>
      <c r="L18" s="9">
        <v>1</v>
      </c>
      <c r="M18" s="9"/>
      <c r="N18" s="9"/>
      <c r="O18" s="9">
        <f t="shared" si="4"/>
        <v>2</v>
      </c>
      <c r="P18" s="50"/>
      <c r="Q18" s="9">
        <f t="shared" si="5"/>
        <v>6</v>
      </c>
      <c r="R18" s="9"/>
    </row>
    <row r="19" spans="1:18" ht="12.75">
      <c r="A19" s="29" t="s">
        <v>32</v>
      </c>
      <c r="B19" s="9">
        <v>2384</v>
      </c>
      <c r="C19" s="9">
        <v>4</v>
      </c>
      <c r="D19" s="9">
        <v>4</v>
      </c>
      <c r="E19" s="10">
        <f>B19/C19</f>
        <v>596</v>
      </c>
      <c r="F19" s="10">
        <f>B19/D19</f>
        <v>596</v>
      </c>
      <c r="G19" s="32">
        <f t="shared" si="7"/>
        <v>0</v>
      </c>
      <c r="H19" s="14">
        <f>B19/650</f>
        <v>3.667692307692308</v>
      </c>
      <c r="I19" s="15">
        <f t="shared" si="0"/>
        <v>-0.3323076923076922</v>
      </c>
      <c r="J19" s="28">
        <v>1</v>
      </c>
      <c r="K19" s="9">
        <v>1</v>
      </c>
      <c r="L19" s="9">
        <v>1</v>
      </c>
      <c r="M19" s="9">
        <v>1</v>
      </c>
      <c r="N19" s="9">
        <v>1</v>
      </c>
      <c r="O19" s="25">
        <f t="shared" si="4"/>
        <v>5</v>
      </c>
      <c r="P19" s="50"/>
      <c r="Q19" s="9">
        <f t="shared" si="5"/>
        <v>9</v>
      </c>
      <c r="R19" s="9"/>
    </row>
    <row r="20" spans="1:18" ht="12.75">
      <c r="A20" s="28" t="s">
        <v>33</v>
      </c>
      <c r="B20" s="9">
        <v>1600</v>
      </c>
      <c r="C20" s="9">
        <v>3</v>
      </c>
      <c r="D20" s="9">
        <v>3</v>
      </c>
      <c r="E20" s="10">
        <f>B20/C20</f>
        <v>533.3333333333334</v>
      </c>
      <c r="F20" s="10">
        <f>B20/D20</f>
        <v>533.3333333333334</v>
      </c>
      <c r="G20" s="32">
        <f t="shared" si="7"/>
        <v>0</v>
      </c>
      <c r="H20" s="14">
        <f>B20/650</f>
        <v>2.4615384615384617</v>
      </c>
      <c r="I20" s="15">
        <f t="shared" si="0"/>
        <v>-0.5384615384615383</v>
      </c>
      <c r="J20" s="28"/>
      <c r="K20" s="9">
        <v>1</v>
      </c>
      <c r="L20" s="9"/>
      <c r="M20" s="9">
        <v>1</v>
      </c>
      <c r="N20" s="9"/>
      <c r="O20" s="9">
        <f t="shared" si="4"/>
        <v>2</v>
      </c>
      <c r="P20" s="50"/>
      <c r="Q20" s="9">
        <f t="shared" si="5"/>
        <v>5</v>
      </c>
      <c r="R20" s="9"/>
    </row>
    <row r="21" spans="1:18" ht="12.75">
      <c r="A21" s="29" t="s">
        <v>34</v>
      </c>
      <c r="B21" s="9">
        <v>350</v>
      </c>
      <c r="C21" s="9">
        <v>1</v>
      </c>
      <c r="D21" s="9">
        <v>1</v>
      </c>
      <c r="E21" s="10">
        <f>B21/C21</f>
        <v>350</v>
      </c>
      <c r="F21" s="10">
        <f>B21/D21</f>
        <v>350</v>
      </c>
      <c r="G21" s="32">
        <f t="shared" si="7"/>
        <v>0</v>
      </c>
      <c r="H21" s="14">
        <f>B21/650</f>
        <v>0.5384615384615384</v>
      </c>
      <c r="I21" s="15">
        <f t="shared" si="0"/>
        <v>-0.46153846153846156</v>
      </c>
      <c r="J21" s="28"/>
      <c r="K21" s="9">
        <v>1</v>
      </c>
      <c r="L21" s="9"/>
      <c r="M21" s="9"/>
      <c r="N21" s="9"/>
      <c r="O21" s="9">
        <f t="shared" si="4"/>
        <v>1</v>
      </c>
      <c r="P21" s="50"/>
      <c r="Q21" s="9">
        <f t="shared" si="5"/>
        <v>2</v>
      </c>
      <c r="R21" s="9"/>
    </row>
    <row r="22" spans="1:18" ht="12.75">
      <c r="A22" s="30"/>
      <c r="B22" s="27"/>
      <c r="C22" s="27">
        <f>SUM(C6:C22)</f>
        <v>77</v>
      </c>
      <c r="D22" s="27">
        <f>SUM(D6:D22)</f>
        <v>74</v>
      </c>
      <c r="E22" s="27"/>
      <c r="F22" s="27"/>
      <c r="G22" s="33">
        <f t="shared" si="7"/>
        <v>-3</v>
      </c>
      <c r="H22" s="14">
        <f aca="true" t="shared" si="8" ref="H22:N22">SUM(H6:H22)</f>
        <v>88.80461538461539</v>
      </c>
      <c r="I22" s="15">
        <f t="shared" si="8"/>
        <v>11.804615384615383</v>
      </c>
      <c r="J22" s="30">
        <f t="shared" si="8"/>
        <v>4.5</v>
      </c>
      <c r="K22" s="27">
        <f t="shared" si="8"/>
        <v>14</v>
      </c>
      <c r="L22" s="27">
        <f t="shared" si="8"/>
        <v>6</v>
      </c>
      <c r="M22" s="27">
        <f t="shared" si="8"/>
        <v>3</v>
      </c>
      <c r="N22" s="27">
        <f t="shared" si="8"/>
        <v>4</v>
      </c>
      <c r="O22" s="27">
        <f t="shared" si="4"/>
        <v>31.5</v>
      </c>
      <c r="P22" s="53">
        <v>4</v>
      </c>
      <c r="Q22" s="9">
        <f t="shared" si="5"/>
        <v>108.5</v>
      </c>
      <c r="R22" s="9"/>
    </row>
    <row r="24" ht="12.75">
      <c r="A24" t="s">
        <v>35</v>
      </c>
    </row>
    <row r="25" ht="12.75">
      <c r="A25" t="s">
        <v>36</v>
      </c>
    </row>
    <row r="26" ht="12.75">
      <c r="A26" t="s">
        <v>37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Q21"/>
  <sheetViews>
    <sheetView workbookViewId="0" topLeftCell="A1">
      <selection activeCell="A1" sqref="A1"/>
    </sheetView>
  </sheetViews>
  <sheetFormatPr defaultColWidth="9.140625" defaultRowHeight="12.75"/>
  <cols>
    <col min="2" max="2" width="5.8515625" style="0" customWidth="1"/>
    <col min="3" max="3" width="4.421875" style="0" customWidth="1"/>
    <col min="5" max="5" width="4.00390625" style="0" customWidth="1"/>
    <col min="6" max="6" width="8.140625" style="0" customWidth="1"/>
    <col min="7" max="7" width="4.8515625" style="0" customWidth="1"/>
    <col min="9" max="9" width="6.57421875" style="0" customWidth="1"/>
    <col min="10" max="10" width="8.421875" style="0" customWidth="1"/>
    <col min="11" max="11" width="6.8515625" style="0" customWidth="1"/>
    <col min="12" max="12" width="8.57421875" style="0" customWidth="1"/>
    <col min="13" max="13" width="8.00390625" style="0" customWidth="1"/>
    <col min="14" max="14" width="6.421875" style="0" customWidth="1"/>
    <col min="16" max="16" width="8.421875" style="0" customWidth="1"/>
    <col min="17" max="17" width="6.8515625" style="0" customWidth="1"/>
  </cols>
  <sheetData>
    <row r="3" spans="1:16" ht="12.75">
      <c r="A3" s="44"/>
      <c r="B3" s="40"/>
      <c r="C3" s="21"/>
      <c r="D3" s="21"/>
      <c r="E3" s="21"/>
      <c r="F3" s="21"/>
      <c r="G3" s="21"/>
      <c r="H3" s="21"/>
      <c r="I3" s="22"/>
      <c r="J3" s="45" t="s">
        <v>38</v>
      </c>
      <c r="K3" s="40" t="s">
        <v>39</v>
      </c>
      <c r="L3" s="21"/>
      <c r="M3" s="21"/>
      <c r="N3" s="22"/>
      <c r="P3" t="s">
        <v>40</v>
      </c>
    </row>
    <row r="4" spans="1:17" ht="12.75">
      <c r="A4" s="24"/>
      <c r="B4" s="40" t="s">
        <v>41</v>
      </c>
      <c r="C4" s="22"/>
      <c r="D4" s="40" t="s">
        <v>42</v>
      </c>
      <c r="E4" s="22"/>
      <c r="F4" s="40" t="s">
        <v>43</v>
      </c>
      <c r="G4" s="22"/>
      <c r="H4" s="40" t="s">
        <v>44</v>
      </c>
      <c r="I4" s="22"/>
      <c r="J4" s="41" t="s">
        <v>45</v>
      </c>
      <c r="K4" s="40" t="s">
        <v>46</v>
      </c>
      <c r="L4" s="22" t="s">
        <v>47</v>
      </c>
      <c r="M4" s="40" t="s">
        <v>48</v>
      </c>
      <c r="N4" s="22" t="s">
        <v>47</v>
      </c>
      <c r="O4" t="s">
        <v>49</v>
      </c>
      <c r="P4" s="1" t="s">
        <v>50</v>
      </c>
      <c r="Q4" t="s">
        <v>47</v>
      </c>
    </row>
    <row r="5" spans="1:15" ht="12.75">
      <c r="A5" s="17" t="s">
        <v>34</v>
      </c>
      <c r="B5" s="9">
        <v>350</v>
      </c>
      <c r="C5" s="25">
        <v>1</v>
      </c>
      <c r="D5" s="9">
        <v>10</v>
      </c>
      <c r="E5" s="25">
        <v>1</v>
      </c>
      <c r="F5" s="9">
        <v>59</v>
      </c>
      <c r="G5" s="25">
        <v>1</v>
      </c>
      <c r="H5" s="9">
        <v>4</v>
      </c>
      <c r="I5" s="25">
        <v>1</v>
      </c>
      <c r="J5" s="42">
        <f>C5+E5+G5+I5</f>
        <v>4</v>
      </c>
      <c r="K5" s="9">
        <v>4</v>
      </c>
      <c r="L5" s="10">
        <f>K5*100/D5</f>
        <v>40</v>
      </c>
      <c r="M5" s="9">
        <v>3</v>
      </c>
      <c r="N5" s="10">
        <f>M5*100/D5</f>
        <v>30</v>
      </c>
      <c r="O5" s="10">
        <f>30-N5</f>
        <v>0</v>
      </c>
    </row>
    <row r="6" spans="1:15" ht="12.75">
      <c r="A6" s="9" t="s">
        <v>33</v>
      </c>
      <c r="B6" s="9">
        <v>1600</v>
      </c>
      <c r="C6" s="25">
        <v>2</v>
      </c>
      <c r="D6" s="9">
        <v>20</v>
      </c>
      <c r="E6" s="25">
        <v>2</v>
      </c>
      <c r="F6" s="9">
        <v>155</v>
      </c>
      <c r="G6" s="25">
        <v>2</v>
      </c>
      <c r="H6" s="9">
        <v>9</v>
      </c>
      <c r="I6" s="25">
        <v>2</v>
      </c>
      <c r="J6" s="42">
        <f>C6+E6+G6+I6</f>
        <v>8</v>
      </c>
      <c r="K6" s="9">
        <v>9</v>
      </c>
      <c r="L6" s="10">
        <f>K6*100/D6</f>
        <v>45</v>
      </c>
      <c r="M6" s="9">
        <v>7</v>
      </c>
      <c r="N6" s="39">
        <f>M6*100/D6</f>
        <v>35</v>
      </c>
      <c r="O6" s="10">
        <f>30-N6</f>
        <v>-5</v>
      </c>
    </row>
    <row r="7" spans="1:15" ht="12.75">
      <c r="A7" s="9" t="s">
        <v>28</v>
      </c>
      <c r="B7" s="9">
        <v>3060</v>
      </c>
      <c r="C7" s="25">
        <v>7</v>
      </c>
      <c r="D7" s="9">
        <v>30</v>
      </c>
      <c r="E7" s="25">
        <v>3</v>
      </c>
      <c r="F7" s="9">
        <v>300</v>
      </c>
      <c r="G7" s="25">
        <v>3</v>
      </c>
      <c r="H7" s="9">
        <v>12</v>
      </c>
      <c r="I7" s="25">
        <v>3</v>
      </c>
      <c r="J7" s="42">
        <f>C7+E7+G7+I7</f>
        <v>16</v>
      </c>
      <c r="K7" s="9">
        <v>10</v>
      </c>
      <c r="L7" s="10">
        <f>K7*100/D7</f>
        <v>33.333333333333336</v>
      </c>
      <c r="M7" s="9">
        <v>7</v>
      </c>
      <c r="N7" s="10">
        <f>M7*100/D7</f>
        <v>23.333333333333332</v>
      </c>
      <c r="O7" s="10">
        <f>30-N7</f>
        <v>6.666666666666668</v>
      </c>
    </row>
    <row r="8" spans="1:15" ht="12.75">
      <c r="A8" s="17" t="s">
        <v>32</v>
      </c>
      <c r="B8" s="9">
        <v>2384</v>
      </c>
      <c r="C8" s="25">
        <v>3</v>
      </c>
      <c r="D8" s="9">
        <v>35</v>
      </c>
      <c r="E8" s="25">
        <v>5</v>
      </c>
      <c r="F8" s="9">
        <v>364</v>
      </c>
      <c r="G8" s="25">
        <v>5</v>
      </c>
      <c r="H8" s="9">
        <v>17</v>
      </c>
      <c r="I8" s="25">
        <v>7</v>
      </c>
      <c r="J8" s="42">
        <f>C8+E8+G8+I8</f>
        <v>20</v>
      </c>
      <c r="K8" s="9">
        <v>20</v>
      </c>
      <c r="L8" s="10">
        <f>K8*100/D8</f>
        <v>57.142857142857146</v>
      </c>
      <c r="M8" s="9">
        <v>12</v>
      </c>
      <c r="N8" s="10">
        <f>M8*100/D8</f>
        <v>34.285714285714285</v>
      </c>
      <c r="O8" s="10">
        <f>30-N8</f>
        <v>-4.285714285714285</v>
      </c>
    </row>
    <row r="9" spans="1:15" ht="12.75">
      <c r="A9" s="17" t="s">
        <v>27</v>
      </c>
      <c r="B9" s="9">
        <v>3457</v>
      </c>
      <c r="C9" s="25">
        <v>8</v>
      </c>
      <c r="D9" s="9">
        <v>32</v>
      </c>
      <c r="E9" s="25">
        <v>4</v>
      </c>
      <c r="F9" s="9">
        <v>313</v>
      </c>
      <c r="G9" s="25">
        <v>4</v>
      </c>
      <c r="H9" s="9">
        <v>14</v>
      </c>
      <c r="I9" s="25">
        <v>4</v>
      </c>
      <c r="J9" s="42">
        <f>C9+E9+G9+I9</f>
        <v>20</v>
      </c>
      <c r="K9" s="9">
        <v>16</v>
      </c>
      <c r="L9" s="10">
        <f>K9*100/D9</f>
        <v>50</v>
      </c>
      <c r="M9" s="9">
        <v>12</v>
      </c>
      <c r="N9" s="10">
        <f>M9*100/D9</f>
        <v>37.5</v>
      </c>
      <c r="O9" s="10">
        <f>30-N9</f>
        <v>-7.5</v>
      </c>
    </row>
    <row r="10" spans="1:15" ht="12.75">
      <c r="A10" s="9"/>
      <c r="B10" s="9"/>
      <c r="C10" s="9"/>
      <c r="D10" s="9"/>
      <c r="E10" s="9"/>
      <c r="F10" s="9"/>
      <c r="G10" s="9"/>
      <c r="H10" s="9"/>
      <c r="I10" s="9"/>
      <c r="J10" s="42"/>
      <c r="K10" s="9"/>
      <c r="L10" s="10"/>
      <c r="M10" s="9"/>
      <c r="N10" s="10"/>
      <c r="O10" s="10"/>
    </row>
    <row r="11" spans="1:15" ht="12.75">
      <c r="A11" s="17" t="s">
        <v>31</v>
      </c>
      <c r="B11" s="9">
        <v>2609</v>
      </c>
      <c r="C11" s="25">
        <v>4</v>
      </c>
      <c r="D11" s="9">
        <v>40</v>
      </c>
      <c r="E11" s="25">
        <v>8</v>
      </c>
      <c r="F11" s="9">
        <v>421</v>
      </c>
      <c r="G11" s="25">
        <v>8</v>
      </c>
      <c r="H11" s="9">
        <v>16</v>
      </c>
      <c r="I11" s="25">
        <v>5</v>
      </c>
      <c r="J11" s="42">
        <f>C11+E11+G11+I11</f>
        <v>25</v>
      </c>
      <c r="K11" s="9">
        <v>12</v>
      </c>
      <c r="L11" s="10">
        <f>K11*100/D11</f>
        <v>30</v>
      </c>
      <c r="M11" s="9">
        <v>8</v>
      </c>
      <c r="N11" s="10">
        <f>M11*100/D11</f>
        <v>20</v>
      </c>
      <c r="O11" s="10">
        <f>30-N11</f>
        <v>10</v>
      </c>
    </row>
    <row r="12" spans="1:15" ht="12.75">
      <c r="A12" s="9" t="s">
        <v>30</v>
      </c>
      <c r="B12" s="9">
        <v>2803</v>
      </c>
      <c r="C12" s="25">
        <v>5</v>
      </c>
      <c r="D12" s="9">
        <v>39</v>
      </c>
      <c r="E12" s="25">
        <v>7</v>
      </c>
      <c r="F12" s="9">
        <v>403</v>
      </c>
      <c r="G12" s="25">
        <v>6</v>
      </c>
      <c r="H12" s="9">
        <v>19</v>
      </c>
      <c r="I12" s="25">
        <v>9</v>
      </c>
      <c r="J12" s="42">
        <f>C12+E12+G12+I12</f>
        <v>27</v>
      </c>
      <c r="K12" s="9">
        <v>12</v>
      </c>
      <c r="L12" s="10">
        <f>K12*100/D12</f>
        <v>30.76923076923077</v>
      </c>
      <c r="M12" s="9">
        <v>10</v>
      </c>
      <c r="N12" s="10">
        <f>M12*100/D12</f>
        <v>25.641025641025642</v>
      </c>
      <c r="O12" s="10">
        <f>30-N12</f>
        <v>4.358974358974358</v>
      </c>
    </row>
    <row r="13" spans="1:15" ht="12.75">
      <c r="A13" s="9" t="s">
        <v>26</v>
      </c>
      <c r="B13" s="9">
        <v>3545</v>
      </c>
      <c r="C13" s="25">
        <v>9</v>
      </c>
      <c r="D13" s="9">
        <v>38</v>
      </c>
      <c r="E13" s="25">
        <v>6</v>
      </c>
      <c r="F13" s="9">
        <v>414</v>
      </c>
      <c r="G13" s="25">
        <v>7</v>
      </c>
      <c r="H13" s="9">
        <v>16</v>
      </c>
      <c r="I13" s="25">
        <v>5</v>
      </c>
      <c r="J13" s="42">
        <f>C13+E13+G13+I13</f>
        <v>27</v>
      </c>
      <c r="K13" s="9">
        <v>18</v>
      </c>
      <c r="L13" s="10">
        <f>K13*100/D13</f>
        <v>47.36842105263158</v>
      </c>
      <c r="M13" s="9">
        <v>10</v>
      </c>
      <c r="N13" s="10">
        <f>M13*100/D13</f>
        <v>26.31578947368421</v>
      </c>
      <c r="O13" s="10">
        <f>30-N13</f>
        <v>3.684210526315791</v>
      </c>
    </row>
    <row r="14" spans="1:15" ht="12.75">
      <c r="A14" s="9" t="s">
        <v>29</v>
      </c>
      <c r="B14" s="9">
        <v>3018</v>
      </c>
      <c r="C14" s="25">
        <v>6</v>
      </c>
      <c r="D14" s="9">
        <v>38</v>
      </c>
      <c r="E14" s="25">
        <v>6</v>
      </c>
      <c r="F14" s="9">
        <v>426</v>
      </c>
      <c r="G14" s="25">
        <v>9</v>
      </c>
      <c r="H14" s="9">
        <v>16</v>
      </c>
      <c r="I14" s="25">
        <v>7</v>
      </c>
      <c r="J14" s="42">
        <f>C14+E14+G14+I14</f>
        <v>28</v>
      </c>
      <c r="K14" s="9">
        <v>22</v>
      </c>
      <c r="L14" s="10">
        <f>K14*100/D14</f>
        <v>57.89473684210526</v>
      </c>
      <c r="M14" s="9">
        <v>8</v>
      </c>
      <c r="N14" s="10">
        <f>M14*100/D14</f>
        <v>21.05263157894737</v>
      </c>
      <c r="O14" s="10">
        <f>30-N14</f>
        <v>8.94736842105263</v>
      </c>
    </row>
    <row r="15" spans="1:15" ht="12.75">
      <c r="A15" s="9"/>
      <c r="B15" s="9"/>
      <c r="C15" s="9"/>
      <c r="D15" s="9"/>
      <c r="E15" s="9"/>
      <c r="F15" s="9"/>
      <c r="G15" s="9"/>
      <c r="H15" s="9"/>
      <c r="I15" s="9"/>
      <c r="J15" s="42"/>
      <c r="K15" s="9"/>
      <c r="L15" s="10"/>
      <c r="M15" s="9"/>
      <c r="N15" s="10"/>
      <c r="O15" s="10"/>
    </row>
    <row r="16" spans="1:15" ht="12.75">
      <c r="A16" s="17" t="s">
        <v>24</v>
      </c>
      <c r="B16" s="9">
        <v>4555</v>
      </c>
      <c r="C16" s="25">
        <v>11</v>
      </c>
      <c r="D16" s="9">
        <v>40</v>
      </c>
      <c r="E16" s="25">
        <v>8</v>
      </c>
      <c r="F16" s="9">
        <v>458</v>
      </c>
      <c r="G16" s="25">
        <v>10</v>
      </c>
      <c r="H16" s="9">
        <v>18</v>
      </c>
      <c r="I16" s="25">
        <v>8</v>
      </c>
      <c r="J16" s="42">
        <f>C16+E16+G16+I16</f>
        <v>37</v>
      </c>
      <c r="K16" s="9">
        <v>21</v>
      </c>
      <c r="L16" s="10">
        <f>K16*100/D16</f>
        <v>52.5</v>
      </c>
      <c r="M16" s="9">
        <v>13</v>
      </c>
      <c r="N16" s="10">
        <f>M16*100/D16</f>
        <v>32.5</v>
      </c>
      <c r="O16" s="10">
        <f>30-N16</f>
        <v>-2.5</v>
      </c>
    </row>
    <row r="17" spans="1:15" ht="12.75">
      <c r="A17" s="9" t="s">
        <v>25</v>
      </c>
      <c r="B17" s="9">
        <v>4374</v>
      </c>
      <c r="C17" s="25">
        <v>10</v>
      </c>
      <c r="D17" s="9">
        <v>43</v>
      </c>
      <c r="E17" s="25">
        <v>9</v>
      </c>
      <c r="F17" s="9">
        <v>466</v>
      </c>
      <c r="G17" s="25">
        <v>12</v>
      </c>
      <c r="H17" s="9">
        <v>18</v>
      </c>
      <c r="I17" s="25">
        <v>8</v>
      </c>
      <c r="J17" s="42">
        <f>C17+E17+G17+I17</f>
        <v>39</v>
      </c>
      <c r="K17" s="9">
        <v>18</v>
      </c>
      <c r="L17" s="10">
        <f>K17*100/D17</f>
        <v>41.86046511627907</v>
      </c>
      <c r="M17" s="9">
        <v>12</v>
      </c>
      <c r="N17" s="10">
        <f>M17*100/D17</f>
        <v>27.906976744186046</v>
      </c>
      <c r="O17" s="10">
        <f>30-N17</f>
        <v>2.0930232558139537</v>
      </c>
    </row>
    <row r="18" spans="1:15" ht="12.75">
      <c r="A18" s="9" t="s">
        <v>23</v>
      </c>
      <c r="B18" s="9">
        <v>4890</v>
      </c>
      <c r="C18" s="25">
        <v>12</v>
      </c>
      <c r="D18" s="9">
        <v>58</v>
      </c>
      <c r="E18" s="25">
        <v>11</v>
      </c>
      <c r="F18" s="9">
        <v>674</v>
      </c>
      <c r="G18" s="25">
        <v>14</v>
      </c>
      <c r="H18" s="9">
        <v>16</v>
      </c>
      <c r="I18" s="25">
        <v>5</v>
      </c>
      <c r="J18" s="42">
        <f>C18+E18+G18+I18</f>
        <v>42</v>
      </c>
      <c r="K18" s="9">
        <v>29</v>
      </c>
      <c r="L18" s="10">
        <f>K18*100/D18</f>
        <v>50</v>
      </c>
      <c r="M18" s="9">
        <v>18</v>
      </c>
      <c r="N18" s="10">
        <f>M18*100/D18</f>
        <v>31.03448275862069</v>
      </c>
      <c r="O18" s="10">
        <f>30-N18</f>
        <v>-1.0344827586206904</v>
      </c>
    </row>
    <row r="19" spans="1:15" ht="12.75">
      <c r="A19" s="17" t="s">
        <v>22</v>
      </c>
      <c r="B19" s="9">
        <v>7865</v>
      </c>
      <c r="C19" s="25">
        <v>13</v>
      </c>
      <c r="D19" s="9">
        <v>44</v>
      </c>
      <c r="E19" s="25">
        <v>10</v>
      </c>
      <c r="F19" s="9">
        <v>462</v>
      </c>
      <c r="G19" s="25">
        <v>11</v>
      </c>
      <c r="H19" s="9">
        <v>21</v>
      </c>
      <c r="I19" s="25">
        <v>11</v>
      </c>
      <c r="J19" s="42">
        <f>C19+E19+G19+I19</f>
        <v>45</v>
      </c>
      <c r="K19" s="9">
        <v>21</v>
      </c>
      <c r="L19" s="10">
        <f>K19*100/D19</f>
        <v>47.72727272727273</v>
      </c>
      <c r="M19" s="9">
        <v>14</v>
      </c>
      <c r="N19" s="10">
        <f>M19*100/D19</f>
        <v>31.818181818181817</v>
      </c>
      <c r="O19" s="10">
        <f>30-N19</f>
        <v>-1.8181818181818166</v>
      </c>
    </row>
    <row r="20" spans="1:15" ht="12.75">
      <c r="A20" s="9" t="s">
        <v>21</v>
      </c>
      <c r="B20" s="9">
        <v>13213</v>
      </c>
      <c r="C20" s="25">
        <v>14</v>
      </c>
      <c r="D20" s="9">
        <v>53</v>
      </c>
      <c r="E20" s="9">
        <v>12</v>
      </c>
      <c r="F20" s="9">
        <v>621</v>
      </c>
      <c r="G20" s="25">
        <v>13</v>
      </c>
      <c r="H20" s="9">
        <v>24</v>
      </c>
      <c r="I20" s="25">
        <v>12</v>
      </c>
      <c r="J20" s="43">
        <f>C20+E20+G20+I20</f>
        <v>51</v>
      </c>
      <c r="K20" s="9">
        <v>17</v>
      </c>
      <c r="L20" s="10">
        <f>K20*100/D20</f>
        <v>32.075471698113205</v>
      </c>
      <c r="M20" s="9">
        <v>14</v>
      </c>
      <c r="N20" s="10">
        <f>M20*100/D20</f>
        <v>26.41509433962264</v>
      </c>
      <c r="O20" s="10">
        <f>30-N20</f>
        <v>3.584905660377359</v>
      </c>
    </row>
    <row r="21" spans="1:15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25">
        <v>1.2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70" customWidth="1"/>
    <col min="2" max="2" width="9.140625" style="70" customWidth="1"/>
    <col min="3" max="3" width="11.421875" style="70" customWidth="1"/>
    <col min="4" max="4" width="9.28125" style="70" customWidth="1"/>
    <col min="5" max="5" width="9.140625" style="70" customWidth="1"/>
    <col min="6" max="6" width="9.421875" style="70" customWidth="1"/>
    <col min="7" max="7" width="8.421875" style="70" customWidth="1"/>
    <col min="8" max="8" width="9.140625" style="70" customWidth="1"/>
    <col min="9" max="9" width="9.00390625" style="70" customWidth="1"/>
    <col min="10" max="10" width="7.8515625" style="70" customWidth="1"/>
    <col min="11" max="11" width="10.8515625" style="70" customWidth="1"/>
    <col min="12" max="12" width="8.421875" style="70" customWidth="1"/>
    <col min="13" max="16384" width="9.140625" style="70" customWidth="1"/>
  </cols>
  <sheetData>
    <row r="2" spans="1:12" s="58" customFormat="1" ht="12.75">
      <c r="A2" s="57" t="s">
        <v>51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4" spans="1:12" s="58" customFormat="1" ht="12.75">
      <c r="A4" s="59" t="s">
        <v>1</v>
      </c>
      <c r="B4" s="60" t="s">
        <v>2</v>
      </c>
      <c r="C4" s="61" t="s">
        <v>3</v>
      </c>
      <c r="D4" s="62"/>
      <c r="E4" s="63" t="s">
        <v>4</v>
      </c>
      <c r="F4" s="63"/>
      <c r="G4" s="55"/>
      <c r="H4" s="64" t="s">
        <v>52</v>
      </c>
      <c r="I4" s="65"/>
      <c r="J4" s="54" t="s">
        <v>40</v>
      </c>
      <c r="K4" s="66" t="s">
        <v>53</v>
      </c>
      <c r="L4" s="67"/>
    </row>
    <row r="5" spans="1:12" s="58" customFormat="1" ht="12.75">
      <c r="A5" s="68" t="s">
        <v>9</v>
      </c>
      <c r="B5" s="69" t="s">
        <v>10</v>
      </c>
      <c r="C5" s="16" t="s">
        <v>11</v>
      </c>
      <c r="D5" s="70" t="s">
        <v>12</v>
      </c>
      <c r="E5" s="71" t="s">
        <v>11</v>
      </c>
      <c r="F5" s="71" t="s">
        <v>12</v>
      </c>
      <c r="G5" s="50" t="s">
        <v>13</v>
      </c>
      <c r="H5" s="72" t="s">
        <v>54</v>
      </c>
      <c r="I5" s="25" t="s">
        <v>19</v>
      </c>
      <c r="J5" s="50" t="s">
        <v>13</v>
      </c>
      <c r="K5" s="72" t="s">
        <v>11</v>
      </c>
      <c r="L5" s="56" t="s">
        <v>40</v>
      </c>
    </row>
    <row r="6" spans="1:12" s="58" customFormat="1" ht="12.75">
      <c r="A6" s="72" t="s">
        <v>21</v>
      </c>
      <c r="B6" s="73">
        <v>7627</v>
      </c>
      <c r="C6" s="74">
        <v>9</v>
      </c>
      <c r="D6" s="75">
        <v>9.5</v>
      </c>
      <c r="E6" s="76">
        <f>B6/C6</f>
        <v>847.4444444444445</v>
      </c>
      <c r="F6" s="76">
        <f>B6/D6</f>
        <v>802.8421052631579</v>
      </c>
      <c r="G6" s="77">
        <f>D6-C6</f>
        <v>0.5</v>
      </c>
      <c r="H6" s="78">
        <v>3362</v>
      </c>
      <c r="I6" s="74">
        <v>1</v>
      </c>
      <c r="J6" s="77">
        <v>-0.5</v>
      </c>
      <c r="K6" s="78">
        <f aca="true" t="shared" si="0" ref="K6:K21">C6+I6</f>
        <v>10</v>
      </c>
      <c r="L6" s="79">
        <f aca="true" t="shared" si="1" ref="L6:L21">K6+G6+J6</f>
        <v>10</v>
      </c>
    </row>
    <row r="7" spans="1:12" s="58" customFormat="1" ht="12.75">
      <c r="A7" s="72" t="s">
        <v>22</v>
      </c>
      <c r="B7" s="73">
        <v>4837</v>
      </c>
      <c r="C7" s="74">
        <v>7</v>
      </c>
      <c r="D7" s="75">
        <v>7</v>
      </c>
      <c r="E7" s="76">
        <f>B7/C7</f>
        <v>691</v>
      </c>
      <c r="F7" s="76">
        <f>B7/D7</f>
        <v>691</v>
      </c>
      <c r="G7" s="77">
        <f>D7-C7</f>
        <v>0</v>
      </c>
      <c r="H7" s="78">
        <v>11865</v>
      </c>
      <c r="I7" s="74">
        <v>1</v>
      </c>
      <c r="J7" s="77">
        <v>0</v>
      </c>
      <c r="K7" s="78">
        <f t="shared" si="0"/>
        <v>8</v>
      </c>
      <c r="L7" s="79">
        <f t="shared" si="1"/>
        <v>8</v>
      </c>
    </row>
    <row r="8" spans="1:12" s="58" customFormat="1" ht="12.75">
      <c r="A8" s="72"/>
      <c r="B8" s="73"/>
      <c r="C8" s="74"/>
      <c r="D8" s="75"/>
      <c r="E8" s="76"/>
      <c r="F8" s="76"/>
      <c r="G8" s="77"/>
      <c r="H8" s="78"/>
      <c r="I8" s="74"/>
      <c r="J8" s="77"/>
      <c r="K8" s="78">
        <f t="shared" si="0"/>
        <v>0</v>
      </c>
      <c r="L8" s="79">
        <f t="shared" si="1"/>
        <v>0</v>
      </c>
    </row>
    <row r="9" spans="1:12" s="58" customFormat="1" ht="12.75">
      <c r="A9" s="72" t="s">
        <v>23</v>
      </c>
      <c r="B9" s="73">
        <v>4890</v>
      </c>
      <c r="C9" s="74">
        <v>11</v>
      </c>
      <c r="D9" s="75">
        <v>7</v>
      </c>
      <c r="E9" s="76">
        <f aca="true" t="shared" si="2" ref="E9:E15">B9/C9</f>
        <v>444.54545454545456</v>
      </c>
      <c r="F9" s="76">
        <f aca="true" t="shared" si="3" ref="F9:F15">B9/D9</f>
        <v>698.5714285714286</v>
      </c>
      <c r="G9" s="77">
        <f aca="true" t="shared" si="4" ref="G9:G15">D9-C9</f>
        <v>-4</v>
      </c>
      <c r="H9" s="78">
        <v>10340</v>
      </c>
      <c r="I9" s="74">
        <v>0</v>
      </c>
      <c r="J9" s="77">
        <v>1</v>
      </c>
      <c r="K9" s="78">
        <f t="shared" si="0"/>
        <v>11</v>
      </c>
      <c r="L9" s="79">
        <f t="shared" si="1"/>
        <v>8</v>
      </c>
    </row>
    <row r="10" spans="1:12" s="58" customFormat="1" ht="12.75">
      <c r="A10" s="72" t="s">
        <v>24</v>
      </c>
      <c r="B10" s="73">
        <v>4555</v>
      </c>
      <c r="C10" s="74">
        <v>7</v>
      </c>
      <c r="D10" s="75">
        <v>6</v>
      </c>
      <c r="E10" s="76">
        <f t="shared" si="2"/>
        <v>650.7142857142857</v>
      </c>
      <c r="F10" s="76">
        <f t="shared" si="3"/>
        <v>759.1666666666666</v>
      </c>
      <c r="G10" s="77">
        <f t="shared" si="4"/>
        <v>-1</v>
      </c>
      <c r="H10" s="78">
        <v>8229</v>
      </c>
      <c r="I10" s="74">
        <v>0</v>
      </c>
      <c r="J10" s="77">
        <v>1</v>
      </c>
      <c r="K10" s="78">
        <f t="shared" si="0"/>
        <v>7</v>
      </c>
      <c r="L10" s="79">
        <f t="shared" si="1"/>
        <v>7</v>
      </c>
    </row>
    <row r="11" spans="1:12" s="58" customFormat="1" ht="12.75">
      <c r="A11" s="72" t="s">
        <v>25</v>
      </c>
      <c r="B11" s="73">
        <v>5580</v>
      </c>
      <c r="C11" s="74">
        <v>8</v>
      </c>
      <c r="D11" s="75">
        <v>7</v>
      </c>
      <c r="E11" s="76">
        <f t="shared" si="2"/>
        <v>697.5</v>
      </c>
      <c r="F11" s="76">
        <f t="shared" si="3"/>
        <v>797.1428571428571</v>
      </c>
      <c r="G11" s="77">
        <f t="shared" si="4"/>
        <v>-1</v>
      </c>
      <c r="H11" s="78">
        <v>12100</v>
      </c>
      <c r="I11" s="74">
        <v>0</v>
      </c>
      <c r="J11" s="77">
        <v>1</v>
      </c>
      <c r="K11" s="78">
        <f t="shared" si="0"/>
        <v>8</v>
      </c>
      <c r="L11" s="79">
        <f t="shared" si="1"/>
        <v>8</v>
      </c>
    </row>
    <row r="12" spans="1:12" s="58" customFormat="1" ht="12.75">
      <c r="A12" s="72" t="s">
        <v>26</v>
      </c>
      <c r="B12" s="73">
        <v>3545</v>
      </c>
      <c r="C12" s="74">
        <v>5</v>
      </c>
      <c r="D12" s="75">
        <v>5</v>
      </c>
      <c r="E12" s="76">
        <f t="shared" si="2"/>
        <v>709</v>
      </c>
      <c r="F12" s="76">
        <f t="shared" si="3"/>
        <v>709</v>
      </c>
      <c r="G12" s="77">
        <f t="shared" si="4"/>
        <v>0</v>
      </c>
      <c r="H12" s="78">
        <v>6469</v>
      </c>
      <c r="I12" s="74">
        <v>1</v>
      </c>
      <c r="J12" s="77">
        <v>-0.5</v>
      </c>
      <c r="K12" s="78">
        <f t="shared" si="0"/>
        <v>6</v>
      </c>
      <c r="L12" s="79">
        <f t="shared" si="1"/>
        <v>5.5</v>
      </c>
    </row>
    <row r="13" spans="1:12" s="58" customFormat="1" ht="12.75">
      <c r="A13" s="72" t="s">
        <v>27</v>
      </c>
      <c r="B13" s="73">
        <v>3457</v>
      </c>
      <c r="C13" s="74">
        <v>5</v>
      </c>
      <c r="D13" s="75">
        <v>5</v>
      </c>
      <c r="E13" s="76">
        <f t="shared" si="2"/>
        <v>691.4</v>
      </c>
      <c r="F13" s="76">
        <f t="shared" si="3"/>
        <v>691.4</v>
      </c>
      <c r="G13" s="77">
        <f t="shared" si="4"/>
        <v>0</v>
      </c>
      <c r="H13" s="78">
        <v>25016</v>
      </c>
      <c r="I13" s="74">
        <v>1</v>
      </c>
      <c r="J13" s="77">
        <v>0.5</v>
      </c>
      <c r="K13" s="78">
        <f t="shared" si="0"/>
        <v>6</v>
      </c>
      <c r="L13" s="79">
        <f t="shared" si="1"/>
        <v>6.5</v>
      </c>
    </row>
    <row r="14" spans="1:12" s="58" customFormat="1" ht="12.75">
      <c r="A14" s="72" t="s">
        <v>28</v>
      </c>
      <c r="B14" s="73">
        <v>3060</v>
      </c>
      <c r="C14" s="74">
        <v>4</v>
      </c>
      <c r="D14" s="75">
        <v>4</v>
      </c>
      <c r="E14" s="76">
        <f t="shared" si="2"/>
        <v>765</v>
      </c>
      <c r="F14" s="76">
        <f t="shared" si="3"/>
        <v>765</v>
      </c>
      <c r="G14" s="77">
        <f t="shared" si="4"/>
        <v>0</v>
      </c>
      <c r="H14" s="78">
        <v>4200</v>
      </c>
      <c r="I14" s="74">
        <v>0</v>
      </c>
      <c r="J14" s="77">
        <v>0.5</v>
      </c>
      <c r="K14" s="78">
        <f t="shared" si="0"/>
        <v>4</v>
      </c>
      <c r="L14" s="79">
        <f t="shared" si="1"/>
        <v>4.5</v>
      </c>
    </row>
    <row r="15" spans="1:12" s="58" customFormat="1" ht="12.75">
      <c r="A15" s="72" t="s">
        <v>29</v>
      </c>
      <c r="B15" s="73">
        <v>3018</v>
      </c>
      <c r="C15" s="74">
        <v>5</v>
      </c>
      <c r="D15" s="75">
        <v>4</v>
      </c>
      <c r="E15" s="76">
        <f t="shared" si="2"/>
        <v>603.6</v>
      </c>
      <c r="F15" s="76">
        <f t="shared" si="3"/>
        <v>754.5</v>
      </c>
      <c r="G15" s="77">
        <f t="shared" si="4"/>
        <v>-1</v>
      </c>
      <c r="H15" s="78">
        <v>5159</v>
      </c>
      <c r="I15" s="74">
        <v>1</v>
      </c>
      <c r="J15" s="77"/>
      <c r="K15" s="78">
        <f t="shared" si="0"/>
        <v>6</v>
      </c>
      <c r="L15" s="79">
        <f t="shared" si="1"/>
        <v>5</v>
      </c>
    </row>
    <row r="16" spans="1:12" s="58" customFormat="1" ht="12.75">
      <c r="A16" s="72"/>
      <c r="B16" s="73"/>
      <c r="C16" s="74"/>
      <c r="D16" s="75"/>
      <c r="E16" s="76"/>
      <c r="F16" s="76"/>
      <c r="G16" s="77"/>
      <c r="H16" s="78"/>
      <c r="I16" s="74"/>
      <c r="J16" s="77"/>
      <c r="K16" s="78">
        <f t="shared" si="0"/>
        <v>0</v>
      </c>
      <c r="L16" s="79">
        <f t="shared" si="1"/>
        <v>0</v>
      </c>
    </row>
    <row r="17" spans="1:12" s="58" customFormat="1" ht="12.75">
      <c r="A17" s="72" t="s">
        <v>30</v>
      </c>
      <c r="B17" s="73">
        <v>2803</v>
      </c>
      <c r="C17" s="74">
        <v>5</v>
      </c>
      <c r="D17" s="75">
        <v>4</v>
      </c>
      <c r="E17" s="76">
        <f>B17/C17</f>
        <v>560.6</v>
      </c>
      <c r="F17" s="76">
        <f>B17/D17</f>
        <v>700.75</v>
      </c>
      <c r="G17" s="77">
        <f>D17-C17</f>
        <v>-1</v>
      </c>
      <c r="H17" s="78">
        <v>7575</v>
      </c>
      <c r="I17" s="74">
        <v>0</v>
      </c>
      <c r="J17" s="77">
        <v>1</v>
      </c>
      <c r="K17" s="78">
        <f t="shared" si="0"/>
        <v>5</v>
      </c>
      <c r="L17" s="79">
        <f t="shared" si="1"/>
        <v>5</v>
      </c>
    </row>
    <row r="18" spans="1:12" s="58" customFormat="1" ht="12.75">
      <c r="A18" s="72" t="s">
        <v>31</v>
      </c>
      <c r="B18" s="73">
        <v>2609</v>
      </c>
      <c r="C18" s="74">
        <v>4</v>
      </c>
      <c r="D18" s="75">
        <v>4</v>
      </c>
      <c r="E18" s="76">
        <f>B18/C18</f>
        <v>652.25</v>
      </c>
      <c r="F18" s="76">
        <f>B18/D18</f>
        <v>652.25</v>
      </c>
      <c r="G18" s="77">
        <f>D18-C18</f>
        <v>0</v>
      </c>
      <c r="H18" s="78">
        <v>3019</v>
      </c>
      <c r="I18" s="74">
        <v>0</v>
      </c>
      <c r="J18" s="77">
        <v>0.5</v>
      </c>
      <c r="K18" s="78">
        <f t="shared" si="0"/>
        <v>4</v>
      </c>
      <c r="L18" s="79">
        <f t="shared" si="1"/>
        <v>4.5</v>
      </c>
    </row>
    <row r="19" spans="1:12" s="58" customFormat="1" ht="12.75">
      <c r="A19" s="72" t="s">
        <v>32</v>
      </c>
      <c r="B19" s="73">
        <v>2384</v>
      </c>
      <c r="C19" s="74">
        <v>5</v>
      </c>
      <c r="D19" s="75">
        <v>4</v>
      </c>
      <c r="E19" s="76">
        <f>B19/C19</f>
        <v>476.8</v>
      </c>
      <c r="F19" s="76">
        <f>B19/D19</f>
        <v>596</v>
      </c>
      <c r="G19" s="77">
        <f>D19-C19</f>
        <v>-1</v>
      </c>
      <c r="H19" s="78">
        <v>58000</v>
      </c>
      <c r="I19" s="74">
        <v>1</v>
      </c>
      <c r="J19" s="77">
        <v>0.5</v>
      </c>
      <c r="K19" s="78">
        <f t="shared" si="0"/>
        <v>6</v>
      </c>
      <c r="L19" s="79">
        <f t="shared" si="1"/>
        <v>5.5</v>
      </c>
    </row>
    <row r="20" spans="1:12" s="58" customFormat="1" ht="12.75">
      <c r="A20" s="72" t="s">
        <v>33</v>
      </c>
      <c r="B20" s="73">
        <v>1600</v>
      </c>
      <c r="C20" s="74">
        <v>3</v>
      </c>
      <c r="D20" s="75">
        <v>2.5</v>
      </c>
      <c r="E20" s="76">
        <f>B20/C20</f>
        <v>533.3333333333334</v>
      </c>
      <c r="F20" s="76">
        <f>B20/D20</f>
        <v>640</v>
      </c>
      <c r="G20" s="77">
        <f>D20-C20</f>
        <v>-0.5</v>
      </c>
      <c r="H20" s="78">
        <v>2400</v>
      </c>
      <c r="I20" s="74">
        <v>0</v>
      </c>
      <c r="J20" s="77">
        <v>0.5</v>
      </c>
      <c r="K20" s="78">
        <f t="shared" si="0"/>
        <v>3</v>
      </c>
      <c r="L20" s="79">
        <f t="shared" si="1"/>
        <v>3</v>
      </c>
    </row>
    <row r="21" spans="1:12" s="58" customFormat="1" ht="12.75">
      <c r="A21" s="72" t="s">
        <v>34</v>
      </c>
      <c r="B21" s="73">
        <v>350</v>
      </c>
      <c r="C21" s="74">
        <v>1</v>
      </c>
      <c r="D21" s="75">
        <v>0.5</v>
      </c>
      <c r="E21" s="76">
        <f>B21/C21</f>
        <v>350</v>
      </c>
      <c r="F21" s="76">
        <f>B21/D21</f>
        <v>700</v>
      </c>
      <c r="G21" s="77">
        <f>D21-C21</f>
        <v>-0.5</v>
      </c>
      <c r="H21" s="78">
        <v>4400</v>
      </c>
      <c r="I21" s="74">
        <v>0</v>
      </c>
      <c r="J21" s="77">
        <v>0.5</v>
      </c>
      <c r="K21" s="78">
        <f t="shared" si="0"/>
        <v>1</v>
      </c>
      <c r="L21" s="79">
        <f t="shared" si="1"/>
        <v>1</v>
      </c>
    </row>
    <row r="22" spans="1:12" s="58" customFormat="1" ht="16.5" customHeight="1">
      <c r="A22" s="90" t="s">
        <v>55</v>
      </c>
      <c r="B22" s="87">
        <v>6928</v>
      </c>
      <c r="C22" s="87">
        <v>9</v>
      </c>
      <c r="D22" s="87">
        <v>9</v>
      </c>
      <c r="E22" s="87">
        <v>769</v>
      </c>
      <c r="F22" s="87">
        <v>769</v>
      </c>
      <c r="G22" s="89">
        <v>0</v>
      </c>
      <c r="H22" s="87">
        <v>17264</v>
      </c>
      <c r="I22" s="87">
        <v>0</v>
      </c>
      <c r="J22" s="87">
        <v>1</v>
      </c>
      <c r="K22" s="88">
        <v>9</v>
      </c>
      <c r="L22" s="89">
        <v>10</v>
      </c>
    </row>
    <row r="23" spans="1:12" s="58" customFormat="1" ht="34.5" customHeight="1">
      <c r="A23" s="82" t="s">
        <v>56</v>
      </c>
      <c r="B23" s="83"/>
      <c r="C23" s="84">
        <f>SUM(C6:C23)</f>
        <v>88</v>
      </c>
      <c r="D23" s="83">
        <f>SUM(D6:D23)</f>
        <v>78.5</v>
      </c>
      <c r="E23" s="83"/>
      <c r="F23" s="83"/>
      <c r="G23" s="85">
        <f>D23-C23</f>
        <v>-9.5</v>
      </c>
      <c r="H23" s="86"/>
      <c r="I23" s="84">
        <f>SUM(I6:I23)</f>
        <v>6</v>
      </c>
      <c r="J23" s="80">
        <f>SUM(J5:J23)</f>
        <v>7</v>
      </c>
      <c r="K23" s="86">
        <f>C23+I23</f>
        <v>94</v>
      </c>
      <c r="L23" s="81">
        <f>K23+G23+J23</f>
        <v>91.5</v>
      </c>
    </row>
    <row r="24" spans="1:12" s="58" customFormat="1" ht="21" customHeight="1">
      <c r="A24"/>
      <c r="B24"/>
      <c r="C24"/>
      <c r="D24"/>
      <c r="E24"/>
      <c r="F24"/>
      <c r="G24"/>
      <c r="H24"/>
      <c r="I24"/>
      <c r="J24"/>
      <c r="K24"/>
      <c r="L24"/>
    </row>
    <row r="26" spans="1:12" ht="12.7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16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&amp;R13. sz. melléklet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