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1"/>
  </bookViews>
  <sheets>
    <sheet name="Eszközök" sheetId="1" r:id="rId1"/>
    <sheet name="Források" sheetId="2" r:id="rId2"/>
    <sheet name="Vagyon" sheetId="3" r:id="rId3"/>
    <sheet name="Munka10" sheetId="4" r:id="rId4"/>
    <sheet name="Munka11" sheetId="5" r:id="rId5"/>
    <sheet name="Munka12" sheetId="6" r:id="rId6"/>
    <sheet name="Munka13" sheetId="7" r:id="rId7"/>
    <sheet name="Munka14" sheetId="8" r:id="rId8"/>
    <sheet name="Munka15" sheetId="9" r:id="rId9"/>
    <sheet name="Munka16" sheetId="10" r:id="rId10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<sst xmlns="http://schemas.openxmlformats.org/spreadsheetml/2006/main" count="244" uniqueCount="146">
  <si>
    <t>Megnevezés</t>
  </si>
  <si>
    <t>Tárgyi eszközök és</t>
  </si>
  <si>
    <t>Nettó értékből</t>
  </si>
  <si>
    <t>Beruhá-</t>
  </si>
  <si>
    <t>Befektetett</t>
  </si>
  <si>
    <t>Üzemel-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</si>
  <si>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</si>
  <si>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</si>
  <si>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</si>
  <si>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</si>
  <si>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</si>
  <si>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</si>
  <si>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</si>
  <si>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zások</t>
  </si>
  <si>
    <t>pénzügyi</t>
  </si>
  <si>
    <t>tetésre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</si>
  <si>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</si>
  <si>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</si>
  <si>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</si>
  <si>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</si>
  <si>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</si>
  <si>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</si>
  <si>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</si>
  <si>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</si>
  <si>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</si>
  <si>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</si>
  <si>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</si>
  <si>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</si>
  <si>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</si>
  <si>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átadott</t>
  </si>
  <si>
    <t>összesen</t>
  </si>
  <si>
    <t>lések</t>
  </si>
  <si>
    <t>papírok</t>
  </si>
  <si>
    <t>érték</t>
  </si>
  <si>
    <t>felszerelések</t>
  </si>
  <si>
    <t>elszámolások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</si>
  <si>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</si>
  <si>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</si>
  <si>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</si>
  <si>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</si>
  <si>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</si>
  <si>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</si>
  <si>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STILTEX Szociális Foglalkoztató</t>
  </si>
  <si>
    <t>Óvodai Gondnokság</t>
  </si>
  <si>
    <t>Bartók B. Általános Iskola</t>
  </si>
  <si>
    <t>Berzsenyi D. Általános Iskola</t>
  </si>
  <si>
    <t>Gárdonyi G. Általános Iskola</t>
  </si>
  <si>
    <t>Németh I. Általános Iskola</t>
  </si>
  <si>
    <t>Kisfaludy Általános Iskola</t>
  </si>
  <si>
    <t>Kinizsi Ltp-i Általános Iskola</t>
  </si>
  <si>
    <t>Honvéd u. Általános Iskola</t>
  </si>
  <si>
    <t>Kaposfüredi Általános Iskola</t>
  </si>
  <si>
    <t>II. Rákóczi F. Általános Iskola</t>
  </si>
  <si>
    <t>Toponári u. Általános Iskola</t>
  </si>
  <si>
    <t>Toldi Ltp-i Általános Iskola</t>
  </si>
  <si>
    <t>Kodály Z. Általános Iskola</t>
  </si>
  <si>
    <t>Pécsi u. Általános Iskola</t>
  </si>
  <si>
    <t>Zrínyi I. Általános Iskola</t>
  </si>
  <si>
    <t>Bárczi G. Általános Iskola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</si>
  <si>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</si>
  <si>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</si>
  <si>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</si>
  <si>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</si>
  <si>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</si>
  <si>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</si>
  <si>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Munkácsy M. Gimnázium</t>
  </si>
  <si>
    <t>Táncsics M. Gimnázium</t>
  </si>
  <si>
    <t>Műszaki Középiskola</t>
  </si>
  <si>
    <t>Közgazdasági SZKI</t>
  </si>
  <si>
    <t>Gyergyai A. Kollégium</t>
  </si>
  <si>
    <t>Baross G. Kollégium</t>
  </si>
  <si>
    <t>Liszt F. Zeneiskola</t>
  </si>
  <si>
    <t>Csiky G. Színház</t>
  </si>
  <si>
    <t>Együd Á. VMK</t>
  </si>
  <si>
    <t>Sportiskola</t>
  </si>
  <si>
    <t>Sportcsarnok</t>
  </si>
  <si>
    <t>Hivatásos Tűzoltóság</t>
  </si>
  <si>
    <t>Kistérségi Területfejlesztési Társulás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</si>
  <si>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</si>
  <si>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</si>
  <si>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</si>
  <si>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</si>
  <si>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</si>
  <si>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</si>
  <si>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</si>
  <si>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</si>
  <si>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</si>
  <si>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</si>
  <si>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</si>
  <si>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</si>
  <si>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</si>
  <si>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</si>
  <si>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</si>
  <si>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</si>
  <si>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</si>
  <si>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változás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</si>
  <si>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</si>
  <si>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</si>
  <si>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</si>
  <si>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</si>
  <si>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</si>
  <si>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</si>
  <si>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</si>
  <si>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</si>
  <si>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</si>
  <si>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</si>
  <si>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</si>
  <si>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</si>
  <si>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</si>
  <si>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</si>
  <si>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</si>
  <si>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</si>
  <si>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</si>
  <si>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</si>
  <si>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</si>
  <si>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</si>
  <si>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</si>
  <si>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</si>
  <si>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</si>
  <si>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</si>
  <si>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</si>
  <si>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</si>
  <si>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</si>
  <si>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</si>
  <si>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</si>
  <si>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</si>
  <si>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</si>
  <si>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 xml:space="preserve">    2. Értékpapírok</t>
  </si>
  <si>
    <t>III. Egyéb passzív pénzügyi</t>
  </si>
  <si>
    <t xml:space="preserve">         (kárpótlási jegyek)</t>
  </si>
  <si>
    <t xml:space="preserve">     elszámolások</t>
  </si>
  <si>
    <t xml:space="preserve">    3. Adott kölcsönök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</si>
  <si>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</si>
  <si>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</si>
  <si>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</si>
  <si>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</si>
  <si>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</si>
  <si>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</si>
  <si>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</si>
  <si>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</si>
  <si>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</si>
  <si>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</si>
  <si>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>2001.</t>
  </si>
  <si>
    <t>Értékelési</t>
  </si>
  <si>
    <t>2001=100 %</t>
  </si>
  <si>
    <t>2002.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</si>
</sst>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 horizontal="centerContinuous"/>
    </xf>
    <xf numFmtId="3" fontId="7" fillId="0" borderId="9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" fillId="2" borderId="1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centerContinuous"/>
    </xf>
    <xf numFmtId="3" fontId="4" fillId="0" borderId="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7" fillId="2" borderId="34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Continuous"/>
    </xf>
    <xf numFmtId="3" fontId="4" fillId="0" borderId="43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pane xSplit="1" ySplit="4" topLeftCell="K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9" sqref="B49"/>
    </sheetView>
  </sheetViews>
  <sheetFormatPr defaultColWidth="9.140625" defaultRowHeight="12.75"/>
  <cols>
    <col min="1" max="1" width="26.28125" style="1" customWidth="1"/>
    <col min="2" max="2" width="9.00390625" style="1" customWidth="1"/>
    <col min="3" max="3" width="9.8515625" style="1" bestFit="1" customWidth="1"/>
    <col min="4" max="4" width="9.28125" style="1" customWidth="1"/>
    <col min="5" max="5" width="8.57421875" style="1" customWidth="1"/>
    <col min="6" max="6" width="10.7109375" style="1" customWidth="1"/>
    <col min="7" max="7" width="7.7109375" style="1" customWidth="1"/>
    <col min="8" max="8" width="8.28125" style="1" customWidth="1"/>
    <col min="9" max="9" width="8.7109375" style="1" customWidth="1"/>
    <col min="10" max="10" width="8.00390625" style="1" customWidth="1"/>
    <col min="11" max="11" width="9.140625" style="1" customWidth="1"/>
    <col min="12" max="13" width="7.421875" style="1" customWidth="1"/>
    <col min="14" max="14" width="6.00390625" style="1" customWidth="1"/>
    <col min="15" max="15" width="7.57421875" style="1" customWidth="1"/>
    <col min="16" max="16" width="10.2812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40" t="s">
        <v>0</v>
      </c>
      <c r="B1" s="43" t="s">
        <v>1</v>
      </c>
      <c r="C1" s="109"/>
      <c r="D1" s="44" t="s">
        <v>2</v>
      </c>
      <c r="E1" s="45"/>
      <c r="F1" s="45"/>
      <c r="G1" s="46"/>
      <c r="H1" s="47" t="s">
        <v>3</v>
      </c>
      <c r="I1" s="47" t="s">
        <v>4</v>
      </c>
      <c r="J1" s="47" t="s">
        <v>5</v>
      </c>
      <c r="K1" s="47" t="s">
        <v>4</v>
      </c>
      <c r="L1" s="44" t="s">
        <v>6</v>
      </c>
      <c r="M1" s="51"/>
      <c r="N1" s="51"/>
      <c r="O1" s="51"/>
      <c r="P1" s="51"/>
      <c r="Q1" s="52"/>
      <c r="R1" s="47" t="s">
        <v>7</v>
      </c>
      <c r="S1" s="2"/>
      <c r="T1" s="2"/>
      <c r="U1" s="2"/>
      <c r="V1" s="2"/>
    </row>
    <row r="2" spans="1:22" ht="12.75">
      <c r="A2" s="41"/>
      <c r="B2" s="116" t="s">
        <v>8</v>
      </c>
      <c r="C2" s="117"/>
      <c r="D2" s="73" t="s">
        <v>9</v>
      </c>
      <c r="E2" s="74" t="s">
        <v>10</v>
      </c>
      <c r="F2" s="74" t="s">
        <v>11</v>
      </c>
      <c r="G2" s="75" t="s">
        <v>12</v>
      </c>
      <c r="H2" s="48" t="s">
        <v>13</v>
      </c>
      <c r="I2" s="48" t="s">
        <v>14</v>
      </c>
      <c r="J2" s="48" t="s">
        <v>15</v>
      </c>
      <c r="K2" s="48" t="s">
        <v>16</v>
      </c>
      <c r="L2" s="73" t="s">
        <v>17</v>
      </c>
      <c r="M2" s="74" t="s">
        <v>18</v>
      </c>
      <c r="N2" s="74" t="s">
        <v>19</v>
      </c>
      <c r="O2" s="74" t="s">
        <v>20</v>
      </c>
      <c r="P2" s="74" t="s">
        <v>21</v>
      </c>
      <c r="Q2" s="81" t="s">
        <v>22</v>
      </c>
      <c r="R2" s="48" t="s">
        <v>23</v>
      </c>
      <c r="S2" s="2"/>
      <c r="T2" s="2"/>
      <c r="U2" s="2"/>
      <c r="V2" s="2"/>
    </row>
    <row r="3" spans="1:22" ht="12.75">
      <c r="A3" s="41"/>
      <c r="B3" s="73" t="s">
        <v>24</v>
      </c>
      <c r="C3" s="75" t="s">
        <v>25</v>
      </c>
      <c r="D3" s="73" t="s">
        <v>26</v>
      </c>
      <c r="E3" s="74" t="s">
        <v>27</v>
      </c>
      <c r="F3" s="74" t="s">
        <v>28</v>
      </c>
      <c r="G3" s="75"/>
      <c r="H3" s="10"/>
      <c r="I3" s="48" t="s">
        <v>16</v>
      </c>
      <c r="J3" s="48" t="s">
        <v>29</v>
      </c>
      <c r="K3" s="48" t="s">
        <v>30</v>
      </c>
      <c r="L3" s="73"/>
      <c r="M3" s="74" t="s">
        <v>31</v>
      </c>
      <c r="N3" s="74" t="s">
        <v>32</v>
      </c>
      <c r="O3" s="74" t="s">
        <v>16</v>
      </c>
      <c r="P3" s="74" t="s">
        <v>14</v>
      </c>
      <c r="Q3" s="81" t="s">
        <v>16</v>
      </c>
      <c r="R3" s="48" t="s">
        <v>30</v>
      </c>
      <c r="S3" s="2"/>
      <c r="T3" s="2"/>
      <c r="U3" s="2"/>
      <c r="V3" s="2"/>
    </row>
    <row r="4" spans="1:22" ht="12.75">
      <c r="A4" s="42"/>
      <c r="B4" s="76" t="s">
        <v>33</v>
      </c>
      <c r="C4" s="77" t="s">
        <v>33</v>
      </c>
      <c r="D4" s="76"/>
      <c r="E4" s="78"/>
      <c r="F4" s="78" t="s">
        <v>34</v>
      </c>
      <c r="G4" s="77"/>
      <c r="H4" s="49"/>
      <c r="I4" s="50"/>
      <c r="J4" s="50" t="s">
        <v>16</v>
      </c>
      <c r="K4" s="53"/>
      <c r="L4" s="76"/>
      <c r="M4" s="78"/>
      <c r="N4" s="78"/>
      <c r="O4" s="78"/>
      <c r="P4" s="78" t="s">
        <v>35</v>
      </c>
      <c r="Q4" s="82" t="s">
        <v>30</v>
      </c>
      <c r="R4" s="53"/>
      <c r="S4" s="2"/>
      <c r="T4" s="2"/>
      <c r="U4" s="2"/>
      <c r="V4" s="2"/>
    </row>
    <row r="5" spans="1:18" ht="12.75">
      <c r="A5" s="61" t="s">
        <v>36</v>
      </c>
      <c r="B5" s="62">
        <v>1516550</v>
      </c>
      <c r="C5" s="64">
        <f>SUM(D5:G5)+J5</f>
        <v>1291224</v>
      </c>
      <c r="D5" s="62">
        <v>0</v>
      </c>
      <c r="E5" s="63">
        <v>1251747</v>
      </c>
      <c r="F5" s="63">
        <v>36736</v>
      </c>
      <c r="G5" s="64">
        <v>2741</v>
      </c>
      <c r="H5" s="65">
        <v>0</v>
      </c>
      <c r="I5" s="65">
        <v>0</v>
      </c>
      <c r="J5" s="65">
        <v>0</v>
      </c>
      <c r="K5" s="66">
        <f>C5+H5+I5</f>
        <v>1291224</v>
      </c>
      <c r="L5" s="62">
        <v>3002</v>
      </c>
      <c r="M5" s="63">
        <v>6300</v>
      </c>
      <c r="N5" s="63">
        <v>0</v>
      </c>
      <c r="O5" s="63">
        <v>1315</v>
      </c>
      <c r="P5" s="63">
        <v>8690</v>
      </c>
      <c r="Q5" s="67">
        <f>SUM(L5:P5)</f>
        <v>19307</v>
      </c>
      <c r="R5" s="66">
        <f>K5+Q5</f>
        <v>1310531</v>
      </c>
    </row>
    <row r="6" spans="1:18" ht="12.75">
      <c r="A6" s="41" t="s">
        <v>37</v>
      </c>
      <c r="B6" s="68">
        <v>190569</v>
      </c>
      <c r="C6" s="70">
        <f aca="true" t="shared" si="0" ref="C6:C48">SUM(D6:G6)+J6</f>
        <v>91454</v>
      </c>
      <c r="D6" s="68">
        <v>130</v>
      </c>
      <c r="E6" s="69">
        <v>62746</v>
      </c>
      <c r="F6" s="69">
        <v>23767</v>
      </c>
      <c r="G6" s="70">
        <v>4811</v>
      </c>
      <c r="H6" s="10">
        <v>289</v>
      </c>
      <c r="I6" s="10">
        <v>0</v>
      </c>
      <c r="J6" s="10">
        <v>0</v>
      </c>
      <c r="K6" s="71">
        <f aca="true" t="shared" si="1" ref="K6:K48">C6+H6+I6</f>
        <v>91743</v>
      </c>
      <c r="L6" s="68">
        <v>957</v>
      </c>
      <c r="M6" s="69">
        <v>2515</v>
      </c>
      <c r="N6" s="69">
        <v>0</v>
      </c>
      <c r="O6" s="69">
        <v>20230</v>
      </c>
      <c r="P6" s="69">
        <v>5114</v>
      </c>
      <c r="Q6" s="72">
        <f>SUM(L6:P6)</f>
        <v>28816</v>
      </c>
      <c r="R6" s="71">
        <f aca="true" t="shared" si="2" ref="R6:R19">K6+Q6</f>
        <v>120559</v>
      </c>
    </row>
    <row r="7" spans="1:18" ht="12.75">
      <c r="A7" s="41" t="s">
        <v>38</v>
      </c>
      <c r="B7" s="68">
        <v>71626</v>
      </c>
      <c r="C7" s="70">
        <f t="shared" si="0"/>
        <v>45749</v>
      </c>
      <c r="D7" s="68">
        <v>0</v>
      </c>
      <c r="E7" s="69">
        <v>42303</v>
      </c>
      <c r="F7" s="69">
        <v>3446</v>
      </c>
      <c r="G7" s="70">
        <v>0</v>
      </c>
      <c r="H7" s="10">
        <v>160</v>
      </c>
      <c r="I7" s="10">
        <v>0</v>
      </c>
      <c r="J7" s="10">
        <v>0</v>
      </c>
      <c r="K7" s="71">
        <f t="shared" si="1"/>
        <v>45909</v>
      </c>
      <c r="L7" s="68">
        <v>497</v>
      </c>
      <c r="M7" s="69">
        <v>136</v>
      </c>
      <c r="N7" s="69">
        <v>0</v>
      </c>
      <c r="O7" s="69">
        <v>18</v>
      </c>
      <c r="P7" s="69">
        <v>4926</v>
      </c>
      <c r="Q7" s="72">
        <f aca="true" t="shared" si="3" ref="Q7:Q19">SUM(L7:P7)</f>
        <v>5577</v>
      </c>
      <c r="R7" s="71">
        <f t="shared" si="2"/>
        <v>51486</v>
      </c>
    </row>
    <row r="8" spans="1:18" ht="12.75">
      <c r="A8" s="41" t="s">
        <v>39</v>
      </c>
      <c r="B8" s="68">
        <v>28607</v>
      </c>
      <c r="C8" s="70">
        <f t="shared" si="0"/>
        <v>12237</v>
      </c>
      <c r="D8" s="68">
        <v>428</v>
      </c>
      <c r="E8" s="69">
        <v>3412</v>
      </c>
      <c r="F8" s="69">
        <v>4726</v>
      </c>
      <c r="G8" s="70">
        <v>3671</v>
      </c>
      <c r="H8" s="10">
        <v>0</v>
      </c>
      <c r="I8" s="10">
        <v>0</v>
      </c>
      <c r="J8" s="10">
        <v>0</v>
      </c>
      <c r="K8" s="71">
        <f t="shared" si="1"/>
        <v>12237</v>
      </c>
      <c r="L8" s="68">
        <v>0</v>
      </c>
      <c r="M8" s="69">
        <v>290</v>
      </c>
      <c r="N8" s="69">
        <v>0</v>
      </c>
      <c r="O8" s="69">
        <v>11249</v>
      </c>
      <c r="P8" s="69">
        <v>4423</v>
      </c>
      <c r="Q8" s="72">
        <f t="shared" si="3"/>
        <v>15962</v>
      </c>
      <c r="R8" s="71">
        <f t="shared" si="2"/>
        <v>28199</v>
      </c>
    </row>
    <row r="9" spans="1:18" ht="12.75">
      <c r="A9" s="41" t="s">
        <v>40</v>
      </c>
      <c r="B9" s="68">
        <v>54459</v>
      </c>
      <c r="C9" s="70">
        <f t="shared" si="0"/>
        <v>29175</v>
      </c>
      <c r="D9" s="68">
        <v>251</v>
      </c>
      <c r="E9" s="69">
        <v>18645</v>
      </c>
      <c r="F9" s="69">
        <v>5663</v>
      </c>
      <c r="G9" s="70">
        <v>4616</v>
      </c>
      <c r="H9" s="10">
        <v>0</v>
      </c>
      <c r="I9" s="10">
        <v>0</v>
      </c>
      <c r="J9" s="10">
        <v>0</v>
      </c>
      <c r="K9" s="71">
        <f t="shared" si="1"/>
        <v>29175</v>
      </c>
      <c r="L9" s="68">
        <v>833</v>
      </c>
      <c r="M9" s="69">
        <v>1063</v>
      </c>
      <c r="N9" s="69">
        <v>0</v>
      </c>
      <c r="O9" s="69">
        <v>83</v>
      </c>
      <c r="P9" s="69">
        <v>3690</v>
      </c>
      <c r="Q9" s="72">
        <f t="shared" si="3"/>
        <v>5669</v>
      </c>
      <c r="R9" s="71">
        <f t="shared" si="2"/>
        <v>34844</v>
      </c>
    </row>
    <row r="10" spans="1:18" ht="12.75">
      <c r="A10" s="41" t="s">
        <v>41</v>
      </c>
      <c r="B10" s="68">
        <v>79709</v>
      </c>
      <c r="C10" s="70">
        <f t="shared" si="0"/>
        <v>55643</v>
      </c>
      <c r="D10" s="68">
        <v>110</v>
      </c>
      <c r="E10" s="69">
        <v>48948</v>
      </c>
      <c r="F10" s="69">
        <v>6585</v>
      </c>
      <c r="G10" s="70">
        <v>0</v>
      </c>
      <c r="H10" s="10">
        <v>0</v>
      </c>
      <c r="I10" s="10">
        <v>0</v>
      </c>
      <c r="J10" s="10">
        <v>0</v>
      </c>
      <c r="K10" s="71">
        <f t="shared" si="1"/>
        <v>55643</v>
      </c>
      <c r="L10" s="68">
        <v>353</v>
      </c>
      <c r="M10" s="69">
        <v>80</v>
      </c>
      <c r="N10" s="69">
        <v>0</v>
      </c>
      <c r="O10" s="69">
        <v>2098</v>
      </c>
      <c r="P10" s="69">
        <v>1275</v>
      </c>
      <c r="Q10" s="72">
        <f t="shared" si="3"/>
        <v>3806</v>
      </c>
      <c r="R10" s="71">
        <f t="shared" si="2"/>
        <v>59449</v>
      </c>
    </row>
    <row r="11" spans="1:18" ht="12.75">
      <c r="A11" s="41" t="s">
        <v>42</v>
      </c>
      <c r="B11" s="68">
        <v>26029</v>
      </c>
      <c r="C11" s="70">
        <f t="shared" si="0"/>
        <v>14077</v>
      </c>
      <c r="D11" s="68">
        <v>0</v>
      </c>
      <c r="E11" s="69">
        <v>4094</v>
      </c>
      <c r="F11" s="69">
        <v>6765</v>
      </c>
      <c r="G11" s="70">
        <v>3218</v>
      </c>
      <c r="H11" s="10">
        <v>0</v>
      </c>
      <c r="I11" s="10">
        <v>0</v>
      </c>
      <c r="J11" s="10">
        <v>0</v>
      </c>
      <c r="K11" s="71">
        <f t="shared" si="1"/>
        <v>14077</v>
      </c>
      <c r="L11" s="68">
        <v>8663</v>
      </c>
      <c r="M11" s="69">
        <v>4225</v>
      </c>
      <c r="N11" s="69">
        <v>0</v>
      </c>
      <c r="O11" s="69">
        <v>1406</v>
      </c>
      <c r="P11" s="69">
        <v>1579</v>
      </c>
      <c r="Q11" s="72">
        <f t="shared" si="3"/>
        <v>15873</v>
      </c>
      <c r="R11" s="71">
        <f t="shared" si="2"/>
        <v>29950</v>
      </c>
    </row>
    <row r="12" spans="1:18" ht="12.75">
      <c r="A12" s="41" t="s">
        <v>43</v>
      </c>
      <c r="B12" s="68">
        <v>322011</v>
      </c>
      <c r="C12" s="70">
        <f t="shared" si="0"/>
        <v>235541</v>
      </c>
      <c r="D12" s="68">
        <v>891</v>
      </c>
      <c r="E12" s="69">
        <v>217586</v>
      </c>
      <c r="F12" s="69">
        <v>17034</v>
      </c>
      <c r="G12" s="70">
        <v>30</v>
      </c>
      <c r="H12" s="10">
        <v>0</v>
      </c>
      <c r="I12" s="10">
        <v>0</v>
      </c>
      <c r="J12" s="10">
        <v>0</v>
      </c>
      <c r="K12" s="71">
        <f t="shared" si="1"/>
        <v>235541</v>
      </c>
      <c r="L12" s="68">
        <v>2630</v>
      </c>
      <c r="M12" s="69">
        <v>824</v>
      </c>
      <c r="N12" s="69">
        <v>0</v>
      </c>
      <c r="O12" s="69">
        <v>152</v>
      </c>
      <c r="P12" s="69">
        <v>3672</v>
      </c>
      <c r="Q12" s="72">
        <f t="shared" si="3"/>
        <v>7278</v>
      </c>
      <c r="R12" s="71">
        <f t="shared" si="2"/>
        <v>242819</v>
      </c>
    </row>
    <row r="13" spans="1:18" ht="12.75">
      <c r="A13" s="41" t="s">
        <v>44</v>
      </c>
      <c r="B13" s="68">
        <v>37971</v>
      </c>
      <c r="C13" s="70">
        <f t="shared" si="0"/>
        <v>21829</v>
      </c>
      <c r="D13" s="68">
        <v>0</v>
      </c>
      <c r="E13" s="69">
        <v>17324</v>
      </c>
      <c r="F13" s="69">
        <v>4505</v>
      </c>
      <c r="G13" s="70">
        <v>0</v>
      </c>
      <c r="H13" s="10">
        <v>0</v>
      </c>
      <c r="I13" s="10">
        <v>0</v>
      </c>
      <c r="J13" s="10">
        <v>0</v>
      </c>
      <c r="K13" s="71">
        <f t="shared" si="1"/>
        <v>21829</v>
      </c>
      <c r="L13" s="68">
        <v>0</v>
      </c>
      <c r="M13" s="69">
        <v>21</v>
      </c>
      <c r="N13" s="69">
        <v>0</v>
      </c>
      <c r="O13" s="69">
        <v>1</v>
      </c>
      <c r="P13" s="69">
        <v>498</v>
      </c>
      <c r="Q13" s="72">
        <f t="shared" si="3"/>
        <v>520</v>
      </c>
      <c r="R13" s="71">
        <f t="shared" si="2"/>
        <v>22349</v>
      </c>
    </row>
    <row r="14" spans="1:18" ht="12.75">
      <c r="A14" s="41" t="s">
        <v>45</v>
      </c>
      <c r="B14" s="68">
        <v>46189</v>
      </c>
      <c r="C14" s="70">
        <f t="shared" si="0"/>
        <v>29018</v>
      </c>
      <c r="D14" s="68">
        <v>316</v>
      </c>
      <c r="E14" s="69">
        <v>25303</v>
      </c>
      <c r="F14" s="69">
        <v>3399</v>
      </c>
      <c r="G14" s="70">
        <v>0</v>
      </c>
      <c r="H14" s="10">
        <v>0</v>
      </c>
      <c r="I14" s="10">
        <v>0</v>
      </c>
      <c r="J14" s="10">
        <v>0</v>
      </c>
      <c r="K14" s="71">
        <f t="shared" si="1"/>
        <v>29018</v>
      </c>
      <c r="L14" s="68">
        <v>0</v>
      </c>
      <c r="M14" s="69">
        <v>0</v>
      </c>
      <c r="N14" s="69">
        <v>0</v>
      </c>
      <c r="O14" s="69">
        <v>80</v>
      </c>
      <c r="P14" s="69">
        <v>3227</v>
      </c>
      <c r="Q14" s="72">
        <f t="shared" si="3"/>
        <v>3307</v>
      </c>
      <c r="R14" s="71">
        <f t="shared" si="2"/>
        <v>32325</v>
      </c>
    </row>
    <row r="15" spans="1:18" ht="12.75">
      <c r="A15" s="41" t="s">
        <v>46</v>
      </c>
      <c r="B15" s="68">
        <v>90774</v>
      </c>
      <c r="C15" s="70">
        <f t="shared" si="0"/>
        <v>62837</v>
      </c>
      <c r="D15" s="68">
        <v>170</v>
      </c>
      <c r="E15" s="69">
        <v>56557</v>
      </c>
      <c r="F15" s="69">
        <v>6110</v>
      </c>
      <c r="G15" s="70">
        <v>0</v>
      </c>
      <c r="H15" s="10">
        <v>0</v>
      </c>
      <c r="I15" s="10">
        <v>0</v>
      </c>
      <c r="J15" s="10">
        <v>0</v>
      </c>
      <c r="K15" s="71">
        <f t="shared" si="1"/>
        <v>62837</v>
      </c>
      <c r="L15" s="68">
        <v>183</v>
      </c>
      <c r="M15" s="69">
        <v>170</v>
      </c>
      <c r="N15" s="69">
        <v>0</v>
      </c>
      <c r="O15" s="69">
        <v>28</v>
      </c>
      <c r="P15" s="69">
        <v>4939</v>
      </c>
      <c r="Q15" s="72">
        <f t="shared" si="3"/>
        <v>5320</v>
      </c>
      <c r="R15" s="71">
        <f t="shared" si="2"/>
        <v>68157</v>
      </c>
    </row>
    <row r="16" spans="1:18" ht="12.75">
      <c r="A16" s="41" t="s">
        <v>47</v>
      </c>
      <c r="B16" s="68">
        <v>9642</v>
      </c>
      <c r="C16" s="70">
        <f t="shared" si="0"/>
        <v>3982</v>
      </c>
      <c r="D16" s="68">
        <v>189</v>
      </c>
      <c r="E16" s="69">
        <v>0</v>
      </c>
      <c r="F16" s="69">
        <v>3366</v>
      </c>
      <c r="G16" s="70">
        <v>0</v>
      </c>
      <c r="H16" s="10">
        <v>0</v>
      </c>
      <c r="I16" s="10">
        <v>0</v>
      </c>
      <c r="J16" s="10">
        <v>427</v>
      </c>
      <c r="K16" s="71">
        <f t="shared" si="1"/>
        <v>3982</v>
      </c>
      <c r="L16" s="68">
        <v>0</v>
      </c>
      <c r="M16" s="69">
        <v>40</v>
      </c>
      <c r="N16" s="69">
        <v>0</v>
      </c>
      <c r="O16" s="69">
        <v>1058</v>
      </c>
      <c r="P16" s="69">
        <v>2779</v>
      </c>
      <c r="Q16" s="72">
        <f t="shared" si="3"/>
        <v>3877</v>
      </c>
      <c r="R16" s="71">
        <f t="shared" si="2"/>
        <v>7859</v>
      </c>
    </row>
    <row r="17" spans="1:18" ht="12.75">
      <c r="A17" s="41" t="s">
        <v>48</v>
      </c>
      <c r="B17" s="68">
        <v>54831</v>
      </c>
      <c r="C17" s="70">
        <f t="shared" si="0"/>
        <v>32786</v>
      </c>
      <c r="D17" s="68">
        <v>0</v>
      </c>
      <c r="E17" s="69">
        <v>26085</v>
      </c>
      <c r="F17" s="69">
        <v>6701</v>
      </c>
      <c r="G17" s="70">
        <v>0</v>
      </c>
      <c r="H17" s="10">
        <v>0</v>
      </c>
      <c r="I17" s="10">
        <v>0</v>
      </c>
      <c r="J17" s="10">
        <v>0</v>
      </c>
      <c r="K17" s="71">
        <f t="shared" si="1"/>
        <v>32786</v>
      </c>
      <c r="L17" s="68">
        <v>370</v>
      </c>
      <c r="M17" s="69">
        <v>95</v>
      </c>
      <c r="N17" s="69">
        <v>0</v>
      </c>
      <c r="O17" s="69">
        <v>77</v>
      </c>
      <c r="P17" s="69">
        <v>3675</v>
      </c>
      <c r="Q17" s="72">
        <f t="shared" si="3"/>
        <v>4217</v>
      </c>
      <c r="R17" s="71">
        <f t="shared" si="2"/>
        <v>37003</v>
      </c>
    </row>
    <row r="18" spans="1:18" ht="12.75">
      <c r="A18" s="41" t="s">
        <v>49</v>
      </c>
      <c r="B18" s="68">
        <v>100097</v>
      </c>
      <c r="C18" s="70">
        <f t="shared" si="0"/>
        <v>60965</v>
      </c>
      <c r="D18" s="68">
        <v>267</v>
      </c>
      <c r="E18" s="69">
        <v>55929</v>
      </c>
      <c r="F18" s="69">
        <v>4769</v>
      </c>
      <c r="G18" s="70">
        <v>0</v>
      </c>
      <c r="H18" s="10">
        <v>0</v>
      </c>
      <c r="I18" s="10">
        <v>0</v>
      </c>
      <c r="J18" s="10">
        <v>0</v>
      </c>
      <c r="K18" s="71">
        <f t="shared" si="1"/>
        <v>60965</v>
      </c>
      <c r="L18" s="68">
        <v>0</v>
      </c>
      <c r="M18" s="69">
        <v>182</v>
      </c>
      <c r="N18" s="69">
        <v>0</v>
      </c>
      <c r="O18" s="69">
        <v>46</v>
      </c>
      <c r="P18" s="69">
        <v>88</v>
      </c>
      <c r="Q18" s="72">
        <f t="shared" si="3"/>
        <v>316</v>
      </c>
      <c r="R18" s="71">
        <f t="shared" si="2"/>
        <v>61281</v>
      </c>
    </row>
    <row r="19" spans="1:18" ht="12.75">
      <c r="A19" s="41" t="s">
        <v>50</v>
      </c>
      <c r="B19" s="68">
        <v>44675</v>
      </c>
      <c r="C19" s="70">
        <f t="shared" si="0"/>
        <v>30437</v>
      </c>
      <c r="D19" s="68">
        <v>315</v>
      </c>
      <c r="E19" s="69">
        <v>24010</v>
      </c>
      <c r="F19" s="69">
        <v>6112</v>
      </c>
      <c r="G19" s="70">
        <v>0</v>
      </c>
      <c r="H19" s="10">
        <v>0</v>
      </c>
      <c r="I19" s="10">
        <v>0</v>
      </c>
      <c r="J19" s="10">
        <v>0</v>
      </c>
      <c r="K19" s="71">
        <f t="shared" si="1"/>
        <v>30437</v>
      </c>
      <c r="L19" s="68">
        <v>38</v>
      </c>
      <c r="M19" s="69">
        <v>136</v>
      </c>
      <c r="N19" s="69">
        <v>0</v>
      </c>
      <c r="O19" s="69">
        <v>32</v>
      </c>
      <c r="P19" s="69">
        <v>245</v>
      </c>
      <c r="Q19" s="72">
        <f t="shared" si="3"/>
        <v>451</v>
      </c>
      <c r="R19" s="71">
        <f t="shared" si="2"/>
        <v>30888</v>
      </c>
    </row>
    <row r="20" spans="1:18" ht="12.75">
      <c r="A20" s="41" t="s">
        <v>51</v>
      </c>
      <c r="B20" s="68">
        <v>28830</v>
      </c>
      <c r="C20" s="70">
        <f t="shared" si="0"/>
        <v>20910</v>
      </c>
      <c r="D20" s="68">
        <v>19</v>
      </c>
      <c r="E20" s="69">
        <v>19557</v>
      </c>
      <c r="F20" s="69">
        <v>1334</v>
      </c>
      <c r="G20" s="70">
        <v>0</v>
      </c>
      <c r="H20" s="10">
        <v>0</v>
      </c>
      <c r="I20" s="10">
        <v>0</v>
      </c>
      <c r="J20" s="10">
        <v>0</v>
      </c>
      <c r="K20" s="71">
        <f t="shared" si="1"/>
        <v>20910</v>
      </c>
      <c r="L20" s="68">
        <v>0</v>
      </c>
      <c r="M20" s="69">
        <v>13</v>
      </c>
      <c r="N20" s="69">
        <v>0</v>
      </c>
      <c r="O20" s="69">
        <v>188</v>
      </c>
      <c r="P20" s="69">
        <v>740</v>
      </c>
      <c r="Q20" s="72">
        <f aca="true" t="shared" si="4" ref="Q20:Q28">SUM(L20:P20)</f>
        <v>941</v>
      </c>
      <c r="R20" s="71">
        <f>K20+Q20</f>
        <v>21851</v>
      </c>
    </row>
    <row r="21" spans="1:18" ht="12.75">
      <c r="A21" s="41" t="s">
        <v>52</v>
      </c>
      <c r="B21" s="68">
        <v>55731</v>
      </c>
      <c r="C21" s="70">
        <f t="shared" si="0"/>
        <v>43102</v>
      </c>
      <c r="D21" s="68">
        <v>79</v>
      </c>
      <c r="E21" s="69">
        <v>40185</v>
      </c>
      <c r="F21" s="69">
        <v>2838</v>
      </c>
      <c r="G21" s="70">
        <v>0</v>
      </c>
      <c r="H21" s="10">
        <v>0</v>
      </c>
      <c r="I21" s="10">
        <v>0</v>
      </c>
      <c r="J21" s="10">
        <v>0</v>
      </c>
      <c r="K21" s="71">
        <f t="shared" si="1"/>
        <v>43102</v>
      </c>
      <c r="L21" s="68">
        <v>0</v>
      </c>
      <c r="M21" s="69">
        <v>24</v>
      </c>
      <c r="N21" s="69">
        <v>0</v>
      </c>
      <c r="O21" s="69">
        <v>72</v>
      </c>
      <c r="P21" s="69">
        <v>3484</v>
      </c>
      <c r="Q21" s="72">
        <f t="shared" si="4"/>
        <v>3580</v>
      </c>
      <c r="R21" s="71">
        <f>K21+Q21</f>
        <v>46682</v>
      </c>
    </row>
    <row r="22" spans="1:18" ht="12.75">
      <c r="A22" s="41" t="s">
        <v>53</v>
      </c>
      <c r="B22" s="68">
        <v>75957</v>
      </c>
      <c r="C22" s="70">
        <f t="shared" si="0"/>
        <v>52344</v>
      </c>
      <c r="D22" s="68">
        <v>0</v>
      </c>
      <c r="E22" s="69">
        <v>49630</v>
      </c>
      <c r="F22" s="69">
        <v>2714</v>
      </c>
      <c r="G22" s="70">
        <v>0</v>
      </c>
      <c r="H22" s="10">
        <v>0</v>
      </c>
      <c r="I22" s="10">
        <v>0</v>
      </c>
      <c r="J22" s="10">
        <v>0</v>
      </c>
      <c r="K22" s="71">
        <f t="shared" si="1"/>
        <v>52344</v>
      </c>
      <c r="L22" s="68">
        <v>331</v>
      </c>
      <c r="M22" s="69">
        <v>0</v>
      </c>
      <c r="N22" s="69">
        <v>0</v>
      </c>
      <c r="O22" s="69">
        <v>231</v>
      </c>
      <c r="P22" s="69">
        <v>3116</v>
      </c>
      <c r="Q22" s="72">
        <f t="shared" si="4"/>
        <v>3678</v>
      </c>
      <c r="R22" s="71">
        <f aca="true" t="shared" si="5" ref="R22:R27">K22+Q22</f>
        <v>56022</v>
      </c>
    </row>
    <row r="23" spans="1:18" ht="12.75">
      <c r="A23" s="41" t="s">
        <v>54</v>
      </c>
      <c r="B23" s="68">
        <v>136864</v>
      </c>
      <c r="C23" s="70">
        <f t="shared" si="0"/>
        <v>94148</v>
      </c>
      <c r="D23" s="68">
        <v>346</v>
      </c>
      <c r="E23" s="69">
        <v>86583</v>
      </c>
      <c r="F23" s="69">
        <v>7219</v>
      </c>
      <c r="G23" s="70">
        <v>0</v>
      </c>
      <c r="H23" s="10">
        <v>0</v>
      </c>
      <c r="I23" s="10">
        <v>0</v>
      </c>
      <c r="J23" s="10">
        <v>0</v>
      </c>
      <c r="K23" s="71">
        <f t="shared" si="1"/>
        <v>94148</v>
      </c>
      <c r="L23" s="68">
        <v>535</v>
      </c>
      <c r="M23" s="69">
        <v>16</v>
      </c>
      <c r="N23" s="69">
        <v>0</v>
      </c>
      <c r="O23" s="69">
        <v>49</v>
      </c>
      <c r="P23" s="69">
        <v>373</v>
      </c>
      <c r="Q23" s="72">
        <f t="shared" si="4"/>
        <v>973</v>
      </c>
      <c r="R23" s="71">
        <f t="shared" si="5"/>
        <v>95121</v>
      </c>
    </row>
    <row r="24" spans="1:18" ht="12.75">
      <c r="A24" s="41" t="s">
        <v>55</v>
      </c>
      <c r="B24" s="68">
        <v>170827</v>
      </c>
      <c r="C24" s="70">
        <f t="shared" si="0"/>
        <v>128311</v>
      </c>
      <c r="D24" s="68">
        <v>75</v>
      </c>
      <c r="E24" s="69">
        <v>122145</v>
      </c>
      <c r="F24" s="69">
        <v>6091</v>
      </c>
      <c r="G24" s="70">
        <v>0</v>
      </c>
      <c r="H24" s="10">
        <v>0</v>
      </c>
      <c r="I24" s="10">
        <v>0</v>
      </c>
      <c r="J24" s="10">
        <v>0</v>
      </c>
      <c r="K24" s="71">
        <f t="shared" si="1"/>
        <v>128311</v>
      </c>
      <c r="L24" s="68">
        <v>0</v>
      </c>
      <c r="M24" s="69">
        <v>19</v>
      </c>
      <c r="N24" s="69">
        <v>0</v>
      </c>
      <c r="O24" s="69">
        <v>59</v>
      </c>
      <c r="P24" s="69">
        <v>5000</v>
      </c>
      <c r="Q24" s="72">
        <f t="shared" si="4"/>
        <v>5078</v>
      </c>
      <c r="R24" s="71">
        <f t="shared" si="5"/>
        <v>133389</v>
      </c>
    </row>
    <row r="25" spans="1:18" ht="12.75">
      <c r="A25" s="41" t="s">
        <v>56</v>
      </c>
      <c r="B25" s="68">
        <v>42197</v>
      </c>
      <c r="C25" s="70">
        <f t="shared" si="0"/>
        <v>28842</v>
      </c>
      <c r="D25" s="68">
        <v>94</v>
      </c>
      <c r="E25" s="69">
        <v>26117</v>
      </c>
      <c r="F25" s="69">
        <v>2631</v>
      </c>
      <c r="G25" s="70">
        <v>0</v>
      </c>
      <c r="H25" s="10">
        <v>0</v>
      </c>
      <c r="I25" s="10">
        <v>0</v>
      </c>
      <c r="J25" s="10">
        <v>0</v>
      </c>
      <c r="K25" s="71">
        <f t="shared" si="1"/>
        <v>28842</v>
      </c>
      <c r="L25" s="68">
        <v>0</v>
      </c>
      <c r="M25" s="69">
        <v>19</v>
      </c>
      <c r="N25" s="69">
        <v>0</v>
      </c>
      <c r="O25" s="69">
        <v>63</v>
      </c>
      <c r="P25" s="69">
        <v>146</v>
      </c>
      <c r="Q25" s="72">
        <f t="shared" si="4"/>
        <v>228</v>
      </c>
      <c r="R25" s="71">
        <f t="shared" si="5"/>
        <v>29070</v>
      </c>
    </row>
    <row r="26" spans="1:18" ht="12.75">
      <c r="A26" s="41" t="s">
        <v>57</v>
      </c>
      <c r="B26" s="68">
        <v>53951</v>
      </c>
      <c r="C26" s="70">
        <f t="shared" si="0"/>
        <v>33094</v>
      </c>
      <c r="D26" s="68">
        <v>188</v>
      </c>
      <c r="E26" s="69">
        <v>28307</v>
      </c>
      <c r="F26" s="69">
        <v>4599</v>
      </c>
      <c r="G26" s="70">
        <v>0</v>
      </c>
      <c r="H26" s="10">
        <v>0</v>
      </c>
      <c r="I26" s="10">
        <v>0</v>
      </c>
      <c r="J26" s="10">
        <v>0</v>
      </c>
      <c r="K26" s="71">
        <f t="shared" si="1"/>
        <v>33094</v>
      </c>
      <c r="L26" s="68">
        <v>130</v>
      </c>
      <c r="M26" s="69">
        <v>40</v>
      </c>
      <c r="N26" s="69">
        <v>0</v>
      </c>
      <c r="O26" s="69">
        <v>37</v>
      </c>
      <c r="P26" s="69">
        <v>1060</v>
      </c>
      <c r="Q26" s="72">
        <f t="shared" si="4"/>
        <v>1267</v>
      </c>
      <c r="R26" s="71">
        <f t="shared" si="5"/>
        <v>34361</v>
      </c>
    </row>
    <row r="27" spans="1:18" ht="12.75">
      <c r="A27" s="41" t="s">
        <v>58</v>
      </c>
      <c r="B27" s="68">
        <v>147938</v>
      </c>
      <c r="C27" s="70">
        <f t="shared" si="0"/>
        <v>90855</v>
      </c>
      <c r="D27" s="68">
        <v>0</v>
      </c>
      <c r="E27" s="69">
        <v>77633</v>
      </c>
      <c r="F27" s="69">
        <v>8984</v>
      </c>
      <c r="G27" s="70">
        <v>4238</v>
      </c>
      <c r="H27" s="10">
        <v>0</v>
      </c>
      <c r="I27" s="10">
        <v>0</v>
      </c>
      <c r="J27" s="10">
        <v>0</v>
      </c>
      <c r="K27" s="71">
        <f t="shared" si="1"/>
        <v>90855</v>
      </c>
      <c r="L27" s="68">
        <v>368</v>
      </c>
      <c r="M27" s="69">
        <v>108</v>
      </c>
      <c r="N27" s="69">
        <v>0</v>
      </c>
      <c r="O27" s="69">
        <v>427</v>
      </c>
      <c r="P27" s="69">
        <v>7211</v>
      </c>
      <c r="Q27" s="72">
        <f t="shared" si="4"/>
        <v>8114</v>
      </c>
      <c r="R27" s="71">
        <f t="shared" si="5"/>
        <v>98969</v>
      </c>
    </row>
    <row r="28" spans="1:18" ht="12.75">
      <c r="A28" s="41" t="s">
        <v>59</v>
      </c>
      <c r="B28" s="68">
        <v>289621</v>
      </c>
      <c r="C28" s="70">
        <f t="shared" si="0"/>
        <v>135174</v>
      </c>
      <c r="D28" s="68">
        <v>0</v>
      </c>
      <c r="E28" s="69">
        <v>84657</v>
      </c>
      <c r="F28" s="69">
        <v>50517</v>
      </c>
      <c r="G28" s="70">
        <v>0</v>
      </c>
      <c r="H28" s="10">
        <v>6517</v>
      </c>
      <c r="I28" s="10">
        <v>0</v>
      </c>
      <c r="J28" s="10">
        <v>0</v>
      </c>
      <c r="K28" s="71">
        <f t="shared" si="1"/>
        <v>141691</v>
      </c>
      <c r="L28" s="68">
        <v>2854</v>
      </c>
      <c r="M28" s="69">
        <v>88</v>
      </c>
      <c r="N28" s="69">
        <v>0</v>
      </c>
      <c r="O28" s="69">
        <v>11046</v>
      </c>
      <c r="P28" s="69">
        <v>10077</v>
      </c>
      <c r="Q28" s="72">
        <f t="shared" si="4"/>
        <v>24065</v>
      </c>
      <c r="R28" s="71">
        <f>K28+Q28</f>
        <v>165756</v>
      </c>
    </row>
    <row r="29" spans="1:18" ht="12.75">
      <c r="A29" s="41" t="s">
        <v>60</v>
      </c>
      <c r="B29" s="68">
        <v>99211</v>
      </c>
      <c r="C29" s="70">
        <f t="shared" si="0"/>
        <v>53841</v>
      </c>
      <c r="D29" s="68">
        <v>874</v>
      </c>
      <c r="E29" s="69">
        <v>23568</v>
      </c>
      <c r="F29" s="69">
        <v>29399</v>
      </c>
      <c r="G29" s="70">
        <v>0</v>
      </c>
      <c r="H29" s="10">
        <v>55</v>
      </c>
      <c r="I29" s="10">
        <v>0</v>
      </c>
      <c r="J29" s="10">
        <v>0</v>
      </c>
      <c r="K29" s="71">
        <f t="shared" si="1"/>
        <v>53896</v>
      </c>
      <c r="L29" s="68">
        <v>322</v>
      </c>
      <c r="M29" s="69">
        <v>815</v>
      </c>
      <c r="N29" s="69">
        <v>0</v>
      </c>
      <c r="O29" s="69">
        <v>2633</v>
      </c>
      <c r="P29" s="69">
        <v>6261</v>
      </c>
      <c r="Q29" s="72">
        <f aca="true" t="shared" si="6" ref="Q29:Q42">SUM(L29:P29)</f>
        <v>10031</v>
      </c>
      <c r="R29" s="71">
        <f aca="true" t="shared" si="7" ref="R29:R42">K29+Q29</f>
        <v>63927</v>
      </c>
    </row>
    <row r="30" spans="1:18" ht="12.75">
      <c r="A30" s="41" t="s">
        <v>61</v>
      </c>
      <c r="B30" s="68">
        <v>197641</v>
      </c>
      <c r="C30" s="70">
        <f t="shared" si="0"/>
        <v>122839</v>
      </c>
      <c r="D30" s="68">
        <v>415</v>
      </c>
      <c r="E30" s="69">
        <v>82428</v>
      </c>
      <c r="F30" s="69">
        <v>38946</v>
      </c>
      <c r="G30" s="70">
        <v>1050</v>
      </c>
      <c r="H30" s="10">
        <v>0</v>
      </c>
      <c r="I30" s="10">
        <v>0</v>
      </c>
      <c r="J30" s="10">
        <v>0</v>
      </c>
      <c r="K30" s="71">
        <f t="shared" si="1"/>
        <v>122839</v>
      </c>
      <c r="L30" s="68">
        <v>3436</v>
      </c>
      <c r="M30" s="69">
        <v>3032</v>
      </c>
      <c r="N30" s="69">
        <v>0</v>
      </c>
      <c r="O30" s="69">
        <v>8929</v>
      </c>
      <c r="P30" s="69">
        <v>7362</v>
      </c>
      <c r="Q30" s="72">
        <f t="shared" si="6"/>
        <v>22759</v>
      </c>
      <c r="R30" s="71">
        <f t="shared" si="7"/>
        <v>145598</v>
      </c>
    </row>
    <row r="31" spans="1:18" ht="12.75">
      <c r="A31" s="41" t="s">
        <v>62</v>
      </c>
      <c r="B31" s="68">
        <v>318097</v>
      </c>
      <c r="C31" s="70">
        <f t="shared" si="0"/>
        <v>158699</v>
      </c>
      <c r="D31" s="68">
        <v>238</v>
      </c>
      <c r="E31" s="69">
        <v>93610</v>
      </c>
      <c r="F31" s="69">
        <v>61965</v>
      </c>
      <c r="G31" s="70">
        <v>2886</v>
      </c>
      <c r="H31" s="10">
        <v>0</v>
      </c>
      <c r="I31" s="10">
        <v>0</v>
      </c>
      <c r="J31" s="10">
        <v>0</v>
      </c>
      <c r="K31" s="71">
        <f t="shared" si="1"/>
        <v>158699</v>
      </c>
      <c r="L31" s="68">
        <v>980</v>
      </c>
      <c r="M31" s="69">
        <v>176</v>
      </c>
      <c r="N31" s="69">
        <v>0</v>
      </c>
      <c r="O31" s="69">
        <v>20962</v>
      </c>
      <c r="P31" s="69">
        <v>4698</v>
      </c>
      <c r="Q31" s="72">
        <f t="shared" si="6"/>
        <v>26816</v>
      </c>
      <c r="R31" s="71">
        <f t="shared" si="7"/>
        <v>185515</v>
      </c>
    </row>
    <row r="32" spans="1:18" ht="12.75">
      <c r="A32" s="41" t="s">
        <v>63</v>
      </c>
      <c r="B32" s="68">
        <v>253082</v>
      </c>
      <c r="C32" s="70">
        <f t="shared" si="0"/>
        <v>150512</v>
      </c>
      <c r="D32" s="68">
        <v>298</v>
      </c>
      <c r="E32" s="69">
        <v>101978</v>
      </c>
      <c r="F32" s="69">
        <v>46258</v>
      </c>
      <c r="G32" s="70">
        <v>1978</v>
      </c>
      <c r="H32" s="10">
        <v>0</v>
      </c>
      <c r="I32" s="10">
        <v>0</v>
      </c>
      <c r="J32" s="10">
        <v>0</v>
      </c>
      <c r="K32" s="71">
        <f t="shared" si="1"/>
        <v>150512</v>
      </c>
      <c r="L32" s="68">
        <v>3793</v>
      </c>
      <c r="M32" s="69">
        <v>3916</v>
      </c>
      <c r="N32" s="69">
        <v>0</v>
      </c>
      <c r="O32" s="69">
        <v>13157</v>
      </c>
      <c r="P32" s="69">
        <v>6927</v>
      </c>
      <c r="Q32" s="72">
        <f t="shared" si="6"/>
        <v>27793</v>
      </c>
      <c r="R32" s="71">
        <f t="shared" si="7"/>
        <v>178305</v>
      </c>
    </row>
    <row r="33" spans="1:18" ht="12.75">
      <c r="A33" s="41" t="s">
        <v>64</v>
      </c>
      <c r="B33" s="68">
        <v>48599</v>
      </c>
      <c r="C33" s="70">
        <f t="shared" si="0"/>
        <v>26411</v>
      </c>
      <c r="D33" s="68">
        <v>1374</v>
      </c>
      <c r="E33" s="69">
        <v>10310</v>
      </c>
      <c r="F33" s="69">
        <v>14727</v>
      </c>
      <c r="G33" s="70">
        <v>0</v>
      </c>
      <c r="H33" s="10">
        <v>0</v>
      </c>
      <c r="I33" s="10">
        <v>0</v>
      </c>
      <c r="J33" s="10">
        <v>0</v>
      </c>
      <c r="K33" s="71">
        <f t="shared" si="1"/>
        <v>26411</v>
      </c>
      <c r="L33" s="68">
        <v>0</v>
      </c>
      <c r="M33" s="69">
        <v>0</v>
      </c>
      <c r="N33" s="69">
        <v>0</v>
      </c>
      <c r="O33" s="69">
        <v>2365</v>
      </c>
      <c r="P33" s="69">
        <v>337</v>
      </c>
      <c r="Q33" s="72">
        <f t="shared" si="6"/>
        <v>2702</v>
      </c>
      <c r="R33" s="71">
        <f t="shared" si="7"/>
        <v>29113</v>
      </c>
    </row>
    <row r="34" spans="1:18" ht="12.75">
      <c r="A34" s="41" t="s">
        <v>65</v>
      </c>
      <c r="B34" s="68">
        <v>169907</v>
      </c>
      <c r="C34" s="70">
        <f t="shared" si="0"/>
        <v>67501</v>
      </c>
      <c r="D34" s="68">
        <v>686</v>
      </c>
      <c r="E34" s="69">
        <v>47467</v>
      </c>
      <c r="F34" s="69">
        <v>19348</v>
      </c>
      <c r="G34" s="70">
        <v>0</v>
      </c>
      <c r="H34" s="10">
        <v>0</v>
      </c>
      <c r="I34" s="10">
        <v>0</v>
      </c>
      <c r="J34" s="10">
        <v>0</v>
      </c>
      <c r="K34" s="71">
        <f t="shared" si="1"/>
        <v>67501</v>
      </c>
      <c r="L34" s="68">
        <v>180</v>
      </c>
      <c r="M34" s="69">
        <v>0</v>
      </c>
      <c r="N34" s="69">
        <v>0</v>
      </c>
      <c r="O34" s="69">
        <v>174</v>
      </c>
      <c r="P34" s="69">
        <v>322</v>
      </c>
      <c r="Q34" s="72">
        <f t="shared" si="6"/>
        <v>676</v>
      </c>
      <c r="R34" s="71">
        <f t="shared" si="7"/>
        <v>68177</v>
      </c>
    </row>
    <row r="35" spans="1:18" ht="12.75">
      <c r="A35" s="41" t="s">
        <v>66</v>
      </c>
      <c r="B35" s="68">
        <v>422089</v>
      </c>
      <c r="C35" s="70">
        <f t="shared" si="0"/>
        <v>329705</v>
      </c>
      <c r="D35" s="68">
        <v>1090</v>
      </c>
      <c r="E35" s="69">
        <v>316620</v>
      </c>
      <c r="F35" s="69">
        <v>11995</v>
      </c>
      <c r="G35" s="70">
        <v>0</v>
      </c>
      <c r="H35" s="10">
        <v>0</v>
      </c>
      <c r="I35" s="10">
        <v>0</v>
      </c>
      <c r="J35" s="10">
        <v>0</v>
      </c>
      <c r="K35" s="71">
        <f t="shared" si="1"/>
        <v>329705</v>
      </c>
      <c r="L35" s="68">
        <v>0</v>
      </c>
      <c r="M35" s="69">
        <v>76</v>
      </c>
      <c r="N35" s="69">
        <v>0</v>
      </c>
      <c r="O35" s="69">
        <v>136</v>
      </c>
      <c r="P35" s="69">
        <v>548</v>
      </c>
      <c r="Q35" s="72">
        <f t="shared" si="6"/>
        <v>760</v>
      </c>
      <c r="R35" s="71">
        <f t="shared" si="7"/>
        <v>330465</v>
      </c>
    </row>
    <row r="36" spans="1:18" ht="12.75">
      <c r="A36" s="41" t="s">
        <v>67</v>
      </c>
      <c r="B36" s="68">
        <v>304102</v>
      </c>
      <c r="C36" s="70">
        <f t="shared" si="0"/>
        <v>147807</v>
      </c>
      <c r="D36" s="68">
        <v>645</v>
      </c>
      <c r="E36" s="69">
        <v>61925</v>
      </c>
      <c r="F36" s="69">
        <v>82995</v>
      </c>
      <c r="G36" s="70">
        <v>2242</v>
      </c>
      <c r="H36" s="10">
        <v>636</v>
      </c>
      <c r="I36" s="10">
        <v>0</v>
      </c>
      <c r="J36" s="10">
        <v>0</v>
      </c>
      <c r="K36" s="71">
        <f t="shared" si="1"/>
        <v>148443</v>
      </c>
      <c r="L36" s="68">
        <v>3640</v>
      </c>
      <c r="M36" s="69">
        <v>2609</v>
      </c>
      <c r="N36" s="69">
        <v>0</v>
      </c>
      <c r="O36" s="69">
        <v>16781</v>
      </c>
      <c r="P36" s="69">
        <v>7447</v>
      </c>
      <c r="Q36" s="72">
        <f t="shared" si="6"/>
        <v>30477</v>
      </c>
      <c r="R36" s="71">
        <f t="shared" si="7"/>
        <v>178920</v>
      </c>
    </row>
    <row r="37" spans="1:18" ht="12.75">
      <c r="A37" s="41" t="s">
        <v>68</v>
      </c>
      <c r="B37" s="68">
        <v>158485</v>
      </c>
      <c r="C37" s="70">
        <f t="shared" si="0"/>
        <v>77044</v>
      </c>
      <c r="D37" s="68">
        <v>902</v>
      </c>
      <c r="E37" s="69">
        <v>44975</v>
      </c>
      <c r="F37" s="69">
        <v>31167</v>
      </c>
      <c r="G37" s="70">
        <v>0</v>
      </c>
      <c r="H37" s="10">
        <v>0</v>
      </c>
      <c r="I37" s="10">
        <v>0</v>
      </c>
      <c r="J37" s="10">
        <v>0</v>
      </c>
      <c r="K37" s="71">
        <f t="shared" si="1"/>
        <v>77044</v>
      </c>
      <c r="L37" s="68">
        <v>0</v>
      </c>
      <c r="M37" s="69">
        <v>760</v>
      </c>
      <c r="N37" s="69">
        <v>0</v>
      </c>
      <c r="O37" s="69">
        <v>2139</v>
      </c>
      <c r="P37" s="69">
        <v>5216</v>
      </c>
      <c r="Q37" s="72">
        <f t="shared" si="6"/>
        <v>8115</v>
      </c>
      <c r="R37" s="71">
        <f t="shared" si="7"/>
        <v>85159</v>
      </c>
    </row>
    <row r="38" spans="1:18" ht="12.75">
      <c r="A38" s="41" t="s">
        <v>69</v>
      </c>
      <c r="B38" s="68">
        <v>112145</v>
      </c>
      <c r="C38" s="70">
        <f t="shared" si="0"/>
        <v>69059</v>
      </c>
      <c r="D38" s="68">
        <v>715</v>
      </c>
      <c r="E38" s="69">
        <v>58931</v>
      </c>
      <c r="F38" s="69">
        <v>9413</v>
      </c>
      <c r="G38" s="70">
        <v>0</v>
      </c>
      <c r="H38" s="10">
        <v>0</v>
      </c>
      <c r="I38" s="10">
        <v>0</v>
      </c>
      <c r="J38" s="10">
        <v>0</v>
      </c>
      <c r="K38" s="71">
        <f t="shared" si="1"/>
        <v>69059</v>
      </c>
      <c r="L38" s="68">
        <v>1550</v>
      </c>
      <c r="M38" s="69">
        <v>0</v>
      </c>
      <c r="N38" s="69">
        <v>0</v>
      </c>
      <c r="O38" s="69">
        <v>50</v>
      </c>
      <c r="P38" s="69">
        <v>3430</v>
      </c>
      <c r="Q38" s="72">
        <f t="shared" si="6"/>
        <v>5030</v>
      </c>
      <c r="R38" s="71">
        <f t="shared" si="7"/>
        <v>74089</v>
      </c>
    </row>
    <row r="39" spans="1:18" ht="12.75">
      <c r="A39" s="41" t="s">
        <v>70</v>
      </c>
      <c r="B39" s="68">
        <v>61799</v>
      </c>
      <c r="C39" s="70">
        <f t="shared" si="0"/>
        <v>38274</v>
      </c>
      <c r="D39" s="68">
        <v>40</v>
      </c>
      <c r="E39" s="69">
        <v>31473</v>
      </c>
      <c r="F39" s="69">
        <v>6761</v>
      </c>
      <c r="G39" s="70">
        <v>0</v>
      </c>
      <c r="H39" s="10">
        <v>0</v>
      </c>
      <c r="I39" s="10">
        <v>0</v>
      </c>
      <c r="J39" s="10">
        <v>0</v>
      </c>
      <c r="K39" s="71">
        <f t="shared" si="1"/>
        <v>38274</v>
      </c>
      <c r="L39" s="68">
        <v>528</v>
      </c>
      <c r="M39" s="69">
        <v>44</v>
      </c>
      <c r="N39" s="69">
        <v>0</v>
      </c>
      <c r="O39" s="69">
        <v>97</v>
      </c>
      <c r="P39" s="69">
        <v>2996</v>
      </c>
      <c r="Q39" s="72">
        <f t="shared" si="6"/>
        <v>3665</v>
      </c>
      <c r="R39" s="71">
        <f t="shared" si="7"/>
        <v>41939</v>
      </c>
    </row>
    <row r="40" spans="1:18" ht="12.75">
      <c r="A40" s="41" t="s">
        <v>71</v>
      </c>
      <c r="B40" s="68">
        <v>32589</v>
      </c>
      <c r="C40" s="70">
        <f t="shared" si="0"/>
        <v>14021</v>
      </c>
      <c r="D40" s="68">
        <v>364</v>
      </c>
      <c r="E40" s="69">
        <v>7428</v>
      </c>
      <c r="F40" s="69">
        <v>6229</v>
      </c>
      <c r="G40" s="70">
        <v>0</v>
      </c>
      <c r="H40" s="10">
        <v>0</v>
      </c>
      <c r="I40" s="10">
        <v>0</v>
      </c>
      <c r="J40" s="10">
        <v>0</v>
      </c>
      <c r="K40" s="71">
        <f t="shared" si="1"/>
        <v>14021</v>
      </c>
      <c r="L40" s="68">
        <v>0</v>
      </c>
      <c r="M40" s="69">
        <v>0</v>
      </c>
      <c r="N40" s="69">
        <v>0</v>
      </c>
      <c r="O40" s="69">
        <v>802</v>
      </c>
      <c r="P40" s="69">
        <v>2729</v>
      </c>
      <c r="Q40" s="72">
        <f t="shared" si="6"/>
        <v>3531</v>
      </c>
      <c r="R40" s="71">
        <f t="shared" si="7"/>
        <v>17552</v>
      </c>
    </row>
    <row r="41" spans="1:18" ht="12.75">
      <c r="A41" s="41" t="s">
        <v>72</v>
      </c>
      <c r="B41" s="68">
        <v>484276</v>
      </c>
      <c r="C41" s="70">
        <f t="shared" si="0"/>
        <v>328826</v>
      </c>
      <c r="D41" s="68">
        <v>22</v>
      </c>
      <c r="E41" s="69">
        <v>306451</v>
      </c>
      <c r="F41" s="69">
        <v>10050</v>
      </c>
      <c r="G41" s="70">
        <v>0</v>
      </c>
      <c r="H41" s="10">
        <v>0</v>
      </c>
      <c r="I41" s="10">
        <v>0</v>
      </c>
      <c r="J41" s="10">
        <v>12303</v>
      </c>
      <c r="K41" s="71">
        <f t="shared" si="1"/>
        <v>328826</v>
      </c>
      <c r="L41" s="68">
        <v>2503</v>
      </c>
      <c r="M41" s="69">
        <v>4284</v>
      </c>
      <c r="N41" s="69">
        <v>0</v>
      </c>
      <c r="O41" s="69">
        <v>167</v>
      </c>
      <c r="P41" s="69">
        <v>16772</v>
      </c>
      <c r="Q41" s="72">
        <f t="shared" si="6"/>
        <v>23726</v>
      </c>
      <c r="R41" s="71">
        <f t="shared" si="7"/>
        <v>352552</v>
      </c>
    </row>
    <row r="42" spans="1:18" ht="12.75">
      <c r="A42" s="41" t="s">
        <v>73</v>
      </c>
      <c r="B42" s="68">
        <v>365821</v>
      </c>
      <c r="C42" s="70">
        <f t="shared" si="0"/>
        <v>330806</v>
      </c>
      <c r="D42" s="68">
        <v>154</v>
      </c>
      <c r="E42" s="69">
        <v>323659</v>
      </c>
      <c r="F42" s="69">
        <v>6275</v>
      </c>
      <c r="G42" s="70">
        <v>718</v>
      </c>
      <c r="H42" s="10">
        <v>0</v>
      </c>
      <c r="I42" s="10">
        <v>0</v>
      </c>
      <c r="J42" s="10">
        <v>0</v>
      </c>
      <c r="K42" s="71">
        <f t="shared" si="1"/>
        <v>330806</v>
      </c>
      <c r="L42" s="68">
        <v>134</v>
      </c>
      <c r="M42" s="69">
        <v>422</v>
      </c>
      <c r="N42" s="69">
        <v>0</v>
      </c>
      <c r="O42" s="69">
        <v>272</v>
      </c>
      <c r="P42" s="69">
        <v>2782</v>
      </c>
      <c r="Q42" s="72">
        <f t="shared" si="6"/>
        <v>3610</v>
      </c>
      <c r="R42" s="71">
        <f t="shared" si="7"/>
        <v>334416</v>
      </c>
    </row>
    <row r="43" spans="1:18" ht="12.75">
      <c r="A43" s="41" t="s">
        <v>74</v>
      </c>
      <c r="B43" s="68">
        <v>0</v>
      </c>
      <c r="C43" s="70">
        <f t="shared" si="0"/>
        <v>0</v>
      </c>
      <c r="D43" s="68">
        <v>0</v>
      </c>
      <c r="E43" s="69">
        <v>0</v>
      </c>
      <c r="F43" s="69">
        <v>0</v>
      </c>
      <c r="G43" s="70">
        <v>0</v>
      </c>
      <c r="H43" s="10">
        <v>0</v>
      </c>
      <c r="I43" s="10">
        <v>0</v>
      </c>
      <c r="J43" s="10">
        <v>0</v>
      </c>
      <c r="K43" s="71">
        <f t="shared" si="1"/>
        <v>0</v>
      </c>
      <c r="L43" s="68">
        <v>0</v>
      </c>
      <c r="M43" s="69">
        <v>0</v>
      </c>
      <c r="N43" s="69">
        <v>0</v>
      </c>
      <c r="O43" s="69">
        <v>0</v>
      </c>
      <c r="P43" s="69">
        <v>0</v>
      </c>
      <c r="Q43" s="72">
        <f aca="true" t="shared" si="8" ref="Q43:Q48">SUM(L43:P43)</f>
        <v>0</v>
      </c>
      <c r="R43" s="71">
        <f aca="true" t="shared" si="9" ref="R43:R48">K43+Q43</f>
        <v>0</v>
      </c>
    </row>
    <row r="44" spans="1:18" ht="12.75">
      <c r="A44" s="41" t="s">
        <v>75</v>
      </c>
      <c r="B44" s="68">
        <v>380924</v>
      </c>
      <c r="C44" s="70">
        <f t="shared" si="0"/>
        <v>321882</v>
      </c>
      <c r="D44" s="68">
        <v>42</v>
      </c>
      <c r="E44" s="69">
        <v>312172</v>
      </c>
      <c r="F44" s="69">
        <v>8919</v>
      </c>
      <c r="G44" s="70">
        <v>749</v>
      </c>
      <c r="H44" s="10">
        <v>0</v>
      </c>
      <c r="I44" s="10">
        <v>0</v>
      </c>
      <c r="J44" s="10">
        <v>0</v>
      </c>
      <c r="K44" s="71">
        <f t="shared" si="1"/>
        <v>321882</v>
      </c>
      <c r="L44" s="68">
        <v>245</v>
      </c>
      <c r="M44" s="69">
        <v>220</v>
      </c>
      <c r="N44" s="69">
        <v>0</v>
      </c>
      <c r="O44" s="69">
        <v>155</v>
      </c>
      <c r="P44" s="69">
        <v>1879</v>
      </c>
      <c r="Q44" s="72">
        <f t="shared" si="8"/>
        <v>2499</v>
      </c>
      <c r="R44" s="71">
        <f t="shared" si="9"/>
        <v>324381</v>
      </c>
    </row>
    <row r="45" spans="1:18" ht="12.75">
      <c r="A45" s="41" t="s">
        <v>76</v>
      </c>
      <c r="B45" s="68">
        <v>341626</v>
      </c>
      <c r="C45" s="70">
        <f t="shared" si="0"/>
        <v>169078</v>
      </c>
      <c r="D45" s="68">
        <v>31</v>
      </c>
      <c r="E45" s="69">
        <v>9800</v>
      </c>
      <c r="F45" s="69">
        <v>13094</v>
      </c>
      <c r="G45" s="70">
        <v>146153</v>
      </c>
      <c r="H45" s="10">
        <v>920</v>
      </c>
      <c r="I45" s="10">
        <v>0</v>
      </c>
      <c r="J45" s="10">
        <v>0</v>
      </c>
      <c r="K45" s="71">
        <f t="shared" si="1"/>
        <v>169998</v>
      </c>
      <c r="L45" s="68">
        <v>2136</v>
      </c>
      <c r="M45" s="69">
        <v>49</v>
      </c>
      <c r="N45" s="69">
        <v>0</v>
      </c>
      <c r="O45" s="69">
        <v>136</v>
      </c>
      <c r="P45" s="69">
        <v>4702</v>
      </c>
      <c r="Q45" s="72">
        <f t="shared" si="8"/>
        <v>7023</v>
      </c>
      <c r="R45" s="71">
        <f t="shared" si="9"/>
        <v>177021</v>
      </c>
    </row>
    <row r="46" spans="1:18" ht="13.5" thickBot="1">
      <c r="A46" s="54" t="s">
        <v>77</v>
      </c>
      <c r="B46" s="55">
        <v>6509</v>
      </c>
      <c r="C46" s="57">
        <f t="shared" si="0"/>
        <v>4426</v>
      </c>
      <c r="D46" s="55">
        <v>3169</v>
      </c>
      <c r="E46" s="56">
        <v>9</v>
      </c>
      <c r="F46" s="56">
        <v>1248</v>
      </c>
      <c r="G46" s="57">
        <v>0</v>
      </c>
      <c r="H46" s="24">
        <v>0</v>
      </c>
      <c r="I46" s="24">
        <v>0</v>
      </c>
      <c r="J46" s="24">
        <v>0</v>
      </c>
      <c r="K46" s="59">
        <f t="shared" si="1"/>
        <v>4426</v>
      </c>
      <c r="L46" s="55">
        <v>0</v>
      </c>
      <c r="M46" s="56">
        <v>18319</v>
      </c>
      <c r="N46" s="56">
        <v>0</v>
      </c>
      <c r="O46" s="56">
        <v>8313</v>
      </c>
      <c r="P46" s="56">
        <v>15</v>
      </c>
      <c r="Q46" s="58">
        <f>SUM(L46:P46)</f>
        <v>26647</v>
      </c>
      <c r="R46" s="59">
        <f>K46+Q46</f>
        <v>31073</v>
      </c>
    </row>
    <row r="47" spans="1:18" ht="13.5" thickTop="1">
      <c r="A47" s="96" t="s">
        <v>78</v>
      </c>
      <c r="B47" s="105">
        <f>SUM(B5:B46)</f>
        <v>7432557</v>
      </c>
      <c r="C47" s="107">
        <f>SUM(C5:C46)</f>
        <v>5054465</v>
      </c>
      <c r="D47" s="97">
        <f aca="true" t="shared" si="10" ref="D47:R47">SUM(D5:D46)</f>
        <v>14927</v>
      </c>
      <c r="E47" s="98">
        <f t="shared" si="10"/>
        <v>4222307</v>
      </c>
      <c r="F47" s="98">
        <f t="shared" si="10"/>
        <v>625400</v>
      </c>
      <c r="G47" s="99">
        <f t="shared" si="10"/>
        <v>179101</v>
      </c>
      <c r="H47" s="100">
        <f t="shared" si="10"/>
        <v>8577</v>
      </c>
      <c r="I47" s="100">
        <f t="shared" si="10"/>
        <v>0</v>
      </c>
      <c r="J47" s="100">
        <f t="shared" si="10"/>
        <v>12730</v>
      </c>
      <c r="K47" s="100">
        <f t="shared" si="10"/>
        <v>5063042</v>
      </c>
      <c r="L47" s="97">
        <f t="shared" si="10"/>
        <v>41191</v>
      </c>
      <c r="M47" s="98">
        <f t="shared" si="10"/>
        <v>51126</v>
      </c>
      <c r="N47" s="98">
        <f t="shared" si="10"/>
        <v>0</v>
      </c>
      <c r="O47" s="98">
        <f t="shared" si="10"/>
        <v>127313</v>
      </c>
      <c r="P47" s="98">
        <f t="shared" si="10"/>
        <v>154450</v>
      </c>
      <c r="Q47" s="99">
        <f t="shared" si="10"/>
        <v>374080</v>
      </c>
      <c r="R47" s="100">
        <f t="shared" si="10"/>
        <v>5437122</v>
      </c>
    </row>
    <row r="48" spans="1:18" ht="13.5" thickBot="1">
      <c r="A48" s="88" t="s">
        <v>79</v>
      </c>
      <c r="B48" s="106">
        <v>8581877</v>
      </c>
      <c r="C48" s="108">
        <f t="shared" si="0"/>
        <v>6530453</v>
      </c>
      <c r="D48" s="89">
        <v>7995</v>
      </c>
      <c r="E48" s="90">
        <v>1300733</v>
      </c>
      <c r="F48" s="90">
        <v>58195</v>
      </c>
      <c r="G48" s="91">
        <v>2834</v>
      </c>
      <c r="H48" s="92">
        <v>1314085</v>
      </c>
      <c r="I48" s="92">
        <v>598034</v>
      </c>
      <c r="J48" s="92">
        <v>5160696</v>
      </c>
      <c r="K48" s="94">
        <f t="shared" si="1"/>
        <v>8442572</v>
      </c>
      <c r="L48" s="89">
        <v>6034</v>
      </c>
      <c r="M48" s="90">
        <v>317979</v>
      </c>
      <c r="N48" s="90">
        <v>0</v>
      </c>
      <c r="O48" s="90">
        <v>736148</v>
      </c>
      <c r="P48" s="90">
        <v>341186</v>
      </c>
      <c r="Q48" s="93">
        <f t="shared" si="8"/>
        <v>1401347</v>
      </c>
      <c r="R48" s="94">
        <f t="shared" si="9"/>
        <v>9843919</v>
      </c>
    </row>
    <row r="49" spans="1:18" ht="13.5" thickTop="1">
      <c r="A49" s="96" t="s">
        <v>80</v>
      </c>
      <c r="B49" s="105">
        <f>SUM(B47:B48)</f>
        <v>16014434</v>
      </c>
      <c r="C49" s="107">
        <f>SUM(C47:C48)</f>
        <v>11584918</v>
      </c>
      <c r="D49" s="97">
        <f aca="true" t="shared" si="11" ref="D49:K49">SUM(D47:D48)</f>
        <v>22922</v>
      </c>
      <c r="E49" s="98">
        <f t="shared" si="11"/>
        <v>5523040</v>
      </c>
      <c r="F49" s="98">
        <f t="shared" si="11"/>
        <v>683595</v>
      </c>
      <c r="G49" s="99">
        <f t="shared" si="11"/>
        <v>181935</v>
      </c>
      <c r="H49" s="100">
        <f t="shared" si="11"/>
        <v>1322662</v>
      </c>
      <c r="I49" s="100">
        <f>SUM(I47:I48)</f>
        <v>598034</v>
      </c>
      <c r="J49" s="100">
        <f t="shared" si="11"/>
        <v>5173426</v>
      </c>
      <c r="K49" s="100">
        <f t="shared" si="11"/>
        <v>13505614</v>
      </c>
      <c r="L49" s="97">
        <f>SUM(L47:L48)</f>
        <v>47225</v>
      </c>
      <c r="M49" s="98">
        <f aca="true" t="shared" si="12" ref="M49:R49">SUM(M47:M48)</f>
        <v>369105</v>
      </c>
      <c r="N49" s="98">
        <f t="shared" si="12"/>
        <v>0</v>
      </c>
      <c r="O49" s="98">
        <f t="shared" si="12"/>
        <v>863461</v>
      </c>
      <c r="P49" s="98">
        <f t="shared" si="12"/>
        <v>495636</v>
      </c>
      <c r="Q49" s="99">
        <f t="shared" si="12"/>
        <v>1775427</v>
      </c>
      <c r="R49" s="100">
        <f t="shared" si="12"/>
        <v>15281041</v>
      </c>
    </row>
    <row r="50" ht="12.75">
      <c r="A50" s="4"/>
    </row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</sheetData>
  <mergeCells count="1">
    <mergeCell ref="B2:C2"/>
  </mergeCells>
  <printOptions horizontalCentered="1"/>
  <pageMargins left="0.3937007874015748" right="0.5905511811023623" top="0.6299212598425197" bottom="0.1968503937007874" header="0.2755905511811024" footer="0.11811023622047245"/>
  <pageSetup blackAndWhite="1" horizontalDpi="300" verticalDpi="300" orientation="landscape" paperSize="9" scale="80" r:id="rId1"/>
  <headerFooter alignWithMargins="0">
    <oddHeader>&amp;C&amp;"Times New Roman CE,Félkövér"&amp;14 2 0 0 2 .   É V I   M É R L E G
&amp;12&amp;UE s z k ö z ö k&amp;U
&amp;R&amp;"Times New Roman,Normál"11. számú melléklet
(ezer Ft-ban)</oddHeader>
    <oddFooter>&amp;L&amp;"Times New Roman,Normál"Készült:2003.03.10.     Készítette: Balogh Réka&amp;C&amp;"Times New Roman,Normál"C:\Réka\beszámoló2002\&amp;F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3"/>
  <sheetViews>
    <sheetView tabSelected="1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8" sqref="M48"/>
    </sheetView>
  </sheetViews>
  <sheetFormatPr defaultColWidth="9.140625" defaultRowHeight="12.75"/>
  <cols>
    <col min="1" max="1" width="26.85156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87" width="9.140625" style="79" customWidth="1"/>
    <col min="188" max="16384" width="9.140625" style="1" customWidth="1"/>
  </cols>
  <sheetData>
    <row r="1" spans="1:13" ht="12.75">
      <c r="A1" s="40" t="s">
        <v>0</v>
      </c>
      <c r="B1" s="83" t="s">
        <v>81</v>
      </c>
      <c r="C1" s="83"/>
      <c r="D1" s="83"/>
      <c r="E1" s="60"/>
      <c r="F1" s="83" t="s">
        <v>82</v>
      </c>
      <c r="G1" s="83"/>
      <c r="H1" s="83"/>
      <c r="I1" s="44" t="s">
        <v>83</v>
      </c>
      <c r="J1" s="51"/>
      <c r="K1" s="51"/>
      <c r="L1" s="46"/>
      <c r="M1" s="47" t="s">
        <v>84</v>
      </c>
    </row>
    <row r="2" spans="1:13" ht="12.75">
      <c r="A2" s="41"/>
      <c r="B2" s="73" t="s">
        <v>85</v>
      </c>
      <c r="C2" s="74" t="s">
        <v>86</v>
      </c>
      <c r="D2" s="110" t="s">
        <v>143</v>
      </c>
      <c r="E2" s="81" t="s">
        <v>87</v>
      </c>
      <c r="F2" s="73" t="s">
        <v>88</v>
      </c>
      <c r="G2" s="84" t="s">
        <v>89</v>
      </c>
      <c r="H2" s="86" t="s">
        <v>82</v>
      </c>
      <c r="I2" s="73" t="s">
        <v>90</v>
      </c>
      <c r="J2" s="74" t="s">
        <v>91</v>
      </c>
      <c r="K2" s="74" t="s">
        <v>92</v>
      </c>
      <c r="L2" s="81" t="s">
        <v>93</v>
      </c>
      <c r="M2" s="48" t="s">
        <v>23</v>
      </c>
    </row>
    <row r="3" spans="1:13" ht="12.75">
      <c r="A3" s="41"/>
      <c r="B3" s="73" t="s">
        <v>94</v>
      </c>
      <c r="C3" s="74" t="s">
        <v>95</v>
      </c>
      <c r="D3" s="84" t="s">
        <v>97</v>
      </c>
      <c r="E3" s="81" t="s">
        <v>94</v>
      </c>
      <c r="F3" s="73" t="s">
        <v>96</v>
      </c>
      <c r="G3" s="84" t="s">
        <v>97</v>
      </c>
      <c r="H3" s="86" t="s">
        <v>30</v>
      </c>
      <c r="I3" s="73" t="s">
        <v>98</v>
      </c>
      <c r="J3" s="74" t="s">
        <v>98</v>
      </c>
      <c r="K3" s="74" t="s">
        <v>99</v>
      </c>
      <c r="L3" s="81" t="s">
        <v>100</v>
      </c>
      <c r="M3" s="48" t="s">
        <v>30</v>
      </c>
    </row>
    <row r="4" spans="1:13" ht="12.75">
      <c r="A4" s="42"/>
      <c r="B4" s="76"/>
      <c r="C4" s="78"/>
      <c r="D4" s="85"/>
      <c r="E4" s="82" t="s">
        <v>30</v>
      </c>
      <c r="F4" s="76" t="s">
        <v>97</v>
      </c>
      <c r="G4" s="85"/>
      <c r="H4" s="87"/>
      <c r="I4" s="76" t="s">
        <v>101</v>
      </c>
      <c r="J4" s="78" t="s">
        <v>101</v>
      </c>
      <c r="K4" s="78" t="s">
        <v>102</v>
      </c>
      <c r="L4" s="82" t="s">
        <v>30</v>
      </c>
      <c r="M4" s="53"/>
    </row>
    <row r="5" spans="1:14" ht="12.75">
      <c r="A5" s="61" t="s">
        <v>36</v>
      </c>
      <c r="B5" s="62">
        <v>191219</v>
      </c>
      <c r="C5" s="63">
        <v>1107305</v>
      </c>
      <c r="D5" s="111">
        <v>0</v>
      </c>
      <c r="E5" s="67">
        <f>SUM(B5:D5)</f>
        <v>1298524</v>
      </c>
      <c r="F5" s="62">
        <v>6105</v>
      </c>
      <c r="G5" s="63">
        <v>0</v>
      </c>
      <c r="H5" s="67">
        <f>SUM(F5:G5)</f>
        <v>6105</v>
      </c>
      <c r="I5" s="62">
        <v>0</v>
      </c>
      <c r="J5" s="63">
        <v>2002</v>
      </c>
      <c r="K5" s="63">
        <v>3900</v>
      </c>
      <c r="L5" s="67">
        <f>SUM(I5:K5)</f>
        <v>5902</v>
      </c>
      <c r="M5" s="66">
        <f>E5+H5+L5</f>
        <v>1310531</v>
      </c>
      <c r="N5" s="9"/>
    </row>
    <row r="6" spans="1:14" ht="12.75">
      <c r="A6" s="41" t="s">
        <v>37</v>
      </c>
      <c r="B6" s="68">
        <v>101901</v>
      </c>
      <c r="C6" s="69">
        <v>-7250</v>
      </c>
      <c r="D6" s="112">
        <v>0</v>
      </c>
      <c r="E6" s="115">
        <f aca="true" t="shared" si="0" ref="E6:E46">SUM(B6:D6)</f>
        <v>94651</v>
      </c>
      <c r="F6" s="68">
        <v>12085</v>
      </c>
      <c r="G6" s="69">
        <v>0</v>
      </c>
      <c r="H6" s="72">
        <f aca="true" t="shared" si="1" ref="H6:H19">SUM(F6:G6)</f>
        <v>12085</v>
      </c>
      <c r="I6" s="68">
        <v>0</v>
      </c>
      <c r="J6" s="69">
        <v>564</v>
      </c>
      <c r="K6" s="69">
        <v>13259</v>
      </c>
      <c r="L6" s="72">
        <f aca="true" t="shared" si="2" ref="L6:L19">SUM(I6:K6)</f>
        <v>13823</v>
      </c>
      <c r="M6" s="71">
        <f aca="true" t="shared" si="3" ref="M6:M19">E6+H6+L6</f>
        <v>120559</v>
      </c>
      <c r="N6" s="9"/>
    </row>
    <row r="7" spans="1:14" ht="12.75">
      <c r="A7" s="41" t="s">
        <v>38</v>
      </c>
      <c r="B7" s="68">
        <v>0</v>
      </c>
      <c r="C7" s="69">
        <v>44762</v>
      </c>
      <c r="D7" s="112">
        <v>0</v>
      </c>
      <c r="E7" s="115">
        <f t="shared" si="0"/>
        <v>44762</v>
      </c>
      <c r="F7" s="68">
        <v>156</v>
      </c>
      <c r="G7" s="69">
        <v>0</v>
      </c>
      <c r="H7" s="72">
        <f t="shared" si="1"/>
        <v>156</v>
      </c>
      <c r="I7" s="68">
        <v>0</v>
      </c>
      <c r="J7" s="69">
        <v>1780</v>
      </c>
      <c r="K7" s="69">
        <v>4788</v>
      </c>
      <c r="L7" s="72">
        <f t="shared" si="2"/>
        <v>6568</v>
      </c>
      <c r="M7" s="71">
        <f t="shared" si="3"/>
        <v>51486</v>
      </c>
      <c r="N7" s="9"/>
    </row>
    <row r="8" spans="1:14" ht="12.75">
      <c r="A8" s="41" t="s">
        <v>39</v>
      </c>
      <c r="B8" s="68">
        <v>0</v>
      </c>
      <c r="C8" s="69">
        <v>12211</v>
      </c>
      <c r="D8" s="112">
        <v>0</v>
      </c>
      <c r="E8" s="115">
        <f t="shared" si="0"/>
        <v>12211</v>
      </c>
      <c r="F8" s="68">
        <v>2532</v>
      </c>
      <c r="G8" s="69">
        <v>0</v>
      </c>
      <c r="H8" s="72">
        <f t="shared" si="1"/>
        <v>2532</v>
      </c>
      <c r="I8" s="68">
        <v>0</v>
      </c>
      <c r="J8" s="69">
        <v>316</v>
      </c>
      <c r="K8" s="69">
        <v>13140</v>
      </c>
      <c r="L8" s="72">
        <f t="shared" si="2"/>
        <v>13456</v>
      </c>
      <c r="M8" s="71">
        <f t="shared" si="3"/>
        <v>28199</v>
      </c>
      <c r="N8" s="9"/>
    </row>
    <row r="9" spans="1:14" ht="12.75">
      <c r="A9" s="41" t="s">
        <v>40</v>
      </c>
      <c r="B9" s="68">
        <v>0</v>
      </c>
      <c r="C9" s="69">
        <v>31071</v>
      </c>
      <c r="D9" s="112">
        <v>0</v>
      </c>
      <c r="E9" s="115">
        <f t="shared" si="0"/>
        <v>31071</v>
      </c>
      <c r="F9" s="68">
        <v>1323</v>
      </c>
      <c r="G9" s="69">
        <v>0</v>
      </c>
      <c r="H9" s="72">
        <f t="shared" si="1"/>
        <v>1323</v>
      </c>
      <c r="I9" s="68">
        <v>0</v>
      </c>
      <c r="J9" s="69">
        <v>0</v>
      </c>
      <c r="K9" s="69">
        <v>2450</v>
      </c>
      <c r="L9" s="72">
        <f t="shared" si="2"/>
        <v>2450</v>
      </c>
      <c r="M9" s="71">
        <f t="shared" si="3"/>
        <v>34844</v>
      </c>
      <c r="N9" s="9"/>
    </row>
    <row r="10" spans="1:14" ht="12.75">
      <c r="A10" s="41" t="s">
        <v>41</v>
      </c>
      <c r="B10" s="68">
        <v>0</v>
      </c>
      <c r="C10" s="69">
        <v>55586</v>
      </c>
      <c r="D10" s="112">
        <v>0</v>
      </c>
      <c r="E10" s="115">
        <f t="shared" si="0"/>
        <v>55586</v>
      </c>
      <c r="F10" s="68">
        <v>513</v>
      </c>
      <c r="G10" s="69">
        <v>0</v>
      </c>
      <c r="H10" s="72">
        <f t="shared" si="1"/>
        <v>513</v>
      </c>
      <c r="I10" s="68">
        <v>0</v>
      </c>
      <c r="J10" s="69">
        <v>490</v>
      </c>
      <c r="K10" s="69">
        <v>2860</v>
      </c>
      <c r="L10" s="72">
        <f t="shared" si="2"/>
        <v>3350</v>
      </c>
      <c r="M10" s="71">
        <f t="shared" si="3"/>
        <v>59449</v>
      </c>
      <c r="N10" s="9"/>
    </row>
    <row r="11" spans="1:14" ht="12.75">
      <c r="A11" s="41" t="s">
        <v>42</v>
      </c>
      <c r="B11" s="68">
        <v>11933</v>
      </c>
      <c r="C11" s="69">
        <v>14321</v>
      </c>
      <c r="D11" s="112">
        <v>0</v>
      </c>
      <c r="E11" s="115">
        <f t="shared" si="0"/>
        <v>26254</v>
      </c>
      <c r="F11" s="68">
        <v>1613</v>
      </c>
      <c r="G11" s="69">
        <v>0</v>
      </c>
      <c r="H11" s="72">
        <f t="shared" si="1"/>
        <v>1613</v>
      </c>
      <c r="I11" s="68">
        <v>0</v>
      </c>
      <c r="J11" s="69">
        <v>711</v>
      </c>
      <c r="K11" s="69">
        <v>1372</v>
      </c>
      <c r="L11" s="72">
        <f t="shared" si="2"/>
        <v>2083</v>
      </c>
      <c r="M11" s="71">
        <f t="shared" si="3"/>
        <v>29950</v>
      </c>
      <c r="N11" s="9"/>
    </row>
    <row r="12" spans="1:14" ht="12.75">
      <c r="A12" s="41" t="s">
        <v>43</v>
      </c>
      <c r="B12" s="68">
        <v>98439</v>
      </c>
      <c r="C12" s="69">
        <v>133961</v>
      </c>
      <c r="D12" s="112">
        <v>0</v>
      </c>
      <c r="E12" s="115">
        <f t="shared" si="0"/>
        <v>232400</v>
      </c>
      <c r="F12" s="68">
        <v>422</v>
      </c>
      <c r="G12" s="69">
        <v>0</v>
      </c>
      <c r="H12" s="72">
        <f t="shared" si="1"/>
        <v>422</v>
      </c>
      <c r="I12" s="68">
        <v>0</v>
      </c>
      <c r="J12" s="69">
        <v>6595</v>
      </c>
      <c r="K12" s="69">
        <v>3402</v>
      </c>
      <c r="L12" s="72">
        <f t="shared" si="2"/>
        <v>9997</v>
      </c>
      <c r="M12" s="71">
        <f t="shared" si="3"/>
        <v>242819</v>
      </c>
      <c r="N12" s="9"/>
    </row>
    <row r="13" spans="1:14" ht="12.75">
      <c r="A13" s="41" t="s">
        <v>44</v>
      </c>
      <c r="B13" s="68">
        <v>12539</v>
      </c>
      <c r="C13" s="69">
        <v>8866</v>
      </c>
      <c r="D13" s="112">
        <v>0</v>
      </c>
      <c r="E13" s="115">
        <f t="shared" si="0"/>
        <v>21405</v>
      </c>
      <c r="F13" s="68">
        <v>346</v>
      </c>
      <c r="G13" s="69">
        <v>0</v>
      </c>
      <c r="H13" s="72">
        <f t="shared" si="1"/>
        <v>346</v>
      </c>
      <c r="I13" s="68">
        <v>0</v>
      </c>
      <c r="J13" s="69">
        <v>445</v>
      </c>
      <c r="K13" s="69">
        <v>153</v>
      </c>
      <c r="L13" s="72">
        <f t="shared" si="2"/>
        <v>598</v>
      </c>
      <c r="M13" s="71">
        <f t="shared" si="3"/>
        <v>22349</v>
      </c>
      <c r="N13" s="9"/>
    </row>
    <row r="14" spans="1:14" ht="12.75">
      <c r="A14" s="41" t="s">
        <v>45</v>
      </c>
      <c r="B14" s="68">
        <v>3197</v>
      </c>
      <c r="C14" s="69">
        <v>25821</v>
      </c>
      <c r="D14" s="112">
        <v>0</v>
      </c>
      <c r="E14" s="115">
        <f t="shared" si="0"/>
        <v>29018</v>
      </c>
      <c r="F14" s="68">
        <v>144</v>
      </c>
      <c r="G14" s="69">
        <v>0</v>
      </c>
      <c r="H14" s="72">
        <f t="shared" si="1"/>
        <v>144</v>
      </c>
      <c r="I14" s="68">
        <v>0</v>
      </c>
      <c r="J14" s="69">
        <v>0</v>
      </c>
      <c r="K14" s="69">
        <v>3163</v>
      </c>
      <c r="L14" s="72">
        <f t="shared" si="2"/>
        <v>3163</v>
      </c>
      <c r="M14" s="71">
        <f t="shared" si="3"/>
        <v>32325</v>
      </c>
      <c r="N14" s="9"/>
    </row>
    <row r="15" spans="1:14" ht="12.75">
      <c r="A15" s="41" t="s">
        <v>46</v>
      </c>
      <c r="B15" s="68">
        <v>51312</v>
      </c>
      <c r="C15" s="69">
        <v>11060</v>
      </c>
      <c r="D15" s="112">
        <v>0</v>
      </c>
      <c r="E15" s="115">
        <f t="shared" si="0"/>
        <v>62372</v>
      </c>
      <c r="F15" s="68">
        <v>164</v>
      </c>
      <c r="G15" s="69">
        <v>0</v>
      </c>
      <c r="H15" s="72">
        <f t="shared" si="1"/>
        <v>164</v>
      </c>
      <c r="I15" s="68">
        <v>0</v>
      </c>
      <c r="J15" s="69">
        <v>818</v>
      </c>
      <c r="K15" s="69">
        <v>4803</v>
      </c>
      <c r="L15" s="72">
        <f t="shared" si="2"/>
        <v>5621</v>
      </c>
      <c r="M15" s="71">
        <f t="shared" si="3"/>
        <v>68157</v>
      </c>
      <c r="N15" s="9"/>
    </row>
    <row r="16" spans="1:14" ht="12.75">
      <c r="A16" s="41" t="s">
        <v>47</v>
      </c>
      <c r="B16" s="68">
        <v>210</v>
      </c>
      <c r="C16" s="69">
        <v>3678</v>
      </c>
      <c r="D16" s="112">
        <v>0</v>
      </c>
      <c r="E16" s="115">
        <f t="shared" si="0"/>
        <v>3888</v>
      </c>
      <c r="F16" s="68">
        <v>287</v>
      </c>
      <c r="G16" s="69">
        <v>0</v>
      </c>
      <c r="H16" s="72">
        <f t="shared" si="1"/>
        <v>287</v>
      </c>
      <c r="I16" s="68">
        <v>0</v>
      </c>
      <c r="J16" s="69">
        <v>134</v>
      </c>
      <c r="K16" s="69">
        <v>3550</v>
      </c>
      <c r="L16" s="72">
        <f t="shared" si="2"/>
        <v>3684</v>
      </c>
      <c r="M16" s="71">
        <f t="shared" si="3"/>
        <v>7859</v>
      </c>
      <c r="N16" s="9"/>
    </row>
    <row r="17" spans="1:14" ht="12.75">
      <c r="A17" s="41" t="s">
        <v>48</v>
      </c>
      <c r="B17" s="68">
        <v>20329</v>
      </c>
      <c r="C17" s="69">
        <v>12083</v>
      </c>
      <c r="D17" s="112">
        <v>0</v>
      </c>
      <c r="E17" s="115">
        <f t="shared" si="0"/>
        <v>32412</v>
      </c>
      <c r="F17" s="68">
        <v>129</v>
      </c>
      <c r="G17" s="69">
        <v>0</v>
      </c>
      <c r="H17" s="72">
        <f t="shared" si="1"/>
        <v>129</v>
      </c>
      <c r="I17" s="68">
        <v>0</v>
      </c>
      <c r="J17" s="69">
        <v>839</v>
      </c>
      <c r="K17" s="69">
        <v>3623</v>
      </c>
      <c r="L17" s="72">
        <f t="shared" si="2"/>
        <v>4462</v>
      </c>
      <c r="M17" s="71">
        <f t="shared" si="3"/>
        <v>37003</v>
      </c>
      <c r="N17" s="9"/>
    </row>
    <row r="18" spans="1:14" ht="12.75">
      <c r="A18" s="41" t="s">
        <v>49</v>
      </c>
      <c r="B18" s="68">
        <v>49915</v>
      </c>
      <c r="C18" s="69">
        <v>10190</v>
      </c>
      <c r="D18" s="112">
        <v>0</v>
      </c>
      <c r="E18" s="115">
        <f t="shared" si="0"/>
        <v>60105</v>
      </c>
      <c r="F18" s="68">
        <v>84</v>
      </c>
      <c r="G18" s="69">
        <v>0</v>
      </c>
      <c r="H18" s="72">
        <f t="shared" si="1"/>
        <v>84</v>
      </c>
      <c r="I18" s="68">
        <v>0</v>
      </c>
      <c r="J18" s="69">
        <v>1042</v>
      </c>
      <c r="K18" s="69">
        <v>50</v>
      </c>
      <c r="L18" s="72">
        <f t="shared" si="2"/>
        <v>1092</v>
      </c>
      <c r="M18" s="71">
        <f t="shared" si="3"/>
        <v>61281</v>
      </c>
      <c r="N18" s="9"/>
    </row>
    <row r="19" spans="1:14" ht="12.75">
      <c r="A19" s="41" t="s">
        <v>50</v>
      </c>
      <c r="B19" s="68">
        <v>8769</v>
      </c>
      <c r="C19" s="69">
        <v>21611</v>
      </c>
      <c r="D19" s="112">
        <v>0</v>
      </c>
      <c r="E19" s="115">
        <f t="shared" si="0"/>
        <v>30380</v>
      </c>
      <c r="F19" s="68">
        <v>277</v>
      </c>
      <c r="G19" s="69">
        <v>0</v>
      </c>
      <c r="H19" s="72">
        <f t="shared" si="1"/>
        <v>277</v>
      </c>
      <c r="I19" s="68">
        <v>0</v>
      </c>
      <c r="J19" s="69">
        <v>231</v>
      </c>
      <c r="K19" s="69">
        <v>0</v>
      </c>
      <c r="L19" s="72">
        <f t="shared" si="2"/>
        <v>231</v>
      </c>
      <c r="M19" s="71">
        <f t="shared" si="3"/>
        <v>30888</v>
      </c>
      <c r="N19" s="9"/>
    </row>
    <row r="20" spans="1:14" ht="12.75">
      <c r="A20" s="41" t="s">
        <v>51</v>
      </c>
      <c r="B20" s="68">
        <v>0</v>
      </c>
      <c r="C20" s="69">
        <v>20512</v>
      </c>
      <c r="D20" s="112">
        <v>0</v>
      </c>
      <c r="E20" s="115">
        <f t="shared" si="0"/>
        <v>20512</v>
      </c>
      <c r="F20" s="68">
        <v>194</v>
      </c>
      <c r="G20" s="69">
        <v>0</v>
      </c>
      <c r="H20" s="72">
        <f>SUM(F20:G20)</f>
        <v>194</v>
      </c>
      <c r="I20" s="68">
        <v>0</v>
      </c>
      <c r="J20" s="69">
        <v>411</v>
      </c>
      <c r="K20" s="69">
        <v>734</v>
      </c>
      <c r="L20" s="72">
        <f>SUM(I20:K20)</f>
        <v>1145</v>
      </c>
      <c r="M20" s="71">
        <f>E20+H20+L20</f>
        <v>21851</v>
      </c>
      <c r="N20" s="9"/>
    </row>
    <row r="21" spans="1:14" ht="12.75">
      <c r="A21" s="41" t="s">
        <v>52</v>
      </c>
      <c r="B21" s="68">
        <v>9970</v>
      </c>
      <c r="C21" s="69">
        <v>32893</v>
      </c>
      <c r="D21" s="112">
        <v>0</v>
      </c>
      <c r="E21" s="115">
        <f t="shared" si="0"/>
        <v>42863</v>
      </c>
      <c r="F21" s="68">
        <v>868</v>
      </c>
      <c r="G21" s="69">
        <v>0</v>
      </c>
      <c r="H21" s="72">
        <f>SUM(F21:G21)</f>
        <v>868</v>
      </c>
      <c r="I21" s="68">
        <v>0</v>
      </c>
      <c r="J21" s="69">
        <v>263</v>
      </c>
      <c r="K21" s="69">
        <v>2688</v>
      </c>
      <c r="L21" s="72">
        <f>SUM(I21:K21)</f>
        <v>2951</v>
      </c>
      <c r="M21" s="71">
        <f>E21+H21+L21</f>
        <v>46682</v>
      </c>
      <c r="N21" s="9"/>
    </row>
    <row r="22" spans="1:14" ht="12.75">
      <c r="A22" s="41" t="s">
        <v>53</v>
      </c>
      <c r="B22" s="68">
        <v>10235</v>
      </c>
      <c r="C22" s="69">
        <v>42188</v>
      </c>
      <c r="D22" s="112">
        <v>0</v>
      </c>
      <c r="E22" s="115">
        <f t="shared" si="0"/>
        <v>52423</v>
      </c>
      <c r="F22" s="68">
        <v>335</v>
      </c>
      <c r="G22" s="69">
        <v>0</v>
      </c>
      <c r="H22" s="72">
        <f aca="true" t="shared" si="4" ref="H22:H27">SUM(F22:G22)</f>
        <v>335</v>
      </c>
      <c r="I22" s="68">
        <v>0</v>
      </c>
      <c r="J22" s="69">
        <v>252</v>
      </c>
      <c r="K22" s="69">
        <v>3012</v>
      </c>
      <c r="L22" s="72">
        <f aca="true" t="shared" si="5" ref="L22:L27">SUM(I22:K22)</f>
        <v>3264</v>
      </c>
      <c r="M22" s="71">
        <f aca="true" t="shared" si="6" ref="M22:M27">E22+H22+L22</f>
        <v>56022</v>
      </c>
      <c r="N22" s="9"/>
    </row>
    <row r="23" spans="1:14" ht="12.75">
      <c r="A23" s="41" t="s">
        <v>54</v>
      </c>
      <c r="B23" s="68">
        <v>76262</v>
      </c>
      <c r="C23" s="69">
        <v>18361</v>
      </c>
      <c r="D23" s="112">
        <v>0</v>
      </c>
      <c r="E23" s="115">
        <f t="shared" si="0"/>
        <v>94623</v>
      </c>
      <c r="F23" s="68">
        <v>412</v>
      </c>
      <c r="G23" s="69">
        <v>0</v>
      </c>
      <c r="H23" s="72">
        <f t="shared" si="4"/>
        <v>412</v>
      </c>
      <c r="I23" s="68">
        <v>0</v>
      </c>
      <c r="J23" s="69">
        <v>76</v>
      </c>
      <c r="K23" s="69">
        <v>10</v>
      </c>
      <c r="L23" s="72">
        <f t="shared" si="5"/>
        <v>86</v>
      </c>
      <c r="M23" s="71">
        <f t="shared" si="6"/>
        <v>95121</v>
      </c>
      <c r="N23" s="9"/>
    </row>
    <row r="24" spans="1:14" ht="12.75">
      <c r="A24" s="41" t="s">
        <v>55</v>
      </c>
      <c r="B24" s="68">
        <v>21907</v>
      </c>
      <c r="C24" s="69">
        <v>103797</v>
      </c>
      <c r="D24" s="112">
        <v>0</v>
      </c>
      <c r="E24" s="115">
        <f t="shared" si="0"/>
        <v>125704</v>
      </c>
      <c r="F24" s="68">
        <v>670</v>
      </c>
      <c r="G24" s="69">
        <v>0</v>
      </c>
      <c r="H24" s="72">
        <f t="shared" si="4"/>
        <v>670</v>
      </c>
      <c r="I24" s="68">
        <v>0</v>
      </c>
      <c r="J24" s="69">
        <v>2626</v>
      </c>
      <c r="K24" s="69">
        <v>4389</v>
      </c>
      <c r="L24" s="72">
        <f t="shared" si="5"/>
        <v>7015</v>
      </c>
      <c r="M24" s="71">
        <f t="shared" si="6"/>
        <v>133389</v>
      </c>
      <c r="N24" s="9"/>
    </row>
    <row r="25" spans="1:14" ht="12.75">
      <c r="A25" s="41" t="s">
        <v>56</v>
      </c>
      <c r="B25" s="68">
        <v>15896</v>
      </c>
      <c r="C25" s="69">
        <v>12634</v>
      </c>
      <c r="D25" s="112">
        <v>0</v>
      </c>
      <c r="E25" s="115">
        <f t="shared" si="0"/>
        <v>28530</v>
      </c>
      <c r="F25" s="68">
        <v>172</v>
      </c>
      <c r="G25" s="69">
        <v>0</v>
      </c>
      <c r="H25" s="72">
        <f t="shared" si="4"/>
        <v>172</v>
      </c>
      <c r="I25" s="68">
        <v>0</v>
      </c>
      <c r="J25" s="69">
        <v>331</v>
      </c>
      <c r="K25" s="69">
        <v>37</v>
      </c>
      <c r="L25" s="72">
        <f t="shared" si="5"/>
        <v>368</v>
      </c>
      <c r="M25" s="71">
        <f t="shared" si="6"/>
        <v>29070</v>
      </c>
      <c r="N25" s="9"/>
    </row>
    <row r="26" spans="1:14" ht="12.75">
      <c r="A26" s="41" t="s">
        <v>57</v>
      </c>
      <c r="B26" s="68">
        <v>23595</v>
      </c>
      <c r="C26" s="69">
        <v>9458</v>
      </c>
      <c r="D26" s="112">
        <v>0</v>
      </c>
      <c r="E26" s="115">
        <f t="shared" si="0"/>
        <v>33053</v>
      </c>
      <c r="F26" s="68">
        <v>1097</v>
      </c>
      <c r="G26" s="69">
        <v>0</v>
      </c>
      <c r="H26" s="72">
        <f t="shared" si="4"/>
        <v>1097</v>
      </c>
      <c r="I26" s="68">
        <v>0</v>
      </c>
      <c r="J26" s="69">
        <v>211</v>
      </c>
      <c r="K26" s="69">
        <v>0</v>
      </c>
      <c r="L26" s="72">
        <f t="shared" si="5"/>
        <v>211</v>
      </c>
      <c r="M26" s="71">
        <f t="shared" si="6"/>
        <v>34361</v>
      </c>
      <c r="N26" s="9"/>
    </row>
    <row r="27" spans="1:14" ht="12.75">
      <c r="A27" s="41" t="s">
        <v>58</v>
      </c>
      <c r="B27" s="68">
        <v>72632</v>
      </c>
      <c r="C27" s="69">
        <v>18492</v>
      </c>
      <c r="D27" s="112">
        <v>0</v>
      </c>
      <c r="E27" s="115">
        <f t="shared" si="0"/>
        <v>91124</v>
      </c>
      <c r="F27" s="68">
        <v>-58</v>
      </c>
      <c r="G27" s="69">
        <v>0</v>
      </c>
      <c r="H27" s="72">
        <f t="shared" si="4"/>
        <v>-58</v>
      </c>
      <c r="I27" s="68">
        <v>0</v>
      </c>
      <c r="J27" s="69">
        <v>207</v>
      </c>
      <c r="K27" s="69">
        <v>7696</v>
      </c>
      <c r="L27" s="72">
        <f t="shared" si="5"/>
        <v>7903</v>
      </c>
      <c r="M27" s="71">
        <f t="shared" si="6"/>
        <v>98969</v>
      </c>
      <c r="N27" s="9"/>
    </row>
    <row r="28" spans="1:14" ht="12.75">
      <c r="A28" s="41" t="s">
        <v>59</v>
      </c>
      <c r="B28" s="68">
        <v>89100</v>
      </c>
      <c r="C28" s="69">
        <v>54267</v>
      </c>
      <c r="D28" s="112">
        <v>0</v>
      </c>
      <c r="E28" s="115">
        <f t="shared" si="0"/>
        <v>143367</v>
      </c>
      <c r="F28" s="68">
        <v>13779</v>
      </c>
      <c r="G28" s="69">
        <v>0</v>
      </c>
      <c r="H28" s="72">
        <f>SUM(F28:G28)</f>
        <v>13779</v>
      </c>
      <c r="I28" s="68">
        <v>0</v>
      </c>
      <c r="J28" s="69">
        <v>1266</v>
      </c>
      <c r="K28" s="69">
        <v>7344</v>
      </c>
      <c r="L28" s="72">
        <f>SUM(I28:K28)</f>
        <v>8610</v>
      </c>
      <c r="M28" s="71">
        <f>E28+H28+L28</f>
        <v>165756</v>
      </c>
      <c r="N28" s="9"/>
    </row>
    <row r="29" spans="1:14" ht="12.75">
      <c r="A29" s="41" t="s">
        <v>60</v>
      </c>
      <c r="B29" s="68">
        <v>18204</v>
      </c>
      <c r="C29" s="69">
        <v>35997</v>
      </c>
      <c r="D29" s="112">
        <v>0</v>
      </c>
      <c r="E29" s="115">
        <f t="shared" si="0"/>
        <v>54201</v>
      </c>
      <c r="F29" s="68">
        <v>2421</v>
      </c>
      <c r="G29" s="69">
        <v>0</v>
      </c>
      <c r="H29" s="72">
        <f aca="true" t="shared" si="7" ref="H29:H42">SUM(F29:G29)</f>
        <v>2421</v>
      </c>
      <c r="I29" s="68">
        <v>0</v>
      </c>
      <c r="J29" s="69">
        <v>832</v>
      </c>
      <c r="K29" s="69">
        <v>6473</v>
      </c>
      <c r="L29" s="72">
        <f aca="true" t="shared" si="8" ref="L29:L42">SUM(I29:K29)</f>
        <v>7305</v>
      </c>
      <c r="M29" s="71">
        <f aca="true" t="shared" si="9" ref="M29:M42">E29+H29+L29</f>
        <v>63927</v>
      </c>
      <c r="N29" s="9"/>
    </row>
    <row r="30" spans="1:14" ht="12.75">
      <c r="A30" s="41" t="s">
        <v>61</v>
      </c>
      <c r="B30" s="68">
        <v>55695</v>
      </c>
      <c r="C30" s="69">
        <v>70541</v>
      </c>
      <c r="D30" s="112">
        <v>0</v>
      </c>
      <c r="E30" s="115">
        <f t="shared" si="0"/>
        <v>126236</v>
      </c>
      <c r="F30" s="68">
        <v>9609</v>
      </c>
      <c r="G30" s="69">
        <v>0</v>
      </c>
      <c r="H30" s="72">
        <f t="shared" si="7"/>
        <v>9609</v>
      </c>
      <c r="I30" s="68">
        <v>0</v>
      </c>
      <c r="J30" s="69">
        <v>3071</v>
      </c>
      <c r="K30" s="69">
        <v>6682</v>
      </c>
      <c r="L30" s="72">
        <f t="shared" si="8"/>
        <v>9753</v>
      </c>
      <c r="M30" s="71">
        <f t="shared" si="9"/>
        <v>145598</v>
      </c>
      <c r="N30" s="9"/>
    </row>
    <row r="31" spans="1:14" ht="12.75">
      <c r="A31" s="41" t="s">
        <v>62</v>
      </c>
      <c r="B31" s="68">
        <v>23021</v>
      </c>
      <c r="C31" s="69">
        <v>134691</v>
      </c>
      <c r="D31" s="112">
        <v>0</v>
      </c>
      <c r="E31" s="115">
        <f t="shared" si="0"/>
        <v>157712</v>
      </c>
      <c r="F31" s="68">
        <v>18661</v>
      </c>
      <c r="G31" s="69">
        <v>0</v>
      </c>
      <c r="H31" s="72">
        <f t="shared" si="7"/>
        <v>18661</v>
      </c>
      <c r="I31" s="68">
        <v>0</v>
      </c>
      <c r="J31" s="69">
        <v>2143</v>
      </c>
      <c r="K31" s="69">
        <v>6999</v>
      </c>
      <c r="L31" s="72">
        <f t="shared" si="8"/>
        <v>9142</v>
      </c>
      <c r="M31" s="71">
        <f t="shared" si="9"/>
        <v>185515</v>
      </c>
      <c r="N31" s="9"/>
    </row>
    <row r="32" spans="1:14" ht="12.75">
      <c r="A32" s="41" t="s">
        <v>63</v>
      </c>
      <c r="B32" s="68">
        <v>85393</v>
      </c>
      <c r="C32" s="69">
        <v>71162</v>
      </c>
      <c r="D32" s="112">
        <v>0</v>
      </c>
      <c r="E32" s="115">
        <f t="shared" si="0"/>
        <v>156555</v>
      </c>
      <c r="F32" s="68">
        <v>14088</v>
      </c>
      <c r="G32" s="69">
        <v>0</v>
      </c>
      <c r="H32" s="72">
        <f t="shared" si="7"/>
        <v>14088</v>
      </c>
      <c r="I32" s="68">
        <v>0</v>
      </c>
      <c r="J32" s="69">
        <v>1666</v>
      </c>
      <c r="K32" s="69">
        <v>5996</v>
      </c>
      <c r="L32" s="72">
        <f t="shared" si="8"/>
        <v>7662</v>
      </c>
      <c r="M32" s="71">
        <f t="shared" si="9"/>
        <v>178305</v>
      </c>
      <c r="N32" s="9"/>
    </row>
    <row r="33" spans="1:14" ht="12.75">
      <c r="A33" s="41" t="s">
        <v>64</v>
      </c>
      <c r="B33" s="68">
        <v>7997</v>
      </c>
      <c r="C33" s="69">
        <v>18414</v>
      </c>
      <c r="D33" s="112">
        <v>0</v>
      </c>
      <c r="E33" s="115">
        <f t="shared" si="0"/>
        <v>26411</v>
      </c>
      <c r="F33" s="68">
        <v>2692</v>
      </c>
      <c r="G33" s="69">
        <v>0</v>
      </c>
      <c r="H33" s="72">
        <f t="shared" si="7"/>
        <v>2692</v>
      </c>
      <c r="I33" s="68">
        <v>0</v>
      </c>
      <c r="J33" s="69">
        <v>0</v>
      </c>
      <c r="K33" s="69">
        <v>10</v>
      </c>
      <c r="L33" s="72">
        <f t="shared" si="8"/>
        <v>10</v>
      </c>
      <c r="M33" s="71">
        <f t="shared" si="9"/>
        <v>29113</v>
      </c>
      <c r="N33" s="9"/>
    </row>
    <row r="34" spans="1:14" ht="12.75">
      <c r="A34" s="41" t="s">
        <v>65</v>
      </c>
      <c r="B34" s="68">
        <v>47534</v>
      </c>
      <c r="C34" s="69">
        <v>20147</v>
      </c>
      <c r="D34" s="112">
        <v>0</v>
      </c>
      <c r="E34" s="115">
        <f t="shared" si="0"/>
        <v>67681</v>
      </c>
      <c r="F34" s="68">
        <v>496</v>
      </c>
      <c r="G34" s="69">
        <v>0</v>
      </c>
      <c r="H34" s="72">
        <f t="shared" si="7"/>
        <v>496</v>
      </c>
      <c r="I34" s="68">
        <v>0</v>
      </c>
      <c r="J34" s="69">
        <v>0</v>
      </c>
      <c r="K34" s="69">
        <v>0</v>
      </c>
      <c r="L34" s="72">
        <f t="shared" si="8"/>
        <v>0</v>
      </c>
      <c r="M34" s="71">
        <f t="shared" si="9"/>
        <v>68177</v>
      </c>
      <c r="N34" s="9"/>
    </row>
    <row r="35" spans="1:14" ht="12.75">
      <c r="A35" s="41" t="s">
        <v>66</v>
      </c>
      <c r="B35" s="68">
        <v>131360</v>
      </c>
      <c r="C35" s="69">
        <v>195934</v>
      </c>
      <c r="D35" s="112">
        <v>0</v>
      </c>
      <c r="E35" s="115">
        <f t="shared" si="0"/>
        <v>327294</v>
      </c>
      <c r="F35" s="68">
        <v>-347</v>
      </c>
      <c r="G35" s="69">
        <v>0</v>
      </c>
      <c r="H35" s="72">
        <f t="shared" si="7"/>
        <v>-347</v>
      </c>
      <c r="I35" s="68">
        <v>0</v>
      </c>
      <c r="J35" s="69">
        <v>2487</v>
      </c>
      <c r="K35" s="69">
        <v>1031</v>
      </c>
      <c r="L35" s="72">
        <f t="shared" si="8"/>
        <v>3518</v>
      </c>
      <c r="M35" s="71">
        <f t="shared" si="9"/>
        <v>330465</v>
      </c>
      <c r="N35" s="9"/>
    </row>
    <row r="36" spans="1:14" ht="12.75">
      <c r="A36" s="41" t="s">
        <v>67</v>
      </c>
      <c r="B36" s="68">
        <v>87327</v>
      </c>
      <c r="C36" s="69">
        <v>63001</v>
      </c>
      <c r="D36" s="112">
        <v>0</v>
      </c>
      <c r="E36" s="115">
        <f t="shared" si="0"/>
        <v>150328</v>
      </c>
      <c r="F36" s="68">
        <v>19369</v>
      </c>
      <c r="G36" s="69">
        <v>0</v>
      </c>
      <c r="H36" s="72">
        <f t="shared" si="7"/>
        <v>19369</v>
      </c>
      <c r="I36" s="68">
        <v>0</v>
      </c>
      <c r="J36" s="69">
        <v>4364</v>
      </c>
      <c r="K36" s="69">
        <v>4859</v>
      </c>
      <c r="L36" s="72">
        <f t="shared" si="8"/>
        <v>9223</v>
      </c>
      <c r="M36" s="71">
        <f t="shared" si="9"/>
        <v>178920</v>
      </c>
      <c r="N36" s="9"/>
    </row>
    <row r="37" spans="1:187" ht="12.75">
      <c r="A37" s="41" t="s">
        <v>68</v>
      </c>
      <c r="B37" s="68">
        <v>23753</v>
      </c>
      <c r="C37" s="69">
        <v>52149</v>
      </c>
      <c r="D37" s="112">
        <v>0</v>
      </c>
      <c r="E37" s="115">
        <f t="shared" si="0"/>
        <v>75902</v>
      </c>
      <c r="F37" s="68">
        <v>2676</v>
      </c>
      <c r="G37" s="69">
        <v>0</v>
      </c>
      <c r="H37" s="72">
        <f t="shared" si="7"/>
        <v>2676</v>
      </c>
      <c r="I37" s="68">
        <v>0</v>
      </c>
      <c r="J37" s="69">
        <v>1902</v>
      </c>
      <c r="K37" s="69">
        <v>4679</v>
      </c>
      <c r="L37" s="72">
        <f t="shared" si="8"/>
        <v>6581</v>
      </c>
      <c r="M37" s="71">
        <f t="shared" si="9"/>
        <v>85159</v>
      </c>
      <c r="N37" s="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</row>
    <row r="38" spans="1:187" ht="12.75">
      <c r="A38" s="41" t="s">
        <v>69</v>
      </c>
      <c r="B38" s="68">
        <v>62340</v>
      </c>
      <c r="C38" s="69">
        <v>8198</v>
      </c>
      <c r="D38" s="112">
        <v>0</v>
      </c>
      <c r="E38" s="115">
        <f t="shared" si="0"/>
        <v>70538</v>
      </c>
      <c r="F38" s="68">
        <v>332</v>
      </c>
      <c r="G38" s="69">
        <v>0</v>
      </c>
      <c r="H38" s="72">
        <f t="shared" si="7"/>
        <v>332</v>
      </c>
      <c r="I38" s="68">
        <v>0</v>
      </c>
      <c r="J38" s="69">
        <v>71</v>
      </c>
      <c r="K38" s="69">
        <v>3148</v>
      </c>
      <c r="L38" s="72">
        <f t="shared" si="8"/>
        <v>3219</v>
      </c>
      <c r="M38" s="71">
        <f t="shared" si="9"/>
        <v>74089</v>
      </c>
      <c r="N38" s="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</row>
    <row r="39" spans="1:14" ht="12.75">
      <c r="A39" s="41" t="s">
        <v>70</v>
      </c>
      <c r="B39" s="68">
        <v>39066</v>
      </c>
      <c r="C39" s="69">
        <v>-272</v>
      </c>
      <c r="D39" s="112">
        <v>0</v>
      </c>
      <c r="E39" s="115">
        <f t="shared" si="0"/>
        <v>38794</v>
      </c>
      <c r="F39" s="68">
        <v>283</v>
      </c>
      <c r="G39" s="69">
        <v>0</v>
      </c>
      <c r="H39" s="72">
        <f t="shared" si="7"/>
        <v>283</v>
      </c>
      <c r="I39" s="68">
        <v>0</v>
      </c>
      <c r="J39" s="69">
        <v>52</v>
      </c>
      <c r="K39" s="69">
        <v>2810</v>
      </c>
      <c r="L39" s="72">
        <f t="shared" si="8"/>
        <v>2862</v>
      </c>
      <c r="M39" s="71">
        <f t="shared" si="9"/>
        <v>41939</v>
      </c>
      <c r="N39" s="9"/>
    </row>
    <row r="40" spans="1:14" ht="12.75">
      <c r="A40" s="41" t="s">
        <v>71</v>
      </c>
      <c r="B40" s="68">
        <v>2938</v>
      </c>
      <c r="C40" s="69">
        <v>11083</v>
      </c>
      <c r="D40" s="112">
        <v>0</v>
      </c>
      <c r="E40" s="115">
        <f t="shared" si="0"/>
        <v>14021</v>
      </c>
      <c r="F40" s="68">
        <v>1168</v>
      </c>
      <c r="G40" s="69">
        <v>0</v>
      </c>
      <c r="H40" s="72">
        <f t="shared" si="7"/>
        <v>1168</v>
      </c>
      <c r="I40" s="68">
        <v>0</v>
      </c>
      <c r="J40" s="69">
        <v>0</v>
      </c>
      <c r="K40" s="69">
        <v>2363</v>
      </c>
      <c r="L40" s="72">
        <f t="shared" si="8"/>
        <v>2363</v>
      </c>
      <c r="M40" s="71">
        <f t="shared" si="9"/>
        <v>17552</v>
      </c>
      <c r="N40" s="9"/>
    </row>
    <row r="41" spans="1:14" ht="12.75">
      <c r="A41" s="41" t="s">
        <v>72</v>
      </c>
      <c r="B41" s="68">
        <v>408796</v>
      </c>
      <c r="C41" s="69">
        <v>-83529</v>
      </c>
      <c r="D41" s="112">
        <v>0</v>
      </c>
      <c r="E41" s="115">
        <f t="shared" si="0"/>
        <v>325267</v>
      </c>
      <c r="F41" s="68">
        <v>6753</v>
      </c>
      <c r="G41" s="69">
        <v>0</v>
      </c>
      <c r="H41" s="72">
        <f t="shared" si="7"/>
        <v>6753</v>
      </c>
      <c r="I41" s="68">
        <v>0</v>
      </c>
      <c r="J41" s="69">
        <v>10346</v>
      </c>
      <c r="K41" s="69">
        <v>10186</v>
      </c>
      <c r="L41" s="72">
        <f t="shared" si="8"/>
        <v>20532</v>
      </c>
      <c r="M41" s="71">
        <f t="shared" si="9"/>
        <v>352552</v>
      </c>
      <c r="N41" s="9"/>
    </row>
    <row r="42" spans="1:14" ht="12.75">
      <c r="A42" s="41" t="s">
        <v>73</v>
      </c>
      <c r="B42" s="68">
        <v>52512</v>
      </c>
      <c r="C42" s="69">
        <v>278850</v>
      </c>
      <c r="D42" s="112">
        <v>0</v>
      </c>
      <c r="E42" s="115">
        <f t="shared" si="0"/>
        <v>331362</v>
      </c>
      <c r="F42" s="68">
        <v>1192</v>
      </c>
      <c r="G42" s="69">
        <v>0</v>
      </c>
      <c r="H42" s="72">
        <f t="shared" si="7"/>
        <v>1192</v>
      </c>
      <c r="I42" s="68">
        <v>0</v>
      </c>
      <c r="J42" s="69">
        <v>0</v>
      </c>
      <c r="K42" s="69">
        <v>1862</v>
      </c>
      <c r="L42" s="72">
        <f t="shared" si="8"/>
        <v>1862</v>
      </c>
      <c r="M42" s="71">
        <f t="shared" si="9"/>
        <v>334416</v>
      </c>
      <c r="N42" s="9"/>
    </row>
    <row r="43" spans="1:14" ht="12.75">
      <c r="A43" s="41" t="s">
        <v>74</v>
      </c>
      <c r="B43" s="68">
        <v>0</v>
      </c>
      <c r="C43" s="69">
        <v>0</v>
      </c>
      <c r="D43" s="112">
        <v>0</v>
      </c>
      <c r="E43" s="115">
        <f t="shared" si="0"/>
        <v>0</v>
      </c>
      <c r="F43" s="68">
        <v>0</v>
      </c>
      <c r="G43" s="69">
        <v>0</v>
      </c>
      <c r="H43" s="72">
        <f aca="true" t="shared" si="10" ref="H43:H48">SUM(F43:G43)</f>
        <v>0</v>
      </c>
      <c r="I43" s="68">
        <v>0</v>
      </c>
      <c r="J43" s="69">
        <v>0</v>
      </c>
      <c r="K43" s="69">
        <v>0</v>
      </c>
      <c r="L43" s="72">
        <f aca="true" t="shared" si="11" ref="L43:L48">SUM(I43:K43)</f>
        <v>0</v>
      </c>
      <c r="M43" s="71">
        <f aca="true" t="shared" si="12" ref="M43:M48">E43+H43+L43</f>
        <v>0</v>
      </c>
      <c r="N43" s="9"/>
    </row>
    <row r="44" spans="1:14" ht="12.75">
      <c r="A44" s="41" t="s">
        <v>75</v>
      </c>
      <c r="B44" s="68">
        <v>93132</v>
      </c>
      <c r="C44" s="69">
        <v>229215</v>
      </c>
      <c r="D44" s="112">
        <v>0</v>
      </c>
      <c r="E44" s="115">
        <f t="shared" si="0"/>
        <v>322347</v>
      </c>
      <c r="F44" s="68">
        <v>325</v>
      </c>
      <c r="G44" s="69">
        <v>0</v>
      </c>
      <c r="H44" s="72">
        <f t="shared" si="10"/>
        <v>325</v>
      </c>
      <c r="I44" s="68">
        <v>0</v>
      </c>
      <c r="J44" s="69">
        <v>0</v>
      </c>
      <c r="K44" s="69">
        <v>1709</v>
      </c>
      <c r="L44" s="72">
        <f t="shared" si="11"/>
        <v>1709</v>
      </c>
      <c r="M44" s="71">
        <f t="shared" si="12"/>
        <v>324381</v>
      </c>
      <c r="N44" s="9"/>
    </row>
    <row r="45" spans="1:14" ht="12.75">
      <c r="A45" s="41" t="s">
        <v>76</v>
      </c>
      <c r="B45" s="68">
        <v>0</v>
      </c>
      <c r="C45" s="69">
        <v>171631</v>
      </c>
      <c r="D45" s="112">
        <v>0</v>
      </c>
      <c r="E45" s="115">
        <f t="shared" si="0"/>
        <v>171631</v>
      </c>
      <c r="F45" s="68">
        <v>291</v>
      </c>
      <c r="G45" s="69">
        <v>0</v>
      </c>
      <c r="H45" s="72">
        <f t="shared" si="10"/>
        <v>291</v>
      </c>
      <c r="I45" s="68">
        <v>0</v>
      </c>
      <c r="J45" s="69">
        <v>552</v>
      </c>
      <c r="K45" s="69">
        <v>4547</v>
      </c>
      <c r="L45" s="72">
        <f t="shared" si="11"/>
        <v>5099</v>
      </c>
      <c r="M45" s="71">
        <f t="shared" si="12"/>
        <v>177021</v>
      </c>
      <c r="N45" s="9"/>
    </row>
    <row r="46" spans="1:14" ht="13.5" thickBot="1">
      <c r="A46" s="54" t="s">
        <v>77</v>
      </c>
      <c r="B46" s="55">
        <v>0</v>
      </c>
      <c r="C46" s="56">
        <v>22745</v>
      </c>
      <c r="D46" s="113">
        <v>0</v>
      </c>
      <c r="E46" s="72">
        <f t="shared" si="0"/>
        <v>22745</v>
      </c>
      <c r="F46" s="55">
        <v>6442</v>
      </c>
      <c r="G46" s="56">
        <v>0</v>
      </c>
      <c r="H46" s="58">
        <f>SUM(F46:G46)</f>
        <v>6442</v>
      </c>
      <c r="I46" s="55">
        <v>0</v>
      </c>
      <c r="J46" s="56">
        <v>0</v>
      </c>
      <c r="K46" s="56">
        <v>1886</v>
      </c>
      <c r="L46" s="58">
        <f>SUM(I46:K46)</f>
        <v>1886</v>
      </c>
      <c r="M46" s="59">
        <f>E46+H46+L46</f>
        <v>31073</v>
      </c>
      <c r="N46" s="9"/>
    </row>
    <row r="47" spans="1:14" ht="13.5" thickTop="1">
      <c r="A47" s="96" t="s">
        <v>78</v>
      </c>
      <c r="B47" s="97">
        <f>SUM(B5:B46)</f>
        <v>2008428</v>
      </c>
      <c r="C47" s="98">
        <f aca="true" t="shared" si="13" ref="C47:M47">SUM(C5:C46)</f>
        <v>3097835</v>
      </c>
      <c r="D47" s="98">
        <f t="shared" si="13"/>
        <v>0</v>
      </c>
      <c r="E47" s="99">
        <f t="shared" si="13"/>
        <v>5106263</v>
      </c>
      <c r="F47" s="97">
        <f t="shared" si="13"/>
        <v>130100</v>
      </c>
      <c r="G47" s="98">
        <f t="shared" si="13"/>
        <v>0</v>
      </c>
      <c r="H47" s="99">
        <f t="shared" si="13"/>
        <v>130100</v>
      </c>
      <c r="I47" s="97">
        <f>SUM(I5:I46)</f>
        <v>0</v>
      </c>
      <c r="J47" s="98">
        <f t="shared" si="13"/>
        <v>49096</v>
      </c>
      <c r="K47" s="98">
        <f t="shared" si="13"/>
        <v>151663</v>
      </c>
      <c r="L47" s="99">
        <f t="shared" si="13"/>
        <v>200759</v>
      </c>
      <c r="M47" s="100">
        <f t="shared" si="13"/>
        <v>5437122</v>
      </c>
      <c r="N47" s="9"/>
    </row>
    <row r="48" spans="1:14" ht="13.5" thickBot="1">
      <c r="A48" s="88" t="s">
        <v>79</v>
      </c>
      <c r="B48" s="89">
        <v>205360</v>
      </c>
      <c r="C48" s="90">
        <v>6666005</v>
      </c>
      <c r="D48" s="114">
        <v>0</v>
      </c>
      <c r="E48" s="93">
        <f>SUM(B48:D48)</f>
        <v>6871365</v>
      </c>
      <c r="F48" s="89">
        <v>651099</v>
      </c>
      <c r="G48" s="90">
        <v>-218422</v>
      </c>
      <c r="H48" s="93">
        <f t="shared" si="10"/>
        <v>432677</v>
      </c>
      <c r="I48" s="89">
        <v>1150361</v>
      </c>
      <c r="J48" s="90">
        <v>745221</v>
      </c>
      <c r="K48" s="90">
        <v>644295</v>
      </c>
      <c r="L48" s="93">
        <f t="shared" si="11"/>
        <v>2539877</v>
      </c>
      <c r="M48" s="94">
        <f t="shared" si="12"/>
        <v>9843919</v>
      </c>
      <c r="N48" s="9"/>
    </row>
    <row r="49" spans="1:14" ht="13.5" thickTop="1">
      <c r="A49" s="96" t="s">
        <v>80</v>
      </c>
      <c r="B49" s="97">
        <f>SUM(B47:B48)</f>
        <v>2213788</v>
      </c>
      <c r="C49" s="98">
        <f aca="true" t="shared" si="14" ref="C49:M49">SUM(C47:C48)</f>
        <v>9763840</v>
      </c>
      <c r="D49" s="98">
        <f t="shared" si="14"/>
        <v>0</v>
      </c>
      <c r="E49" s="99">
        <f t="shared" si="14"/>
        <v>11977628</v>
      </c>
      <c r="F49" s="97">
        <f t="shared" si="14"/>
        <v>781199</v>
      </c>
      <c r="G49" s="98">
        <f t="shared" si="14"/>
        <v>-218422</v>
      </c>
      <c r="H49" s="99">
        <f t="shared" si="14"/>
        <v>562777</v>
      </c>
      <c r="I49" s="97">
        <f t="shared" si="14"/>
        <v>1150361</v>
      </c>
      <c r="J49" s="98">
        <f t="shared" si="14"/>
        <v>794317</v>
      </c>
      <c r="K49" s="98">
        <f>SUM(K47:K48)</f>
        <v>795958</v>
      </c>
      <c r="L49" s="99">
        <f t="shared" si="14"/>
        <v>2740636</v>
      </c>
      <c r="M49" s="100">
        <f t="shared" si="14"/>
        <v>15281041</v>
      </c>
      <c r="N49" s="9"/>
    </row>
    <row r="50" ht="12.75">
      <c r="A50" s="4"/>
    </row>
    <row r="51" spans="1:13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ht="12.75">
      <c r="A52" s="79"/>
    </row>
    <row r="53" ht="12.75">
      <c r="A53" s="79"/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  <row r="89" ht="12.75">
      <c r="A89" s="79"/>
    </row>
    <row r="90" ht="12.75">
      <c r="A90" s="79"/>
    </row>
    <row r="91" ht="12.75">
      <c r="A91" s="79"/>
    </row>
    <row r="92" ht="12.75">
      <c r="A92" s="79"/>
    </row>
    <row r="93" ht="12.75">
      <c r="A93" s="79"/>
    </row>
    <row r="94" ht="12.75">
      <c r="A94" s="79"/>
    </row>
    <row r="95" ht="12.75">
      <c r="A95" s="79"/>
    </row>
    <row r="96" ht="12.75">
      <c r="A96" s="79"/>
    </row>
    <row r="97" ht="12.75">
      <c r="A97" s="79"/>
    </row>
    <row r="98" ht="12.75">
      <c r="A98" s="79"/>
    </row>
    <row r="99" ht="12.75">
      <c r="A99" s="79"/>
    </row>
    <row r="100" ht="12.75">
      <c r="A100" s="79"/>
    </row>
    <row r="101" ht="12.75">
      <c r="A101" s="79"/>
    </row>
    <row r="102" ht="12.75">
      <c r="A102" s="79"/>
    </row>
    <row r="103" ht="12.75">
      <c r="A103" s="79"/>
    </row>
    <row r="104" ht="12.75">
      <c r="A104" s="79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  <row r="111" ht="12.75">
      <c r="A111" s="79"/>
    </row>
    <row r="112" ht="12.75">
      <c r="A112" s="79"/>
    </row>
    <row r="113" ht="12.75">
      <c r="A113" s="79"/>
    </row>
    <row r="114" ht="12.75">
      <c r="A114" s="79"/>
    </row>
    <row r="115" ht="12.75">
      <c r="A115" s="79"/>
    </row>
    <row r="116" ht="12.75">
      <c r="A116" s="79"/>
    </row>
    <row r="117" ht="12.75">
      <c r="A117" s="79"/>
    </row>
    <row r="118" ht="12.75">
      <c r="A118" s="79"/>
    </row>
    <row r="119" ht="12.75">
      <c r="A119" s="79"/>
    </row>
    <row r="120" ht="12.75">
      <c r="A120" s="79"/>
    </row>
    <row r="121" ht="12.75">
      <c r="A121" s="79"/>
    </row>
    <row r="122" ht="12.75">
      <c r="A122" s="79"/>
    </row>
    <row r="123" ht="12.75">
      <c r="A123" s="79"/>
    </row>
    <row r="124" ht="12.75">
      <c r="A124" s="79"/>
    </row>
    <row r="125" ht="12.75">
      <c r="A125" s="79"/>
    </row>
    <row r="126" ht="12.75">
      <c r="A126" s="79"/>
    </row>
    <row r="127" ht="12.75">
      <c r="A127" s="79"/>
    </row>
    <row r="128" ht="12.75">
      <c r="A128" s="79"/>
    </row>
    <row r="129" ht="12.75">
      <c r="A129" s="79"/>
    </row>
    <row r="130" ht="12.75">
      <c r="A130" s="79"/>
    </row>
    <row r="131" ht="12.75">
      <c r="A131" s="79"/>
    </row>
    <row r="132" ht="12.75">
      <c r="A132" s="79"/>
    </row>
    <row r="133" ht="12.75">
      <c r="A133" s="79"/>
    </row>
    <row r="134" ht="12.75">
      <c r="A134" s="79"/>
    </row>
    <row r="135" ht="12.75">
      <c r="A135" s="79"/>
    </row>
    <row r="136" ht="12.75">
      <c r="A136" s="79"/>
    </row>
    <row r="137" ht="12.75">
      <c r="A137" s="79"/>
    </row>
    <row r="138" ht="12.75">
      <c r="A138" s="79"/>
    </row>
    <row r="139" ht="12.75">
      <c r="A139" s="79"/>
    </row>
    <row r="140" ht="12.75">
      <c r="A140" s="79"/>
    </row>
    <row r="141" ht="12.75">
      <c r="A141" s="79"/>
    </row>
    <row r="142" ht="12.75">
      <c r="A142" s="79"/>
    </row>
    <row r="143" ht="12.75">
      <c r="A143" s="79"/>
    </row>
    <row r="144" ht="12.75">
      <c r="A144" s="79"/>
    </row>
    <row r="145" ht="12.75">
      <c r="A145" s="79"/>
    </row>
    <row r="146" ht="12.75">
      <c r="A146" s="79"/>
    </row>
    <row r="147" ht="12.75">
      <c r="A147" s="79"/>
    </row>
    <row r="148" ht="12.75">
      <c r="A148" s="79"/>
    </row>
    <row r="149" ht="12.75">
      <c r="A149" s="79"/>
    </row>
    <row r="150" ht="12.75">
      <c r="A150" s="79"/>
    </row>
    <row r="151" ht="12.75">
      <c r="A151" s="79"/>
    </row>
    <row r="152" ht="12.75">
      <c r="A152" s="79"/>
    </row>
    <row r="153" ht="12.75">
      <c r="A153" s="79"/>
    </row>
    <row r="154" ht="12.75">
      <c r="A154" s="79"/>
    </row>
    <row r="155" ht="12.75">
      <c r="A155" s="79"/>
    </row>
    <row r="156" ht="12.75">
      <c r="A156" s="79"/>
    </row>
    <row r="157" ht="12.75">
      <c r="A157" s="79"/>
    </row>
    <row r="158" ht="12.75">
      <c r="A158" s="79"/>
    </row>
    <row r="159" ht="12.75">
      <c r="A159" s="79"/>
    </row>
    <row r="160" ht="12.75">
      <c r="A160" s="79"/>
    </row>
    <row r="161" ht="12.75">
      <c r="A161" s="79"/>
    </row>
    <row r="162" ht="12.75">
      <c r="A162" s="79"/>
    </row>
    <row r="163" ht="12.75">
      <c r="A163" s="79"/>
    </row>
    <row r="164" ht="12.75">
      <c r="A164" s="79"/>
    </row>
    <row r="165" ht="12.75">
      <c r="A165" s="79"/>
    </row>
    <row r="166" ht="12.75">
      <c r="A166" s="79"/>
    </row>
    <row r="167" ht="12.75">
      <c r="A167" s="79"/>
    </row>
    <row r="168" ht="12.75">
      <c r="A168" s="79"/>
    </row>
    <row r="169" ht="12.75">
      <c r="A169" s="79"/>
    </row>
    <row r="170" ht="12.75">
      <c r="A170" s="79"/>
    </row>
    <row r="171" ht="12.75">
      <c r="A171" s="79"/>
    </row>
    <row r="172" ht="12.75">
      <c r="A172" s="79"/>
    </row>
    <row r="173" ht="12.75">
      <c r="A173" s="79"/>
    </row>
    <row r="174" ht="12.75">
      <c r="A174" s="79"/>
    </row>
    <row r="175" ht="12.75">
      <c r="A175" s="79"/>
    </row>
    <row r="176" ht="12.75">
      <c r="A176" s="79"/>
    </row>
    <row r="177" ht="12.75">
      <c r="A177" s="79"/>
    </row>
    <row r="178" ht="12.75">
      <c r="A178" s="79"/>
    </row>
    <row r="179" ht="12.75">
      <c r="A179" s="79"/>
    </row>
    <row r="180" ht="12.75">
      <c r="A180" s="79"/>
    </row>
    <row r="181" ht="12.75">
      <c r="A181" s="79"/>
    </row>
    <row r="182" ht="12.75">
      <c r="A182" s="79"/>
    </row>
    <row r="183" ht="12.75">
      <c r="A183" s="79"/>
    </row>
    <row r="184" ht="12.75">
      <c r="A184" s="79"/>
    </row>
    <row r="185" ht="12.75">
      <c r="A185" s="79"/>
    </row>
    <row r="186" ht="12.75">
      <c r="A186" s="79"/>
    </row>
    <row r="187" ht="12.75">
      <c r="A187" s="79"/>
    </row>
    <row r="188" ht="12.75">
      <c r="A188" s="79"/>
    </row>
    <row r="189" ht="12.75">
      <c r="A189" s="79"/>
    </row>
    <row r="190" ht="12.75">
      <c r="A190" s="79"/>
    </row>
    <row r="191" ht="12.75">
      <c r="A191" s="79"/>
    </row>
    <row r="192" ht="12.75">
      <c r="A192" s="79"/>
    </row>
    <row r="193" ht="12.75">
      <c r="A193" s="79"/>
    </row>
    <row r="194" ht="12.75">
      <c r="A194" s="79"/>
    </row>
    <row r="195" ht="12.75">
      <c r="A195" s="79"/>
    </row>
    <row r="196" ht="12.75">
      <c r="A196" s="79"/>
    </row>
    <row r="197" ht="12.75">
      <c r="A197" s="79"/>
    </row>
    <row r="198" ht="12.75">
      <c r="A198" s="79"/>
    </row>
    <row r="199" ht="12.75">
      <c r="A199" s="79"/>
    </row>
    <row r="200" ht="12.75">
      <c r="A200" s="79"/>
    </row>
    <row r="201" ht="12.75">
      <c r="A201" s="79"/>
    </row>
    <row r="202" ht="12.75">
      <c r="A202" s="79"/>
    </row>
    <row r="203" ht="12.75">
      <c r="A203" s="79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</sheetData>
  <printOptions horizontalCentered="1"/>
  <pageMargins left="0.7874015748031497" right="0.7874015748031497" top="0.67" bottom="0.1968503937007874" header="0.27" footer="0.11811023622047245"/>
  <pageSetup blackAndWhite="1" horizontalDpi="300" verticalDpi="300" orientation="landscape" paperSize="9" scale="80" r:id="rId1"/>
  <headerFooter alignWithMargins="0">
    <oddHeader>&amp;C&amp;"Times New Roman CE,Félkövér"&amp;14 2 0 0 2 .   É V I   M É R L E G
&amp;12&amp;UF o r r á s o k&amp;R&amp;"Times New Roman CE,Normál"11. számú melléklet &amp;9
(ezer Ft-ban)</oddHeader>
    <oddFooter>&amp;L&amp;"Times New Roman,Normál"Készült: 2003.03.10.     Készítette: Balogh Réka&amp;C&amp;"Times New Roman,Normál"C:\Réka\beszámoló2002\&amp;F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G1">
      <selection activeCell="C32" sqref="C32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4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103</v>
      </c>
      <c r="J1" s="35"/>
    </row>
    <row r="2" spans="1:13" ht="15.75">
      <c r="A2" s="95" t="s">
        <v>7</v>
      </c>
      <c r="B2" s="6" t="s">
        <v>142</v>
      </c>
      <c r="C2" s="6" t="s">
        <v>145</v>
      </c>
      <c r="D2" s="6" t="s">
        <v>104</v>
      </c>
      <c r="F2" s="11"/>
      <c r="G2" s="95" t="s">
        <v>84</v>
      </c>
      <c r="H2" s="6" t="s">
        <v>142</v>
      </c>
      <c r="I2" s="6" t="s">
        <v>145</v>
      </c>
      <c r="J2" s="36" t="s">
        <v>104</v>
      </c>
      <c r="K2" s="1"/>
      <c r="L2" s="1"/>
      <c r="M2" s="1"/>
    </row>
    <row r="3" spans="1:13" ht="12.75">
      <c r="A3" s="1"/>
      <c r="B3" s="5" t="s">
        <v>105</v>
      </c>
      <c r="C3" s="5"/>
      <c r="D3" s="6" t="s">
        <v>106</v>
      </c>
      <c r="F3" s="11"/>
      <c r="H3" s="5" t="s">
        <v>105</v>
      </c>
      <c r="I3" s="5"/>
      <c r="J3" s="36" t="s">
        <v>106</v>
      </c>
      <c r="K3" s="1"/>
      <c r="L3" s="1"/>
      <c r="M3" s="1"/>
    </row>
    <row r="4" spans="1:13" ht="13.5" thickBot="1">
      <c r="A4" s="7"/>
      <c r="B4" s="7"/>
      <c r="C4" s="7"/>
      <c r="D4" s="12" t="s">
        <v>144</v>
      </c>
      <c r="E4" s="7"/>
      <c r="F4" s="13"/>
      <c r="G4" s="7"/>
      <c r="H4" s="7"/>
      <c r="I4" s="7"/>
      <c r="J4" s="12" t="s">
        <v>144</v>
      </c>
      <c r="K4" s="1"/>
      <c r="L4" s="1"/>
      <c r="M4" s="1"/>
    </row>
    <row r="5" spans="1:13" ht="12.75">
      <c r="A5" s="14" t="s">
        <v>107</v>
      </c>
      <c r="B5" s="3">
        <f>B6+B7+B13+B19</f>
        <v>9971335</v>
      </c>
      <c r="C5" s="3">
        <f>C6+C7+C13+C19</f>
        <v>13505614</v>
      </c>
      <c r="D5" s="28">
        <f>C5/B5*100</f>
        <v>135.44439134779847</v>
      </c>
      <c r="F5" s="11"/>
      <c r="G5" s="14" t="s">
        <v>108</v>
      </c>
      <c r="H5" s="3">
        <f>SUM(H6:H7)</f>
        <v>8876822</v>
      </c>
      <c r="I5" s="3">
        <f>SUM(I6:I7)</f>
        <v>11977628</v>
      </c>
      <c r="J5" s="28">
        <f>I5/H5*100</f>
        <v>134.9314878680681</v>
      </c>
      <c r="K5" s="1"/>
      <c r="L5" s="1"/>
      <c r="M5" s="1"/>
    </row>
    <row r="6" spans="1:10" ht="12.75">
      <c r="A6" s="15" t="s">
        <v>109</v>
      </c>
      <c r="B6" s="102">
        <v>20781</v>
      </c>
      <c r="C6" s="16">
        <f>Eszközök!D49</f>
        <v>22922</v>
      </c>
      <c r="D6" s="28">
        <f aca="true" t="shared" si="0" ref="D6:D21">C6/B6*100</f>
        <v>110.30268033299649</v>
      </c>
      <c r="F6" s="11"/>
      <c r="G6" s="1" t="s">
        <v>110</v>
      </c>
      <c r="H6" s="101">
        <v>2213788</v>
      </c>
      <c r="I6" s="17">
        <f>Források!B49</f>
        <v>2213788</v>
      </c>
      <c r="J6" s="29">
        <f aca="true" t="shared" si="1" ref="J6:J17">I6/H6*100</f>
        <v>100</v>
      </c>
    </row>
    <row r="7" spans="1:10" ht="12.75">
      <c r="A7" s="15" t="s">
        <v>111</v>
      </c>
      <c r="B7" s="18">
        <f>SUM(B8:B12)</f>
        <v>5915749</v>
      </c>
      <c r="C7" s="18">
        <f>SUM(C8:C12)</f>
        <v>7711232</v>
      </c>
      <c r="D7" s="28">
        <f t="shared" si="0"/>
        <v>130.35089893097222</v>
      </c>
      <c r="F7" s="11"/>
      <c r="G7" s="1" t="s">
        <v>112</v>
      </c>
      <c r="H7" s="101">
        <v>6663034</v>
      </c>
      <c r="I7" s="17">
        <f>Források!C49</f>
        <v>9763840</v>
      </c>
      <c r="J7" s="29">
        <f t="shared" si="1"/>
        <v>146.53744825555447</v>
      </c>
    </row>
    <row r="8" spans="1:10" ht="12.75">
      <c r="A8" s="9" t="s">
        <v>113</v>
      </c>
      <c r="B8" s="103">
        <v>4909972</v>
      </c>
      <c r="C8" s="19">
        <f>Eszközök!E49</f>
        <v>5523040</v>
      </c>
      <c r="D8" s="29">
        <f t="shared" si="0"/>
        <v>112.48618118392528</v>
      </c>
      <c r="F8" s="11"/>
      <c r="I8" s="9" t="s">
        <v>27</v>
      </c>
      <c r="J8" s="37" t="s">
        <v>27</v>
      </c>
    </row>
    <row r="9" spans="1:10" ht="12.75">
      <c r="A9" s="9" t="s">
        <v>114</v>
      </c>
      <c r="C9" s="1" t="s">
        <v>27</v>
      </c>
      <c r="D9" s="30" t="s">
        <v>27</v>
      </c>
      <c r="F9" s="11"/>
      <c r="G9" s="14" t="s">
        <v>115</v>
      </c>
      <c r="H9" s="18">
        <f>SUM(H10:H11)</f>
        <v>636440</v>
      </c>
      <c r="I9" s="18">
        <f>SUM(I10:I11)</f>
        <v>562777</v>
      </c>
      <c r="J9" s="28">
        <f t="shared" si="1"/>
        <v>88.42577462133116</v>
      </c>
    </row>
    <row r="10" spans="1:10" ht="12.75">
      <c r="A10" s="9" t="s">
        <v>116</v>
      </c>
      <c r="B10" s="101">
        <v>551646</v>
      </c>
      <c r="C10" s="19">
        <f>Eszközök!F49</f>
        <v>683595</v>
      </c>
      <c r="D10" s="29">
        <f t="shared" si="0"/>
        <v>123.91914379874049</v>
      </c>
      <c r="F10" s="11"/>
      <c r="G10" s="1" t="s">
        <v>117</v>
      </c>
      <c r="H10" s="101">
        <v>636440</v>
      </c>
      <c r="I10" s="17">
        <f>Források!F49</f>
        <v>781199</v>
      </c>
      <c r="J10" s="29">
        <f t="shared" si="1"/>
        <v>122.74511344352963</v>
      </c>
    </row>
    <row r="11" spans="1:10" ht="12.75">
      <c r="A11" s="9" t="s">
        <v>118</v>
      </c>
      <c r="B11" s="101">
        <v>79222</v>
      </c>
      <c r="C11" s="19">
        <f>Eszközök!G49</f>
        <v>181935</v>
      </c>
      <c r="D11" s="29">
        <f t="shared" si="0"/>
        <v>229.65211683623235</v>
      </c>
      <c r="F11" s="11"/>
      <c r="G11" s="1" t="s">
        <v>119</v>
      </c>
      <c r="H11" s="101">
        <v>0</v>
      </c>
      <c r="I11" s="17">
        <f>Források!G49</f>
        <v>-218422</v>
      </c>
      <c r="J11" s="29">
        <v>100</v>
      </c>
    </row>
    <row r="12" spans="1:10" ht="12.75">
      <c r="A12" s="9" t="s">
        <v>120</v>
      </c>
      <c r="B12" s="101">
        <v>374909</v>
      </c>
      <c r="C12" s="19">
        <f>Eszközök!H49</f>
        <v>1322662</v>
      </c>
      <c r="D12" s="29">
        <f t="shared" si="0"/>
        <v>352.79547836941765</v>
      </c>
      <c r="F12" s="11"/>
      <c r="I12" s="9" t="s">
        <v>27</v>
      </c>
      <c r="J12" s="37" t="s">
        <v>27</v>
      </c>
    </row>
    <row r="13" spans="1:10" ht="12.75">
      <c r="A13" s="15" t="s">
        <v>121</v>
      </c>
      <c r="B13" s="18">
        <f>SUM(B14:B18)</f>
        <v>616833</v>
      </c>
      <c r="C13" s="18">
        <f>SUM(C14:C18)</f>
        <v>598034</v>
      </c>
      <c r="D13" s="28">
        <f t="shared" si="0"/>
        <v>96.95233555921942</v>
      </c>
      <c r="F13" s="11"/>
      <c r="G13" s="14" t="s">
        <v>122</v>
      </c>
      <c r="H13" s="18">
        <f>SUM(H14:H17)</f>
        <v>2052981</v>
      </c>
      <c r="I13" s="18">
        <f>SUM(I14:I17)</f>
        <v>2740636</v>
      </c>
      <c r="J13" s="28">
        <f t="shared" si="1"/>
        <v>133.49543907128222</v>
      </c>
    </row>
    <row r="14" spans="1:10" ht="12.75">
      <c r="A14" s="9" t="s">
        <v>123</v>
      </c>
      <c r="B14" s="9" t="s">
        <v>27</v>
      </c>
      <c r="D14" s="30" t="s">
        <v>27</v>
      </c>
      <c r="F14" s="11"/>
      <c r="G14" s="2" t="s">
        <v>124</v>
      </c>
      <c r="H14" s="102">
        <v>830605</v>
      </c>
      <c r="I14" s="18">
        <f>Források!I49</f>
        <v>1150361</v>
      </c>
      <c r="J14" s="28">
        <f t="shared" si="1"/>
        <v>138.4967583869589</v>
      </c>
    </row>
    <row r="15" spans="1:10" ht="12.75">
      <c r="A15" s="9" t="s">
        <v>125</v>
      </c>
      <c r="B15" s="101">
        <v>206365</v>
      </c>
      <c r="C15" s="101">
        <v>204815</v>
      </c>
      <c r="D15" s="29">
        <f t="shared" si="0"/>
        <v>99.24890364160589</v>
      </c>
      <c r="F15" s="11"/>
      <c r="G15" s="2" t="s">
        <v>126</v>
      </c>
      <c r="H15" s="102">
        <v>690507</v>
      </c>
      <c r="I15" s="18">
        <f>Források!J49</f>
        <v>794317</v>
      </c>
      <c r="J15" s="28">
        <f t="shared" si="1"/>
        <v>115.03388090200389</v>
      </c>
    </row>
    <row r="16" spans="1:10" ht="12.75">
      <c r="A16" s="9" t="s">
        <v>127</v>
      </c>
      <c r="D16" s="30" t="s">
        <v>27</v>
      </c>
      <c r="F16" s="11"/>
      <c r="G16" s="2" t="s">
        <v>128</v>
      </c>
      <c r="H16" s="15"/>
      <c r="I16" s="15" t="s">
        <v>27</v>
      </c>
      <c r="J16" s="38" t="s">
        <v>27</v>
      </c>
    </row>
    <row r="17" spans="1:10" ht="12.75">
      <c r="A17" s="9" t="s">
        <v>129</v>
      </c>
      <c r="B17" s="101">
        <v>0</v>
      </c>
      <c r="C17" s="101">
        <v>0</v>
      </c>
      <c r="D17" s="29">
        <v>100</v>
      </c>
      <c r="F17" s="11"/>
      <c r="G17" s="2" t="s">
        <v>130</v>
      </c>
      <c r="H17" s="102">
        <v>531869</v>
      </c>
      <c r="I17" s="18">
        <f>Források!K49</f>
        <v>795958</v>
      </c>
      <c r="J17" s="28">
        <f t="shared" si="1"/>
        <v>149.65301606222584</v>
      </c>
    </row>
    <row r="18" spans="1:10" ht="12.75">
      <c r="A18" s="9" t="s">
        <v>131</v>
      </c>
      <c r="B18" s="101">
        <v>410468</v>
      </c>
      <c r="C18" s="101">
        <v>393219</v>
      </c>
      <c r="D18" s="29">
        <f t="shared" si="0"/>
        <v>95.79772357406668</v>
      </c>
      <c r="F18" s="11"/>
      <c r="H18" s="15"/>
      <c r="I18" s="15"/>
      <c r="J18" s="38" t="s">
        <v>27</v>
      </c>
    </row>
    <row r="19" spans="1:10" ht="12.75">
      <c r="A19" s="15" t="s">
        <v>132</v>
      </c>
      <c r="B19" s="102">
        <v>3417972</v>
      </c>
      <c r="C19" s="18">
        <f>Eszközök!J49</f>
        <v>5173426</v>
      </c>
      <c r="D19" s="28">
        <f t="shared" si="0"/>
        <v>151.35951962157677</v>
      </c>
      <c r="F19" s="11"/>
      <c r="J19" s="37" t="s">
        <v>27</v>
      </c>
    </row>
    <row r="20" spans="1:10" ht="12.75">
      <c r="A20" s="15"/>
      <c r="D20" s="30" t="s">
        <v>27</v>
      </c>
      <c r="F20" s="11"/>
      <c r="J20" s="37" t="s">
        <v>27</v>
      </c>
    </row>
    <row r="21" spans="1:10" ht="12.75">
      <c r="A21" s="20" t="s">
        <v>133</v>
      </c>
      <c r="B21" s="18">
        <f>SUM(B22:B27)</f>
        <v>1594908</v>
      </c>
      <c r="C21" s="18">
        <f>SUM(C22:C27)</f>
        <v>1775427</v>
      </c>
      <c r="D21" s="28">
        <f t="shared" si="0"/>
        <v>111.31845849415765</v>
      </c>
      <c r="F21" s="11"/>
      <c r="J21" s="37" t="s">
        <v>27</v>
      </c>
    </row>
    <row r="22" spans="1:10" ht="12.75">
      <c r="A22" s="15" t="s">
        <v>134</v>
      </c>
      <c r="B22" s="102">
        <v>55827</v>
      </c>
      <c r="C22" s="18">
        <f>Eszközök!L49</f>
        <v>47225</v>
      </c>
      <c r="D22" s="28">
        <f aca="true" t="shared" si="2" ref="D22:D28">C22/B22*100</f>
        <v>84.59168502695829</v>
      </c>
      <c r="F22" s="11"/>
      <c r="J22" s="37" t="s">
        <v>27</v>
      </c>
    </row>
    <row r="23" spans="1:10" ht="12.75">
      <c r="A23" s="15" t="s">
        <v>135</v>
      </c>
      <c r="B23" s="102">
        <v>370705</v>
      </c>
      <c r="C23" s="18">
        <f>Eszközök!M49</f>
        <v>369105</v>
      </c>
      <c r="D23" s="28">
        <f t="shared" si="2"/>
        <v>99.56838995967144</v>
      </c>
      <c r="F23" s="11"/>
      <c r="J23" s="37" t="s">
        <v>27</v>
      </c>
    </row>
    <row r="24" spans="1:10" ht="12.75">
      <c r="A24" s="15" t="s">
        <v>136</v>
      </c>
      <c r="B24" s="102">
        <v>0</v>
      </c>
      <c r="C24" s="18">
        <f>Eszközök!N49</f>
        <v>0</v>
      </c>
      <c r="D24" s="28">
        <v>100</v>
      </c>
      <c r="F24" s="11"/>
      <c r="J24" s="37" t="s">
        <v>27</v>
      </c>
    </row>
    <row r="25" spans="1:10" ht="12.75">
      <c r="A25" s="15" t="s">
        <v>137</v>
      </c>
      <c r="B25" s="102">
        <v>866384</v>
      </c>
      <c r="C25" s="18">
        <f>Eszközök!O49</f>
        <v>863461</v>
      </c>
      <c r="D25" s="28">
        <f t="shared" si="2"/>
        <v>99.6626207316848</v>
      </c>
      <c r="F25" s="11"/>
      <c r="J25" s="37" t="s">
        <v>27</v>
      </c>
    </row>
    <row r="26" spans="1:10" ht="12.75">
      <c r="A26" s="15" t="s">
        <v>138</v>
      </c>
      <c r="B26" s="15"/>
      <c r="C26" s="15" t="s">
        <v>27</v>
      </c>
      <c r="D26" s="31" t="s">
        <v>27</v>
      </c>
      <c r="F26" s="11"/>
      <c r="J26" s="37" t="s">
        <v>27</v>
      </c>
    </row>
    <row r="27" spans="1:10" ht="13.5" thickBot="1">
      <c r="A27" s="21" t="s">
        <v>139</v>
      </c>
      <c r="B27" s="104">
        <v>301992</v>
      </c>
      <c r="C27" s="22">
        <f>Eszközök!P49</f>
        <v>495636</v>
      </c>
      <c r="D27" s="32">
        <f t="shared" si="2"/>
        <v>164.1222284034014</v>
      </c>
      <c r="E27" s="23"/>
      <c r="F27" s="25"/>
      <c r="G27" s="23"/>
      <c r="H27" s="23"/>
      <c r="I27" s="23"/>
      <c r="J27" s="39" t="s">
        <v>27</v>
      </c>
    </row>
    <row r="28" spans="1:10" ht="17.25" thickBot="1" thickTop="1">
      <c r="A28" s="26" t="s">
        <v>140</v>
      </c>
      <c r="B28" s="27">
        <f>B5+B21</f>
        <v>11566243</v>
      </c>
      <c r="C28" s="27">
        <f>C5+C21</f>
        <v>15281041</v>
      </c>
      <c r="D28" s="33">
        <f t="shared" si="2"/>
        <v>132.11758563260344</v>
      </c>
      <c r="E28" s="7"/>
      <c r="F28" s="13"/>
      <c r="G28" s="26" t="s">
        <v>141</v>
      </c>
      <c r="H28" s="27">
        <f>H5+H9+H13</f>
        <v>11566243</v>
      </c>
      <c r="I28" s="27">
        <f>I5+I9+I13</f>
        <v>15281041</v>
      </c>
      <c r="J28" s="33">
        <f>I28/H28*100</f>
        <v>132.11758563260344</v>
      </c>
    </row>
    <row r="29" ht="12.75">
      <c r="D29" s="34"/>
    </row>
  </sheetData>
  <printOptions horizontalCentered="1"/>
  <pageMargins left="0.3937007874015748" right="0.3937007874015748" top="1.1811023622047245" bottom="0.5905511811023623" header="0.5905511811023623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Roman,Normál"&amp;11 3. számú  kimutatás</oddHeader>
    <oddFooter>&amp;L&amp;"Times New Roman,Normál"Készült:2003.03.10.    Készítette: Balogh Réka&amp;C&amp;"Times New Roman,Normál"C:\Réka\beszámoló2002\&amp;F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SzekeresneGabi</cp:lastModifiedBy>
  <cp:lastPrinted>2003-04-09T11:16:14Z</cp:lastPrinted>
  <dcterms:created xsi:type="dcterms:W3CDTF">2003-04-09T12:48:05Z</dcterms:created>
  <dcterms:modified xsi:type="dcterms:W3CDTF">2002-08-26T11:30:19Z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