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int.bev." sheetId="1" r:id="rId1"/>
    <sheet name="int.kiad." sheetId="2" r:id="rId2"/>
    <sheet name="mód.pm" sheetId="3" r:id="rId3"/>
    <sheet name="elsz." sheetId="4" r:id="rId4"/>
    <sheet name="kötelez." sheetId="5" r:id="rId5"/>
    <sheet name="részb.ö.pm" sheetId="6" r:id="rId6"/>
    <sheet name="létszám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<sst xmlns="http://schemas.openxmlformats.org/spreadsheetml/2006/main" count="3985" uniqueCount="432">
  <si>
    <t>Eredeti</t>
  </si>
  <si>
    <t>II.Felhalmozási célu bevételek</t>
  </si>
  <si>
    <t>ei.</t>
  </si>
  <si>
    <t xml:space="preserve"> </t>
  </si>
  <si>
    <t>Bevételek összesen</t>
  </si>
  <si>
    <t>Mód.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</si>
  <si>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</si>
  <si>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</si>
  <si>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</si>
  <si>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</si>
  <si>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</si>
  <si>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</si>
  <si>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</si>
  <si>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</si>
  <si>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</si>
  <si>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</si>
  <si>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</si>
  <si>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</si>
  <si>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</si>
  <si>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</si>
  <si>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II.</t>
  </si>
  <si>
    <t>Kiadások</t>
  </si>
  <si>
    <t>I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</si>
  <si>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</si>
  <si>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</si>
  <si>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</si>
  <si>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</si>
  <si>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</si>
  <si>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</si>
  <si>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</si>
  <si>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</si>
  <si>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</si>
  <si>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</si>
  <si>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</si>
  <si>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</si>
  <si>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</si>
  <si>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</si>
  <si>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</si>
  <si>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</si>
  <si>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</si>
  <si>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</si>
  <si>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</si>
  <si>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</si>
  <si>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</si>
  <si>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</si>
  <si>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</si>
  <si>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</si>
  <si>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</si>
  <si>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</si>
  <si>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</si>
  <si>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</si>
  <si>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</si>
  <si>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</si>
  <si>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</si>
  <si>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</si>
  <si>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</si>
  <si>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</si>
  <si>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</si>
  <si>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</si>
  <si>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</si>
  <si>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Mindösszesen</t>
  </si>
  <si>
    <t>3.l.alcsoport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</si>
  <si>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</si>
  <si>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</si>
  <si>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</si>
  <si>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</si>
  <si>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</si>
  <si>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</si>
  <si>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</si>
  <si>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</si>
  <si>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</si>
  <si>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</si>
  <si>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</si>
  <si>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</si>
  <si>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</si>
  <si>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</si>
  <si>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</si>
  <si>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</si>
  <si>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</si>
  <si>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Al-</t>
  </si>
  <si>
    <t>cím</t>
  </si>
  <si>
    <t>43.</t>
  </si>
  <si>
    <t>Gyámhivatal</t>
  </si>
  <si>
    <t>Bevételből:</t>
  </si>
  <si>
    <t>Cím megnevezése</t>
  </si>
  <si>
    <t xml:space="preserve">1.1.alcsoport </t>
  </si>
  <si>
    <t>1.2.alcsoport</t>
  </si>
  <si>
    <t>3.1.alcsoport</t>
  </si>
  <si>
    <t>4.1.alcsoport</t>
  </si>
  <si>
    <t>5.csoport</t>
  </si>
  <si>
    <t>5.l.alcsoport</t>
  </si>
  <si>
    <t>I.Működési c.bevételek</t>
  </si>
  <si>
    <t>Önállóan gazd.intézmények</t>
  </si>
  <si>
    <t>Működési bevételek</t>
  </si>
  <si>
    <t>Felh.k.áfa visszatérülés</t>
  </si>
  <si>
    <t>Értékesített tárgyi e.áfa</t>
  </si>
  <si>
    <t>Felhalm.tőkejellegű</t>
  </si>
  <si>
    <t>Intézm.támogatás</t>
  </si>
  <si>
    <t>Felhalmozási c.támogatás</t>
  </si>
  <si>
    <t>Előző évi maradvány, eredmény</t>
  </si>
  <si>
    <t>Felhalmozási c.pénzmaradvány</t>
  </si>
  <si>
    <t>(1.+2.+3.+4.+5.)</t>
  </si>
  <si>
    <t>(1.1+1.2.+2.+3.1.+4.1.+5.1.)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</si>
  <si>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</si>
  <si>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</si>
  <si>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</si>
  <si>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</si>
  <si>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</si>
  <si>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</si>
  <si>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Szociális Foglalkoztató</t>
  </si>
  <si>
    <t>Óvodai Gondnokság</t>
  </si>
  <si>
    <t>Bartók B.Általános Iskola</t>
  </si>
  <si>
    <t>Berzsenyi D.Általános Iskola</t>
  </si>
  <si>
    <t>Gárdonyi G.Általános Iskola</t>
  </si>
  <si>
    <t>Németh I.Általános Iskola</t>
  </si>
  <si>
    <t>Kisfaludy u.Általános Iskola</t>
  </si>
  <si>
    <t>Kinizsi ltp-i Általános Iskola</t>
  </si>
  <si>
    <t>Honvéd u.Általános Iskola</t>
  </si>
  <si>
    <t>Kaposfüredi Általános Iskola</t>
  </si>
  <si>
    <t>II.Rákóczi F.Általános Iskola</t>
  </si>
  <si>
    <t>Toponári u.Általános Iskola</t>
  </si>
  <si>
    <t>Toldi ltp-i Általános Iskola</t>
  </si>
  <si>
    <t>Kodály Z.Általános Iskola</t>
  </si>
  <si>
    <t>Pécsi u.Általános Iskola</t>
  </si>
  <si>
    <t>Zrínyi I.Általános Iskola</t>
  </si>
  <si>
    <t>Bárczi G.u.Ált.Iskola</t>
  </si>
  <si>
    <t>Közlekedési SZKI</t>
  </si>
  <si>
    <t>Iparművészeti SZKI</t>
  </si>
  <si>
    <t>Kereskedelmi SZKI</t>
  </si>
  <si>
    <t>Élelmiszeripari SZKI</t>
  </si>
  <si>
    <t>Épitőipari SZKI</t>
  </si>
  <si>
    <t>Egészségügyi SZKI</t>
  </si>
  <si>
    <t>Munkácsy M.Gimnázium</t>
  </si>
  <si>
    <t>Táncsics M.Gimnázium</t>
  </si>
  <si>
    <t>Műszaki Középiskola</t>
  </si>
  <si>
    <t>Közgazdasági SZKI</t>
  </si>
  <si>
    <t>Gyergyai A.Kollégium</t>
  </si>
  <si>
    <t>Baross G.Kollégium</t>
  </si>
  <si>
    <t>Liszt F.Zeneiskola</t>
  </si>
  <si>
    <t xml:space="preserve">Csíky G.Színház </t>
  </si>
  <si>
    <t>Együd Á.VMK</t>
  </si>
  <si>
    <t>Sportiskola</t>
  </si>
  <si>
    <t>Sportcsarnok</t>
  </si>
  <si>
    <t>Hivatásos Tűzoltóság</t>
  </si>
  <si>
    <t>Kistérségi Önk.Területf.Társ.</t>
  </si>
  <si>
    <t>Összesen</t>
  </si>
  <si>
    <t>Halmozódás</t>
  </si>
  <si>
    <t>Működési célú bevételek</t>
  </si>
  <si>
    <t>Működési célú halmozódás</t>
  </si>
  <si>
    <t>Felhalmozási célú bevételek</t>
  </si>
  <si>
    <t>Felhalmozási célú halmozódás</t>
  </si>
  <si>
    <t>Kiadásból</t>
  </si>
  <si>
    <t>(1+2+3+4+5+6+7)</t>
  </si>
  <si>
    <t>I.Működési célu kiadás</t>
  </si>
  <si>
    <t>Ellátottak juttatása</t>
  </si>
  <si>
    <t>(1+2+3+4.2.+5)</t>
  </si>
  <si>
    <t>Csíky G.Színház</t>
  </si>
  <si>
    <t>Működési célú kiadások</t>
  </si>
  <si>
    <t>Felhalmozási célú kiadások</t>
  </si>
  <si>
    <t>Gondnokság</t>
  </si>
  <si>
    <t>Polgári Védelem</t>
  </si>
  <si>
    <t>TOURINFORM Iroda</t>
  </si>
  <si>
    <t>( fő )</t>
  </si>
  <si>
    <t xml:space="preserve">Létszám </t>
  </si>
  <si>
    <t>intézményi összesen</t>
  </si>
  <si>
    <t>ebből:Szoc.Fogl.bedolgozók létszáma</t>
  </si>
  <si>
    <t>Igazgatás</t>
  </si>
  <si>
    <t>Személyi juttatás</t>
  </si>
  <si>
    <t xml:space="preserve">Átvettből : TB.alaptól átvett </t>
  </si>
  <si>
    <t xml:space="preserve">                       egyéb átvételek</t>
  </si>
  <si>
    <t>Alcím megnevezése</t>
  </si>
  <si>
    <t>3.Csoport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</si>
  <si>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</si>
  <si>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</si>
  <si>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</si>
  <si>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</si>
  <si>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</si>
  <si>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STÍLTEX Szocális Foglalkoztató</t>
  </si>
  <si>
    <t>Béke u.5l. sz.Óvoda</t>
  </si>
  <si>
    <t>Damjanich u.38.sz.Óvoda</t>
  </si>
  <si>
    <t>Madár u.14.sz.Óvoda</t>
  </si>
  <si>
    <t>Petőfi u.20 sz.Óvoda</t>
  </si>
  <si>
    <t>Rét u.1.sz.Óvoda</t>
  </si>
  <si>
    <t>Szántó I.u.15/a sz.Óvoda</t>
  </si>
  <si>
    <t>Honvéd u.24/b sz.Óvoda</t>
  </si>
  <si>
    <t>Arany J.u.10.sz.Óvoda</t>
  </si>
  <si>
    <t>Bajcsy Zs.u.2o.sz.Óvoda</t>
  </si>
  <si>
    <t>Búzavirág u.19.sz.Óvoda</t>
  </si>
  <si>
    <t>Irányi D.u.7.sz.Óvoda</t>
  </si>
  <si>
    <t>Kaposfüredi u.Óvoda</t>
  </si>
  <si>
    <t>Festetics Karolina Óvoda</t>
  </si>
  <si>
    <t>Pécsi u.1.sz.Óvoda</t>
  </si>
  <si>
    <t>Tallián u.127.sz.Óvoda</t>
  </si>
  <si>
    <t>Temesvár u.2.sz.Óvoda</t>
  </si>
  <si>
    <t>Sörház u.10.sz.Óvoda</t>
  </si>
  <si>
    <t>Szentjakabi Óvoda</t>
  </si>
  <si>
    <t>Nemzetőr sor 1.sz.Óvoda</t>
  </si>
  <si>
    <t>Óvodák összesen</t>
  </si>
  <si>
    <t>Nevelési Tanácsadó</t>
  </si>
  <si>
    <t>Tartalék</t>
  </si>
  <si>
    <t>Pénzmaradvány</t>
  </si>
  <si>
    <t>Óvodai Gondn.összesen</t>
  </si>
  <si>
    <t>Átvett és megtérülés</t>
  </si>
  <si>
    <t>intézmények bevételei</t>
  </si>
  <si>
    <t>Teljesítés</t>
  </si>
  <si>
    <t>Telj.</t>
  </si>
  <si>
    <t>%-a</t>
  </si>
  <si>
    <t>Regionális Családsegítő Központ</t>
  </si>
  <si>
    <t>Bevétel</t>
  </si>
  <si>
    <t>Kiadás</t>
  </si>
  <si>
    <t>összesen</t>
  </si>
  <si>
    <t>juttatás</t>
  </si>
  <si>
    <t>Felhalmozási c.átvett,kölcsön</t>
  </si>
  <si>
    <t>Reg. Családsegítő Központ</t>
  </si>
  <si>
    <t>STÍLTEX Szoc. Foglalkoztató</t>
  </si>
  <si>
    <t>Személyi</t>
  </si>
  <si>
    <t>Műk.c.átvett pe.és kölcsön</t>
  </si>
  <si>
    <t>Előző évi megtérülés</t>
  </si>
  <si>
    <t>Kistérségi Önk.Területf.Társulás</t>
  </si>
  <si>
    <t>Átvett pénzeszközök,megtérülés,kölcsön</t>
  </si>
  <si>
    <t>Regionális Családsegítő Közp.</t>
  </si>
  <si>
    <t>4.3.alcsoport</t>
  </si>
  <si>
    <t>(1.-1.1.-1.2)+(3-3.1.)+4.2.+4.3.+(5.-5.1.)</t>
  </si>
  <si>
    <t>Sportcsarnok egyéb</t>
  </si>
  <si>
    <t>3,2.alcsoport</t>
  </si>
  <si>
    <t>Előző évi elvonás</t>
  </si>
  <si>
    <t>3.3.alcsoport</t>
  </si>
  <si>
    <t>Működési</t>
  </si>
  <si>
    <t>Munk.terh.</t>
  </si>
  <si>
    <t>Egyéb</t>
  </si>
  <si>
    <t>műk.c.</t>
  </si>
  <si>
    <t>kiadások</t>
  </si>
  <si>
    <t>felhalm.</t>
  </si>
  <si>
    <t>átvett</t>
  </si>
  <si>
    <t>XII.31-ig</t>
  </si>
  <si>
    <t>maradv.</t>
  </si>
  <si>
    <t>(-)</t>
  </si>
  <si>
    <t>Korrigált</t>
  </si>
  <si>
    <t>maradvány</t>
  </si>
  <si>
    <t>Önkormányzati gazdálkodás</t>
  </si>
  <si>
    <t>Központi</t>
  </si>
  <si>
    <t>Szabad</t>
  </si>
  <si>
    <t>Alulfin.</t>
  </si>
  <si>
    <t>kiegészítés</t>
  </si>
  <si>
    <t>pénzm.</t>
  </si>
  <si>
    <t>10/b.sz.m.</t>
  </si>
  <si>
    <t>terhelő</t>
  </si>
  <si>
    <t>járulékok</t>
  </si>
  <si>
    <t>Előző</t>
  </si>
  <si>
    <t>Vég-</t>
  </si>
  <si>
    <t>Jubileumi</t>
  </si>
  <si>
    <t>Beteg-</t>
  </si>
  <si>
    <t>Nyugd.</t>
  </si>
  <si>
    <t>Célt.</t>
  </si>
  <si>
    <t>Gáz</t>
  </si>
  <si>
    <t>Távhő-</t>
  </si>
  <si>
    <t>Víz-és</t>
  </si>
  <si>
    <t>Szemét-</t>
  </si>
  <si>
    <t>Tan-</t>
  </si>
  <si>
    <t>Szak-</t>
  </si>
  <si>
    <t>Ped.</t>
  </si>
  <si>
    <t>Diák-</t>
  </si>
  <si>
    <t>Távolléti</t>
  </si>
  <si>
    <t>Munk.</t>
  </si>
  <si>
    <t>Elvonások,</t>
  </si>
  <si>
    <t>kielégítés</t>
  </si>
  <si>
    <t>jutalom</t>
  </si>
  <si>
    <t>szabadság</t>
  </si>
  <si>
    <t>miatti</t>
  </si>
  <si>
    <t>energia</t>
  </si>
  <si>
    <t>melegvíz</t>
  </si>
  <si>
    <t>csatorna</t>
  </si>
  <si>
    <t>szállítás</t>
  </si>
  <si>
    <t>könyv</t>
  </si>
  <si>
    <t>továbbk.</t>
  </si>
  <si>
    <t>sport</t>
  </si>
  <si>
    <t>díj</t>
  </si>
  <si>
    <t>jár mar.</t>
  </si>
  <si>
    <t>tételek</t>
  </si>
  <si>
    <t>felmentés</t>
  </si>
  <si>
    <t>elvonás</t>
  </si>
  <si>
    <t>STÍLTEX Szoc.Foglalkoztató</t>
  </si>
  <si>
    <t>Polg.H.Godnoksága</t>
  </si>
  <si>
    <t>maradványa</t>
  </si>
  <si>
    <t>személyi</t>
  </si>
  <si>
    <t>tárgyévet</t>
  </si>
  <si>
    <t>pénzből</t>
  </si>
  <si>
    <t>Arany J.</t>
  </si>
  <si>
    <t>Tehets.P.</t>
  </si>
  <si>
    <t>Tulóra,</t>
  </si>
  <si>
    <t>Készenléti,</t>
  </si>
  <si>
    <t>Pótéretts.</t>
  </si>
  <si>
    <t>Gyerm.</t>
  </si>
  <si>
    <t>étkezt.</t>
  </si>
  <si>
    <t>kieg.tám.</t>
  </si>
  <si>
    <t>Egyéb fel.</t>
  </si>
  <si>
    <t>függő pótl.</t>
  </si>
  <si>
    <t>tulszolgálat</t>
  </si>
  <si>
    <t>ügyeleti,</t>
  </si>
  <si>
    <t>hely.díj</t>
  </si>
  <si>
    <t>13-ik ill.</t>
  </si>
  <si>
    <t>áthúzódó</t>
  </si>
  <si>
    <t>Halmozódás és pénzm.nettósítás</t>
  </si>
  <si>
    <t>ebből: pénzmaradvány nettósítás</t>
  </si>
  <si>
    <t>Bank-</t>
  </si>
  <si>
    <t>Pénztár-és</t>
  </si>
  <si>
    <t>Záró</t>
  </si>
  <si>
    <t xml:space="preserve">Aktív </t>
  </si>
  <si>
    <t>Passzív</t>
  </si>
  <si>
    <t>Aktív</t>
  </si>
  <si>
    <t>Aktív és</t>
  </si>
  <si>
    <t>Kiut.lan</t>
  </si>
  <si>
    <t>Pénzm.</t>
  </si>
  <si>
    <t>Módosított</t>
  </si>
  <si>
    <t>számla</t>
  </si>
  <si>
    <t>betét-</t>
  </si>
  <si>
    <t>pénz-</t>
  </si>
  <si>
    <t>kiegy.</t>
  </si>
  <si>
    <t>átfutó</t>
  </si>
  <si>
    <t>függő</t>
  </si>
  <si>
    <t>passzív</t>
  </si>
  <si>
    <t>évi</t>
  </si>
  <si>
    <t>tárgyévi</t>
  </si>
  <si>
    <t>int.</t>
  </si>
  <si>
    <t>tám.</t>
  </si>
  <si>
    <t>záró</t>
  </si>
  <si>
    <t>könyvek</t>
  </si>
  <si>
    <t>készlet</t>
  </si>
  <si>
    <t>elsz.</t>
  </si>
  <si>
    <t>támog.</t>
  </si>
  <si>
    <t>befizetése</t>
  </si>
  <si>
    <t>(+)</t>
  </si>
  <si>
    <t>Önk.gazd.központi</t>
  </si>
  <si>
    <t>Önk.gazdálkodás összesen</t>
  </si>
  <si>
    <t>rövid lej.k.</t>
  </si>
  <si>
    <t>egyéb</t>
  </si>
  <si>
    <t>felhasználható</t>
  </si>
  <si>
    <t>munk.terh.</t>
  </si>
  <si>
    <t>Diáksport</t>
  </si>
  <si>
    <t>feladat</t>
  </si>
  <si>
    <t>Ebből</t>
  </si>
  <si>
    <t>szabad</t>
  </si>
  <si>
    <t>eredmény</t>
  </si>
  <si>
    <t>ebből:</t>
  </si>
  <si>
    <t>Polgármesteri Hivatal Gondnoksága</t>
  </si>
  <si>
    <t>elv.és kieg.</t>
  </si>
  <si>
    <t>Polg.Hivatal Gondnokság</t>
  </si>
  <si>
    <t>Vállalk.</t>
  </si>
  <si>
    <t>tev.</t>
  </si>
  <si>
    <t>veszteség</t>
  </si>
  <si>
    <t>( - )</t>
  </si>
  <si>
    <t>korrigált</t>
  </si>
  <si>
    <t>Eredmény</t>
  </si>
  <si>
    <t>(veszteség)</t>
  </si>
  <si>
    <t>tartalékok</t>
  </si>
  <si>
    <t>Ebből:</t>
  </si>
  <si>
    <t xml:space="preserve">Önk.gazd.központi </t>
  </si>
  <si>
    <t>Felhalmozási</t>
  </si>
  <si>
    <t>pénzmaradványra</t>
  </si>
  <si>
    <t>Egészségb.</t>
  </si>
  <si>
    <t>alap maradvány</t>
  </si>
  <si>
    <t xml:space="preserve">Halmozódás </t>
  </si>
  <si>
    <t>felh.c.kiadás</t>
  </si>
  <si>
    <t>műk.kiadás</t>
  </si>
  <si>
    <t>2002. évi maradvány,eredmény javasolt felhasználása</t>
  </si>
  <si>
    <t>megtérülés</t>
  </si>
  <si>
    <t>Tárgyévi</t>
  </si>
  <si>
    <t>Elvonás</t>
  </si>
  <si>
    <t>Összes</t>
  </si>
  <si>
    <t>kieg.</t>
  </si>
  <si>
    <t>kötelezettséggel</t>
  </si>
  <si>
    <t>terhelt pénzm.</t>
  </si>
  <si>
    <t>Pedagógus</t>
  </si>
  <si>
    <t>tovább-</t>
  </si>
  <si>
    <t>képzés</t>
  </si>
  <si>
    <t>tehetség-</t>
  </si>
  <si>
    <t>gond.program</t>
  </si>
  <si>
    <t>célfeladat</t>
  </si>
  <si>
    <t>Hivatásos</t>
  </si>
  <si>
    <t>Tűzoltóság</t>
  </si>
  <si>
    <t>szállítóra</t>
  </si>
  <si>
    <t>célfeladatra</t>
  </si>
  <si>
    <t>felhalm.c.</t>
  </si>
  <si>
    <t>10.=4+..+9</t>
  </si>
  <si>
    <t>17.=13+..+16</t>
  </si>
  <si>
    <t>23.=20.-21.-22.</t>
  </si>
  <si>
    <t>29.=24+25+26</t>
  </si>
  <si>
    <t>30.=27.+28.</t>
  </si>
  <si>
    <t>31.=29+30.</t>
  </si>
  <si>
    <t>19.=17+18</t>
  </si>
  <si>
    <t>3.=1.+2.</t>
  </si>
  <si>
    <t>26.=1+..25</t>
  </si>
  <si>
    <t>és közvilágítás</t>
  </si>
  <si>
    <t>Villamos-</t>
  </si>
  <si>
    <t>6.=1+…+5</t>
  </si>
  <si>
    <t>10=6+..+9</t>
  </si>
  <si>
    <t>16.=11+..+15</t>
  </si>
  <si>
    <t>kötelezettség</t>
  </si>
  <si>
    <t>20.=24.+..+28</t>
  </si>
  <si>
    <t>egyéb műk.</t>
  </si>
  <si>
    <t>felújítás</t>
  </si>
  <si>
    <t>Kötelezett-</t>
  </si>
  <si>
    <t>45.</t>
  </si>
  <si>
    <t>46.</t>
  </si>
  <si>
    <t>47.</t>
  </si>
  <si>
    <t>48.</t>
  </si>
  <si>
    <t>49.</t>
  </si>
  <si>
    <t>32.=33+..37</t>
  </si>
  <si>
    <t>38.=39+..+43</t>
  </si>
  <si>
    <t>44.=45+..+49</t>
  </si>
  <si>
    <t>2002.évi pénzmaradvány, eredmény javasolt felhasználása</t>
  </si>
  <si>
    <t>10/c.</t>
  </si>
  <si>
    <t>ebből: halmozódás</t>
  </si>
  <si>
    <t>ebből:  pénzm. nettósítás</t>
  </si>
  <si>
    <t>43,1.</t>
  </si>
  <si>
    <t>43,2.</t>
  </si>
  <si>
    <t>Felhalm.</t>
  </si>
  <si>
    <t>műk.kiad.</t>
  </si>
  <si>
    <t>4.=1.-2.-3.</t>
  </si>
  <si>
    <t>7.=4+..+6</t>
  </si>
  <si>
    <t>13.=8+..+12</t>
  </si>
  <si>
    <t>terh.jár.ok</t>
  </si>
  <si>
    <t>2002.évi pénzmaradvány javasolt felhasználása</t>
  </si>
  <si>
    <t>Gondnokság (tartalékkal )</t>
  </si>
  <si>
    <t>séggel terhelt</t>
  </si>
  <si>
    <t>(+eü.alap)</t>
  </si>
  <si>
    <t>(kötelezettség)10/b</t>
  </si>
  <si>
    <t>Kötelezettséggel terhelt pénzmaradvány( + Eü.alap maradványa)</t>
  </si>
  <si>
    <t>(*)</t>
  </si>
  <si>
    <t>Önkormányzati gazd.(központi)</t>
  </si>
  <si>
    <t>Ebből: Eü.alap maradványa</t>
  </si>
  <si>
    <t>Intézményi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</si>
</sst>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00"/>
    <numFmt numFmtId="167" formatCode="0.000"/>
    <numFmt numFmtId="168" formatCode="0.0000000"/>
    <numFmt numFmtId="169" formatCode="0.000000"/>
    <numFmt numFmtId="170" formatCode="0.000000000"/>
    <numFmt numFmtId="171" formatCode="0.000000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10"/>
      <name val="HBangkok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HBangkok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1"/>
    </font>
    <font>
      <sz val="8"/>
      <color indexed="10"/>
      <name val="Times New Roman"/>
      <family val="1"/>
    </font>
    <font>
      <sz val="8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8"/>
      <name val="MS Sans Serif"/>
      <family val="0"/>
    </font>
    <font>
      <b/>
      <i/>
      <sz val="9"/>
      <name val="Times New Roman CE"/>
      <family val="1"/>
    </font>
    <font>
      <i/>
      <sz val="10"/>
      <name val="Times New Roman CE"/>
      <family val="1"/>
    </font>
    <font>
      <i/>
      <sz val="10"/>
      <color indexed="8"/>
      <name val="Times New Roman CE"/>
      <family val="1"/>
    </font>
    <font>
      <b/>
      <i/>
      <sz val="10"/>
      <name val="Times New Roman CE"/>
      <family val="1"/>
    </font>
    <font>
      <i/>
      <sz val="8"/>
      <name val="Times New Roman CE"/>
      <family val="1"/>
    </font>
    <font>
      <i/>
      <sz val="9"/>
      <color indexed="8"/>
      <name val="Times New Roman CE"/>
      <family val="1"/>
    </font>
    <font>
      <i/>
      <sz val="8"/>
      <color indexed="8"/>
      <name val="Times New Roman CE"/>
      <family val="1"/>
    </font>
    <font>
      <b/>
      <i/>
      <sz val="8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3" borderId="5" xfId="0" applyFont="1" applyFill="1" applyBorder="1" applyAlignment="1">
      <alignment horizontal="centerContinuous"/>
    </xf>
    <xf numFmtId="0" fontId="9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0" fontId="9" fillId="3" borderId="1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1" fillId="0" borderId="3" xfId="0" applyFont="1" applyBorder="1" applyAlignment="1">
      <alignment/>
    </xf>
    <xf numFmtId="0" fontId="9" fillId="2" borderId="2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0" borderId="0" xfId="0" applyFont="1" applyAlignment="1">
      <alignment/>
    </xf>
    <xf numFmtId="0" fontId="9" fillId="4" borderId="6" xfId="0" applyFont="1" applyFill="1" applyBorder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9" fillId="4" borderId="5" xfId="0" applyFont="1" applyFill="1" applyBorder="1" applyAlignment="1">
      <alignment horizontal="centerContinuous"/>
    </xf>
    <xf numFmtId="0" fontId="10" fillId="4" borderId="3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164" fontId="10" fillId="5" borderId="2" xfId="0" applyNumberFormat="1" applyFont="1" applyFill="1" applyBorder="1" applyAlignment="1">
      <alignment/>
    </xf>
    <xf numFmtId="164" fontId="10" fillId="5" borderId="1" xfId="0" applyNumberFormat="1" applyFont="1" applyFill="1" applyBorder="1" applyAlignment="1">
      <alignment/>
    </xf>
    <xf numFmtId="164" fontId="9" fillId="5" borderId="2" xfId="0" applyNumberFormat="1" applyFont="1" applyFill="1" applyBorder="1" applyAlignment="1">
      <alignment/>
    </xf>
    <xf numFmtId="164" fontId="9" fillId="5" borderId="1" xfId="0" applyNumberFormat="1" applyFont="1" applyFill="1" applyBorder="1" applyAlignment="1">
      <alignment/>
    </xf>
    <xf numFmtId="164" fontId="10" fillId="5" borderId="3" xfId="0" applyNumberFormat="1" applyFont="1" applyFill="1" applyBorder="1" applyAlignment="1">
      <alignment/>
    </xf>
    <xf numFmtId="164" fontId="10" fillId="5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10" fillId="0" borderId="4" xfId="0" applyNumberFormat="1" applyFont="1" applyBorder="1" applyAlignment="1">
      <alignment/>
    </xf>
    <xf numFmtId="164" fontId="10" fillId="3" borderId="4" xfId="0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164" fontId="10" fillId="3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/>
    </xf>
    <xf numFmtId="1" fontId="10" fillId="0" borderId="4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/>
    </xf>
    <xf numFmtId="164" fontId="9" fillId="3" borderId="2" xfId="0" applyNumberFormat="1" applyFon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1" fillId="3" borderId="3" xfId="0" applyNumberFormat="1" applyFont="1" applyFill="1" applyBorder="1" applyAlignment="1">
      <alignment/>
    </xf>
    <xf numFmtId="0" fontId="8" fillId="2" borderId="8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6" borderId="4" xfId="0" applyFont="1" applyFill="1" applyBorder="1" applyAlignment="1">
      <alignment/>
    </xf>
    <xf numFmtId="0" fontId="7" fillId="6" borderId="4" xfId="0" applyFont="1" applyFill="1" applyBorder="1" applyAlignment="1">
      <alignment horizontal="centerContinuous"/>
    </xf>
    <xf numFmtId="0" fontId="6" fillId="0" borderId="4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6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11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9" fillId="3" borderId="1" xfId="0" applyNumberFormat="1" applyFont="1" applyFill="1" applyBorder="1" applyAlignment="1">
      <alignment/>
    </xf>
    <xf numFmtId="164" fontId="9" fillId="3" borderId="4" xfId="0" applyNumberFormat="1" applyFont="1" applyFill="1" applyBorder="1" applyAlignment="1">
      <alignment/>
    </xf>
    <xf numFmtId="164" fontId="9" fillId="3" borderId="3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Continuous"/>
    </xf>
    <xf numFmtId="0" fontId="9" fillId="3" borderId="8" xfId="0" applyFont="1" applyFill="1" applyBorder="1" applyAlignment="1">
      <alignment horizontal="centerContinuous"/>
    </xf>
    <xf numFmtId="0" fontId="9" fillId="4" borderId="2" xfId="0" applyFont="1" applyFill="1" applyBorder="1" applyAlignment="1">
      <alignment horizontal="centerContinuous"/>
    </xf>
    <xf numFmtId="0" fontId="9" fillId="4" borderId="8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9" fillId="4" borderId="4" xfId="0" applyFont="1" applyFill="1" applyBorder="1" applyAlignment="1">
      <alignment horizontal="centerContinuous"/>
    </xf>
    <xf numFmtId="0" fontId="8" fillId="4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" fontId="10" fillId="0" borderId="4" xfId="0" applyNumberFormat="1" applyFont="1" applyBorder="1" applyAlignment="1">
      <alignment/>
    </xf>
    <xf numFmtId="0" fontId="7" fillId="6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9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6" fillId="6" borderId="4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64" fontId="10" fillId="3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8" fillId="7" borderId="2" xfId="0" applyFont="1" applyFill="1" applyBorder="1" applyAlignment="1">
      <alignment/>
    </xf>
    <xf numFmtId="0" fontId="8" fillId="7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16" fontId="8" fillId="4" borderId="3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1" fontId="11" fillId="0" borderId="3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11" fillId="5" borderId="1" xfId="0" applyNumberFormat="1" applyFont="1" applyFill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1" fontId="11" fillId="5" borderId="2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164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1" fontId="11" fillId="0" borderId="4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64" fontId="10" fillId="3" borderId="3" xfId="0" applyNumberFormat="1" applyFont="1" applyFill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1" fontId="20" fillId="5" borderId="2" xfId="0" applyNumberFormat="1" applyFont="1" applyFill="1" applyBorder="1" applyAlignment="1">
      <alignment/>
    </xf>
    <xf numFmtId="1" fontId="20" fillId="5" borderId="1" xfId="0" applyNumberFormat="1" applyFont="1" applyFill="1" applyBorder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21" fillId="6" borderId="4" xfId="0" applyFont="1" applyFill="1" applyBorder="1" applyAlignment="1">
      <alignment horizontal="right"/>
    </xf>
    <xf numFmtId="0" fontId="21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19" fillId="0" borderId="0" xfId="0" applyFont="1" applyAlignment="1">
      <alignment/>
    </xf>
    <xf numFmtId="164" fontId="22" fillId="5" borderId="1" xfId="0" applyNumberFormat="1" applyFont="1" applyFill="1" applyBorder="1" applyAlignment="1">
      <alignment/>
    </xf>
    <xf numFmtId="164" fontId="11" fillId="3" borderId="4" xfId="0" applyNumberFormat="1" applyFont="1" applyFill="1" applyBorder="1" applyAlignment="1">
      <alignment/>
    </xf>
    <xf numFmtId="164" fontId="22" fillId="3" borderId="1" xfId="0" applyNumberFormat="1" applyFont="1" applyFill="1" applyBorder="1" applyAlignment="1">
      <alignment/>
    </xf>
    <xf numFmtId="164" fontId="22" fillId="3" borderId="4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8" fillId="8" borderId="2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23" fillId="0" borderId="4" xfId="0" applyFont="1" applyBorder="1" applyAlignment="1">
      <alignment/>
    </xf>
    <xf numFmtId="0" fontId="9" fillId="0" borderId="1" xfId="0" applyFont="1" applyFill="1" applyBorder="1" applyAlignment="1">
      <alignment/>
    </xf>
    <xf numFmtId="0" fontId="11" fillId="6" borderId="4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10" fillId="6" borderId="4" xfId="0" applyFont="1" applyFill="1" applyBorder="1" applyAlignment="1">
      <alignment horizontal="right"/>
    </xf>
    <xf numFmtId="0" fontId="27" fillId="7" borderId="2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6" fillId="7" borderId="2" xfId="0" applyFont="1" applyFill="1" applyBorder="1" applyAlignment="1">
      <alignment/>
    </xf>
    <xf numFmtId="0" fontId="2" fillId="7" borderId="0" xfId="0" applyFont="1" applyFill="1" applyAlignment="1">
      <alignment/>
    </xf>
    <xf numFmtId="0" fontId="26" fillId="7" borderId="6" xfId="0" applyFont="1" applyFill="1" applyBorder="1" applyAlignment="1">
      <alignment/>
    </xf>
    <xf numFmtId="0" fontId="26" fillId="7" borderId="7" xfId="0" applyFont="1" applyFill="1" applyBorder="1" applyAlignment="1">
      <alignment/>
    </xf>
    <xf numFmtId="0" fontId="26" fillId="7" borderId="5" xfId="0" applyFont="1" applyFill="1" applyBorder="1" applyAlignment="1">
      <alignment/>
    </xf>
    <xf numFmtId="0" fontId="0" fillId="7" borderId="0" xfId="0" applyFill="1" applyAlignment="1">
      <alignment/>
    </xf>
    <xf numFmtId="0" fontId="26" fillId="7" borderId="11" xfId="0" applyFont="1" applyFill="1" applyBorder="1" applyAlignment="1">
      <alignment/>
    </xf>
    <xf numFmtId="0" fontId="26" fillId="7" borderId="12" xfId="0" applyFont="1" applyFill="1" applyBorder="1" applyAlignment="1">
      <alignment/>
    </xf>
    <xf numFmtId="0" fontId="26" fillId="7" borderId="8" xfId="0" applyFont="1" applyFill="1" applyBorder="1" applyAlignment="1">
      <alignment/>
    </xf>
    <xf numFmtId="0" fontId="27" fillId="7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36" fillId="7" borderId="2" xfId="0" applyFont="1" applyFill="1" applyBorder="1" applyAlignment="1">
      <alignment horizontal="center"/>
    </xf>
    <xf numFmtId="0" fontId="27" fillId="7" borderId="1" xfId="0" applyFont="1" applyFill="1" applyBorder="1" applyAlignment="1">
      <alignment/>
    </xf>
    <xf numFmtId="0" fontId="26" fillId="7" borderId="3" xfId="0" applyFont="1" applyFill="1" applyBorder="1" applyAlignment="1">
      <alignment/>
    </xf>
    <xf numFmtId="0" fontId="26" fillId="7" borderId="3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/>
    </xf>
    <xf numFmtId="0" fontId="36" fillId="7" borderId="3" xfId="0" applyFont="1" applyFill="1" applyBorder="1" applyAlignment="1">
      <alignment horizontal="center"/>
    </xf>
    <xf numFmtId="0" fontId="36" fillId="7" borderId="3" xfId="0" applyFont="1" applyFill="1" applyBorder="1" applyAlignment="1">
      <alignment/>
    </xf>
    <xf numFmtId="0" fontId="27" fillId="7" borderId="4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31" fillId="7" borderId="4" xfId="0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Continuous"/>
    </xf>
    <xf numFmtId="0" fontId="9" fillId="8" borderId="4" xfId="0" applyFont="1" applyFill="1" applyBorder="1" applyAlignment="1">
      <alignment horizontal="centerContinuous"/>
    </xf>
    <xf numFmtId="0" fontId="11" fillId="8" borderId="1" xfId="0" applyFont="1" applyFill="1" applyBorder="1" applyAlignment="1">
      <alignment horizontal="centerContinuous"/>
    </xf>
    <xf numFmtId="0" fontId="9" fillId="8" borderId="6" xfId="0" applyFont="1" applyFill="1" applyBorder="1" applyAlignment="1">
      <alignment horizontal="centerContinuous"/>
    </xf>
    <xf numFmtId="0" fontId="9" fillId="8" borderId="7" xfId="0" applyFont="1" applyFill="1" applyBorder="1" applyAlignment="1">
      <alignment horizontal="centerContinuous"/>
    </xf>
    <xf numFmtId="0" fontId="11" fillId="8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/>
    </xf>
    <xf numFmtId="0" fontId="8" fillId="7" borderId="6" xfId="0" applyFont="1" applyFill="1" applyBorder="1" applyAlignment="1">
      <alignment horizontal="centerContinuous"/>
    </xf>
    <xf numFmtId="0" fontId="8" fillId="7" borderId="7" xfId="0" applyFont="1" applyFill="1" applyBorder="1" applyAlignment="1">
      <alignment horizontal="centerContinuous"/>
    </xf>
    <xf numFmtId="0" fontId="8" fillId="7" borderId="5" xfId="0" applyFont="1" applyFill="1" applyBorder="1" applyAlignment="1">
      <alignment horizontal="centerContinuous"/>
    </xf>
    <xf numFmtId="0" fontId="8" fillId="7" borderId="11" xfId="0" applyFont="1" applyFill="1" applyBorder="1" applyAlignment="1">
      <alignment horizontal="centerContinuous"/>
    </xf>
    <xf numFmtId="0" fontId="8" fillId="7" borderId="12" xfId="0" applyFont="1" applyFill="1" applyBorder="1" applyAlignment="1">
      <alignment horizontal="centerContinuous"/>
    </xf>
    <xf numFmtId="0" fontId="8" fillId="7" borderId="8" xfId="0" applyFont="1" applyFill="1" applyBorder="1" applyAlignment="1">
      <alignment horizontal="centerContinuous"/>
    </xf>
    <xf numFmtId="0" fontId="8" fillId="7" borderId="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Continuous"/>
    </xf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Continuous"/>
    </xf>
    <xf numFmtId="0" fontId="8" fillId="7" borderId="13" xfId="0" applyFont="1" applyFill="1" applyBorder="1" applyAlignment="1">
      <alignment horizontal="centerContinuous"/>
    </xf>
    <xf numFmtId="0" fontId="8" fillId="7" borderId="14" xfId="0" applyFont="1" applyFill="1" applyBorder="1" applyAlignment="1">
      <alignment horizontal="centerContinuous"/>
    </xf>
    <xf numFmtId="0" fontId="8" fillId="7" borderId="9" xfId="0" applyFont="1" applyFill="1" applyBorder="1" applyAlignment="1">
      <alignment horizontal="centerContinuous"/>
    </xf>
    <xf numFmtId="0" fontId="8" fillId="7" borderId="0" xfId="0" applyFont="1" applyFill="1" applyAlignment="1">
      <alignment horizontal="centerContinuous"/>
    </xf>
    <xf numFmtId="0" fontId="8" fillId="7" borderId="1" xfId="0" applyFont="1" applyFill="1" applyBorder="1" applyAlignment="1">
      <alignment/>
    </xf>
    <xf numFmtId="0" fontId="16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/>
    </xf>
    <xf numFmtId="16" fontId="8" fillId="7" borderId="3" xfId="0" applyNumberFormat="1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16" fontId="16" fillId="7" borderId="3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left"/>
    </xf>
    <xf numFmtId="16" fontId="5" fillId="7" borderId="3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" fontId="5" fillId="8" borderId="3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33" fillId="9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1" xfId="0" applyFont="1" applyFill="1" applyBorder="1" applyAlignment="1">
      <alignment/>
    </xf>
    <xf numFmtId="0" fontId="27" fillId="2" borderId="1" xfId="0" applyFont="1" applyFill="1" applyBorder="1" applyAlignment="1">
      <alignment/>
    </xf>
    <xf numFmtId="0" fontId="30" fillId="2" borderId="1" xfId="0" applyFont="1" applyFill="1" applyBorder="1" applyAlignment="1">
      <alignment/>
    </xf>
    <xf numFmtId="0" fontId="26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right"/>
    </xf>
    <xf numFmtId="0" fontId="8" fillId="7" borderId="2" xfId="0" applyFont="1" applyFill="1" applyBorder="1" applyAlignment="1">
      <alignment horizontal="centerContinuous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7" fillId="7" borderId="3" xfId="0" applyFont="1" applyFill="1" applyBorder="1" applyAlignment="1">
      <alignment horizontal="right"/>
    </xf>
    <xf numFmtId="0" fontId="33" fillId="1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/>
    </xf>
    <xf numFmtId="0" fontId="13" fillId="10" borderId="2" xfId="0" applyFont="1" applyFill="1" applyBorder="1" applyAlignment="1">
      <alignment/>
    </xf>
    <xf numFmtId="0" fontId="33" fillId="10" borderId="1" xfId="0" applyFont="1" applyFill="1" applyBorder="1" applyAlignment="1">
      <alignment horizontal="center"/>
    </xf>
    <xf numFmtId="0" fontId="34" fillId="10" borderId="1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/>
    </xf>
    <xf numFmtId="0" fontId="13" fillId="10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/>
    </xf>
    <xf numFmtId="0" fontId="27" fillId="11" borderId="2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26" fillId="11" borderId="2" xfId="0" applyFont="1" applyFill="1" applyBorder="1" applyAlignment="1">
      <alignment/>
    </xf>
    <xf numFmtId="0" fontId="27" fillId="11" borderId="1" xfId="0" applyFont="1" applyFill="1" applyBorder="1" applyAlignment="1">
      <alignment horizontal="center"/>
    </xf>
    <xf numFmtId="0" fontId="36" fillId="11" borderId="1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26" fillId="11" borderId="1" xfId="0" applyFont="1" applyFill="1" applyBorder="1" applyAlignment="1">
      <alignment/>
    </xf>
    <xf numFmtId="0" fontId="27" fillId="11" borderId="1" xfId="0" applyFont="1" applyFill="1" applyBorder="1" applyAlignment="1">
      <alignment/>
    </xf>
    <xf numFmtId="0" fontId="26" fillId="11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/>
    </xf>
    <xf numFmtId="0" fontId="11" fillId="11" borderId="4" xfId="0" applyFont="1" applyFill="1" applyBorder="1" applyAlignment="1">
      <alignment horizontal="center"/>
    </xf>
    <xf numFmtId="0" fontId="27" fillId="11" borderId="4" xfId="0" applyFont="1" applyFill="1" applyBorder="1" applyAlignment="1">
      <alignment horizontal="center"/>
    </xf>
    <xf numFmtId="0" fontId="31" fillId="11" borderId="4" xfId="0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/>
    </xf>
    <xf numFmtId="164" fontId="10" fillId="7" borderId="1" xfId="0" applyNumberFormat="1" applyFont="1" applyFill="1" applyBorder="1" applyAlignment="1">
      <alignment/>
    </xf>
    <xf numFmtId="164" fontId="11" fillId="7" borderId="1" xfId="0" applyNumberFormat="1" applyFont="1" applyFill="1" applyBorder="1" applyAlignment="1">
      <alignment/>
    </xf>
    <xf numFmtId="164" fontId="10" fillId="7" borderId="4" xfId="0" applyNumberFormat="1" applyFont="1" applyFill="1" applyBorder="1" applyAlignment="1">
      <alignment/>
    </xf>
    <xf numFmtId="164" fontId="9" fillId="7" borderId="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9" fillId="7" borderId="4" xfId="0" applyNumberFormat="1" applyFont="1" applyFill="1" applyBorder="1" applyAlignment="1">
      <alignment/>
    </xf>
    <xf numFmtId="1" fontId="9" fillId="7" borderId="4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164" fontId="10" fillId="2" borderId="4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10" fillId="2" borderId="2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11" fillId="2" borderId="3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/>
    </xf>
    <xf numFmtId="164" fontId="9" fillId="2" borderId="3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164" fontId="10" fillId="2" borderId="3" xfId="0" applyNumberFormat="1" applyFont="1" applyFill="1" applyBorder="1" applyAlignment="1">
      <alignment/>
    </xf>
    <xf numFmtId="0" fontId="29" fillId="7" borderId="1" xfId="0" applyFont="1" applyFill="1" applyBorder="1" applyAlignment="1">
      <alignment horizontal="center"/>
    </xf>
    <xf numFmtId="0" fontId="37" fillId="7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2" xfId="0" applyBorder="1" applyAlignment="1">
      <alignment/>
    </xf>
    <xf numFmtId="0" fontId="9" fillId="0" borderId="15" xfId="0" applyFont="1" applyBorder="1" applyAlignment="1">
      <alignment/>
    </xf>
    <xf numFmtId="0" fontId="0" fillId="0" borderId="1" xfId="0" applyBorder="1" applyAlignment="1">
      <alignment/>
    </xf>
    <xf numFmtId="0" fontId="37" fillId="7" borderId="1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11" fillId="9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/>
    </xf>
    <xf numFmtId="0" fontId="0" fillId="9" borderId="0" xfId="0" applyFill="1" applyAlignment="1">
      <alignment/>
    </xf>
    <xf numFmtId="0" fontId="11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Continuous"/>
    </xf>
    <xf numFmtId="0" fontId="9" fillId="9" borderId="1" xfId="0" applyFont="1" applyFill="1" applyBorder="1" applyAlignment="1">
      <alignment/>
    </xf>
    <xf numFmtId="0" fontId="11" fillId="9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/>
    </xf>
    <xf numFmtId="0" fontId="9" fillId="9" borderId="3" xfId="0" applyFont="1" applyFill="1" applyBorder="1" applyAlignment="1">
      <alignment/>
    </xf>
    <xf numFmtId="0" fontId="9" fillId="9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/>
    </xf>
    <xf numFmtId="0" fontId="9" fillId="7" borderId="15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10" fillId="7" borderId="4" xfId="0" applyFont="1" applyFill="1" applyBorder="1" applyAlignment="1">
      <alignment/>
    </xf>
    <xf numFmtId="0" fontId="9" fillId="7" borderId="2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0" fillId="2" borderId="0" xfId="0" applyFill="1" applyAlignment="1">
      <alignment/>
    </xf>
    <xf numFmtId="1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" fontId="10" fillId="2" borderId="4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1" fontId="10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0" fontId="1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164" fontId="11" fillId="7" borderId="2" xfId="0" applyNumberFormat="1" applyFont="1" applyFill="1" applyBorder="1" applyAlignment="1">
      <alignment/>
    </xf>
    <xf numFmtId="164" fontId="11" fillId="7" borderId="11" xfId="0" applyNumberFormat="1" applyFont="1" applyFill="1" applyBorder="1" applyAlignment="1">
      <alignment/>
    </xf>
    <xf numFmtId="0" fontId="10" fillId="7" borderId="2" xfId="0" applyFont="1" applyFill="1" applyBorder="1" applyAlignment="1">
      <alignment/>
    </xf>
    <xf numFmtId="164" fontId="11" fillId="7" borderId="3" xfId="0" applyNumberFormat="1" applyFont="1" applyFill="1" applyBorder="1" applyAlignment="1">
      <alignment/>
    </xf>
    <xf numFmtId="1" fontId="11" fillId="7" borderId="3" xfId="0" applyNumberFormat="1" applyFont="1" applyFill="1" applyBorder="1" applyAlignment="1">
      <alignment/>
    </xf>
    <xf numFmtId="164" fontId="11" fillId="7" borderId="13" xfId="0" applyNumberFormat="1" applyFont="1" applyFill="1" applyBorder="1" applyAlignment="1">
      <alignment/>
    </xf>
    <xf numFmtId="0" fontId="9" fillId="7" borderId="3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164" fontId="11" fillId="7" borderId="4" xfId="0" applyNumberFormat="1" applyFont="1" applyFill="1" applyBorder="1" applyAlignment="1">
      <alignment/>
    </xf>
    <xf numFmtId="164" fontId="11" fillId="7" borderId="6" xfId="0" applyNumberFormat="1" applyFont="1" applyFill="1" applyBorder="1" applyAlignment="1">
      <alignment/>
    </xf>
    <xf numFmtId="0" fontId="26" fillId="7" borderId="13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8" fillId="7" borderId="5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7" borderId="8" xfId="0" applyFont="1" applyFill="1" applyBorder="1" applyAlignment="1">
      <alignment horizontal="center"/>
    </xf>
    <xf numFmtId="0" fontId="27" fillId="11" borderId="6" xfId="0" applyFont="1" applyFill="1" applyBorder="1" applyAlignment="1">
      <alignment horizontal="center"/>
    </xf>
    <xf numFmtId="0" fontId="27" fillId="11" borderId="7" xfId="0" applyFont="1" applyFill="1" applyBorder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6" xfId="0" applyFont="1" applyFill="1" applyBorder="1" applyAlignment="1">
      <alignment horizontal="center"/>
    </xf>
    <xf numFmtId="0" fontId="26" fillId="11" borderId="7" xfId="0" applyFont="1" applyFill="1" applyBorder="1" applyAlignment="1">
      <alignment horizontal="center"/>
    </xf>
    <xf numFmtId="0" fontId="26" fillId="11" borderId="5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K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.bev."/>
      <sheetName val="int.kiad."/>
      <sheetName val="saját"/>
      <sheetName val="átcs."/>
      <sheetName val="létszám"/>
    </sheetNames>
    <sheetDataSet>
      <sheetData sheetId="0">
        <row r="6">
          <cell r="D6">
            <v>160644</v>
          </cell>
          <cell r="G6">
            <v>0</v>
          </cell>
          <cell r="J6">
            <v>0</v>
          </cell>
          <cell r="O6">
            <v>0</v>
          </cell>
          <cell r="R6">
            <v>536826</v>
          </cell>
          <cell r="U6">
            <v>34613</v>
          </cell>
          <cell r="Z6">
            <v>192320</v>
          </cell>
          <cell r="AC6">
            <v>0</v>
          </cell>
          <cell r="AH6">
            <v>192320</v>
          </cell>
          <cell r="AK6">
            <v>19180</v>
          </cell>
          <cell r="AP6">
            <v>0</v>
          </cell>
        </row>
        <row r="7">
          <cell r="D7">
            <v>13781</v>
          </cell>
          <cell r="G7">
            <v>0</v>
          </cell>
          <cell r="J7">
            <v>0</v>
          </cell>
          <cell r="O7">
            <v>0</v>
          </cell>
          <cell r="R7">
            <v>62576</v>
          </cell>
          <cell r="U7">
            <v>1400</v>
          </cell>
          <cell r="Z7">
            <v>146796</v>
          </cell>
          <cell r="AC7">
            <v>1568</v>
          </cell>
          <cell r="AH7">
            <v>145228</v>
          </cell>
          <cell r="AK7">
            <v>11811</v>
          </cell>
          <cell r="AP7">
            <v>0</v>
          </cell>
        </row>
        <row r="8">
          <cell r="D8">
            <v>17564</v>
          </cell>
          <cell r="G8">
            <v>0</v>
          </cell>
          <cell r="J8">
            <v>0</v>
          </cell>
          <cell r="O8">
            <v>0</v>
          </cell>
          <cell r="R8">
            <v>150497</v>
          </cell>
          <cell r="U8">
            <v>1892</v>
          </cell>
          <cell r="Z8">
            <v>0</v>
          </cell>
          <cell r="AC8">
            <v>0</v>
          </cell>
          <cell r="AH8">
            <v>0</v>
          </cell>
          <cell r="AK8">
            <v>581</v>
          </cell>
          <cell r="AP8">
            <v>0</v>
          </cell>
        </row>
        <row r="9">
          <cell r="D9">
            <v>1801</v>
          </cell>
          <cell r="G9">
            <v>0</v>
          </cell>
          <cell r="J9">
            <v>0</v>
          </cell>
          <cell r="O9">
            <v>0</v>
          </cell>
          <cell r="R9">
            <v>90387</v>
          </cell>
          <cell r="U9">
            <v>610</v>
          </cell>
          <cell r="Z9">
            <v>13786</v>
          </cell>
          <cell r="AC9">
            <v>2992</v>
          </cell>
          <cell r="AH9">
            <v>10794</v>
          </cell>
          <cell r="AK9">
            <v>708</v>
          </cell>
          <cell r="AP9">
            <v>0</v>
          </cell>
        </row>
        <row r="10">
          <cell r="D10">
            <v>40153</v>
          </cell>
          <cell r="G10">
            <v>0</v>
          </cell>
          <cell r="J10">
            <v>0</v>
          </cell>
          <cell r="O10">
            <v>0</v>
          </cell>
          <cell r="R10">
            <v>102090</v>
          </cell>
          <cell r="U10">
            <v>3332</v>
          </cell>
          <cell r="Z10">
            <v>10249</v>
          </cell>
          <cell r="AC10">
            <v>400</v>
          </cell>
          <cell r="AH10">
            <v>9849</v>
          </cell>
          <cell r="AK10">
            <v>10408</v>
          </cell>
          <cell r="AP10">
            <v>1887</v>
          </cell>
        </row>
        <row r="11">
          <cell r="D11">
            <v>25964</v>
          </cell>
          <cell r="G11">
            <v>0</v>
          </cell>
          <cell r="J11">
            <v>2</v>
          </cell>
          <cell r="O11">
            <v>6</v>
          </cell>
          <cell r="R11">
            <v>56520</v>
          </cell>
          <cell r="U11">
            <v>865</v>
          </cell>
          <cell r="Z11">
            <v>1208</v>
          </cell>
          <cell r="AC11">
            <v>0</v>
          </cell>
          <cell r="AH11">
            <v>1208</v>
          </cell>
          <cell r="AK11">
            <v>1385</v>
          </cell>
          <cell r="AP11">
            <v>12</v>
          </cell>
        </row>
        <row r="12">
          <cell r="D12">
            <v>77319</v>
          </cell>
          <cell r="G12">
            <v>0</v>
          </cell>
          <cell r="J12">
            <v>400</v>
          </cell>
          <cell r="O12">
            <v>1600</v>
          </cell>
          <cell r="R12">
            <v>10455</v>
          </cell>
          <cell r="U12">
            <v>2028</v>
          </cell>
          <cell r="Z12">
            <v>0</v>
          </cell>
          <cell r="AC12">
            <v>0</v>
          </cell>
          <cell r="AH12">
            <v>0</v>
          </cell>
          <cell r="AK12">
            <v>658</v>
          </cell>
          <cell r="AP12">
            <v>0</v>
          </cell>
        </row>
        <row r="13">
          <cell r="D13">
            <v>79149</v>
          </cell>
          <cell r="G13">
            <v>0</v>
          </cell>
          <cell r="J13">
            <v>0</v>
          </cell>
          <cell r="O13">
            <v>0</v>
          </cell>
          <cell r="R13">
            <v>817634</v>
          </cell>
          <cell r="U13">
            <v>3377</v>
          </cell>
          <cell r="Z13">
            <v>7860</v>
          </cell>
          <cell r="AC13">
            <v>5344</v>
          </cell>
          <cell r="AH13">
            <v>2516</v>
          </cell>
          <cell r="AK13">
            <v>17957</v>
          </cell>
          <cell r="AP13">
            <v>584</v>
          </cell>
        </row>
        <row r="14">
          <cell r="D14">
            <v>10843</v>
          </cell>
          <cell r="G14">
            <v>0</v>
          </cell>
          <cell r="J14">
            <v>0</v>
          </cell>
          <cell r="O14">
            <v>0</v>
          </cell>
          <cell r="R14">
            <v>122213</v>
          </cell>
          <cell r="U14">
            <v>2183</v>
          </cell>
          <cell r="Z14">
            <v>2034</v>
          </cell>
          <cell r="AC14">
            <v>1125</v>
          </cell>
          <cell r="AH14">
            <v>909</v>
          </cell>
          <cell r="AK14">
            <v>4158</v>
          </cell>
          <cell r="AP14">
            <v>270</v>
          </cell>
        </row>
        <row r="15">
          <cell r="D15">
            <v>12350</v>
          </cell>
          <cell r="G15">
            <v>0</v>
          </cell>
          <cell r="J15">
            <v>0</v>
          </cell>
          <cell r="O15">
            <v>0</v>
          </cell>
          <cell r="R15">
            <v>120462</v>
          </cell>
          <cell r="U15">
            <v>1038</v>
          </cell>
          <cell r="Z15">
            <v>1102</v>
          </cell>
          <cell r="AC15">
            <v>0</v>
          </cell>
          <cell r="AH15">
            <v>1102</v>
          </cell>
          <cell r="AK15">
            <v>5336</v>
          </cell>
          <cell r="AP15">
            <v>368</v>
          </cell>
        </row>
        <row r="16">
          <cell r="D16">
            <v>13591</v>
          </cell>
          <cell r="G16">
            <v>0</v>
          </cell>
          <cell r="J16">
            <v>0</v>
          </cell>
          <cell r="O16">
            <v>0</v>
          </cell>
          <cell r="R16">
            <v>140745</v>
          </cell>
          <cell r="U16">
            <v>3371</v>
          </cell>
          <cell r="Z16">
            <v>1050</v>
          </cell>
          <cell r="AC16">
            <v>750</v>
          </cell>
          <cell r="AH16">
            <v>300</v>
          </cell>
          <cell r="AK16">
            <v>1745</v>
          </cell>
          <cell r="AP16">
            <v>0</v>
          </cell>
        </row>
        <row r="17">
          <cell r="D17">
            <v>5764</v>
          </cell>
          <cell r="G17">
            <v>0</v>
          </cell>
          <cell r="J17">
            <v>0</v>
          </cell>
          <cell r="O17">
            <v>0</v>
          </cell>
          <cell r="R17">
            <v>91664</v>
          </cell>
          <cell r="U17">
            <v>690</v>
          </cell>
          <cell r="Z17">
            <v>3886</v>
          </cell>
          <cell r="AC17">
            <v>938</v>
          </cell>
          <cell r="AH17">
            <v>2948</v>
          </cell>
          <cell r="AK17">
            <v>925</v>
          </cell>
          <cell r="AP17">
            <v>0</v>
          </cell>
        </row>
        <row r="18">
          <cell r="D18">
            <v>14513</v>
          </cell>
          <cell r="G18">
            <v>0</v>
          </cell>
          <cell r="J18">
            <v>0</v>
          </cell>
          <cell r="O18">
            <v>0</v>
          </cell>
          <cell r="R18">
            <v>130339</v>
          </cell>
          <cell r="U18">
            <v>830</v>
          </cell>
          <cell r="Z18">
            <v>1368</v>
          </cell>
          <cell r="AC18">
            <v>375</v>
          </cell>
          <cell r="AH18">
            <v>993</v>
          </cell>
          <cell r="AK18">
            <v>1051</v>
          </cell>
          <cell r="AP18">
            <v>0</v>
          </cell>
        </row>
        <row r="19">
          <cell r="D19">
            <v>15391</v>
          </cell>
          <cell r="G19">
            <v>116</v>
          </cell>
          <cell r="J19">
            <v>0</v>
          </cell>
          <cell r="O19">
            <v>0</v>
          </cell>
          <cell r="R19">
            <v>143871</v>
          </cell>
          <cell r="U19">
            <v>908</v>
          </cell>
          <cell r="Z19">
            <v>1078</v>
          </cell>
          <cell r="AC19">
            <v>562</v>
          </cell>
          <cell r="AH19">
            <v>516</v>
          </cell>
          <cell r="AK19">
            <v>3932</v>
          </cell>
          <cell r="AP19">
            <v>671</v>
          </cell>
        </row>
        <row r="20">
          <cell r="D20">
            <v>16839</v>
          </cell>
          <cell r="G20">
            <v>0</v>
          </cell>
          <cell r="J20">
            <v>0</v>
          </cell>
          <cell r="O20">
            <v>0</v>
          </cell>
          <cell r="R20">
            <v>121053</v>
          </cell>
          <cell r="U20">
            <v>2340</v>
          </cell>
          <cell r="Z20">
            <v>630</v>
          </cell>
          <cell r="AC20">
            <v>0</v>
          </cell>
          <cell r="AH20">
            <v>630</v>
          </cell>
          <cell r="AK20">
            <v>3284</v>
          </cell>
          <cell r="AP20">
            <v>117</v>
          </cell>
        </row>
        <row r="21">
          <cell r="D21">
            <v>1913</v>
          </cell>
          <cell r="G21">
            <v>0</v>
          </cell>
          <cell r="J21">
            <v>0</v>
          </cell>
          <cell r="O21">
            <v>0</v>
          </cell>
          <cell r="R21">
            <v>30613</v>
          </cell>
          <cell r="U21">
            <v>187</v>
          </cell>
          <cell r="Z21">
            <v>830</v>
          </cell>
          <cell r="AC21">
            <v>563</v>
          </cell>
          <cell r="AH21">
            <v>267</v>
          </cell>
          <cell r="AK21">
            <v>638</v>
          </cell>
          <cell r="AP21">
            <v>0</v>
          </cell>
        </row>
        <row r="22">
          <cell r="D22">
            <v>9470</v>
          </cell>
          <cell r="G22">
            <v>0</v>
          </cell>
          <cell r="J22">
            <v>0</v>
          </cell>
          <cell r="O22">
            <v>0</v>
          </cell>
          <cell r="R22">
            <v>97560</v>
          </cell>
          <cell r="U22">
            <v>1056</v>
          </cell>
          <cell r="Z22">
            <v>1615</v>
          </cell>
          <cell r="AC22">
            <v>750</v>
          </cell>
          <cell r="AH22">
            <v>865</v>
          </cell>
          <cell r="AK22">
            <v>700</v>
          </cell>
          <cell r="AP22">
            <v>0</v>
          </cell>
        </row>
        <row r="23">
          <cell r="D23">
            <v>16215</v>
          </cell>
          <cell r="G23">
            <v>0</v>
          </cell>
          <cell r="J23">
            <v>0</v>
          </cell>
          <cell r="O23">
            <v>0</v>
          </cell>
          <cell r="R23">
            <v>110905</v>
          </cell>
          <cell r="U23">
            <v>1023</v>
          </cell>
          <cell r="Z23">
            <v>1791</v>
          </cell>
          <cell r="AC23">
            <v>1125</v>
          </cell>
          <cell r="AH23">
            <v>666</v>
          </cell>
          <cell r="AK23">
            <v>1567</v>
          </cell>
          <cell r="AP23">
            <v>37</v>
          </cell>
        </row>
        <row r="24">
          <cell r="D24">
            <v>18639</v>
          </cell>
          <cell r="G24">
            <v>0</v>
          </cell>
          <cell r="J24">
            <v>0</v>
          </cell>
          <cell r="O24">
            <v>0</v>
          </cell>
          <cell r="R24">
            <v>190102</v>
          </cell>
          <cell r="U24">
            <v>7431</v>
          </cell>
          <cell r="Z24">
            <v>5986</v>
          </cell>
          <cell r="AC24">
            <v>4288</v>
          </cell>
          <cell r="AH24">
            <v>1698</v>
          </cell>
          <cell r="AK24">
            <v>2551</v>
          </cell>
          <cell r="AP24">
            <v>105</v>
          </cell>
        </row>
        <row r="25">
          <cell r="D25">
            <v>17102</v>
          </cell>
          <cell r="G25">
            <v>0</v>
          </cell>
          <cell r="J25">
            <v>0</v>
          </cell>
          <cell r="O25">
            <v>0</v>
          </cell>
          <cell r="R25">
            <v>156245</v>
          </cell>
          <cell r="U25">
            <v>4205</v>
          </cell>
          <cell r="Z25">
            <v>6898</v>
          </cell>
          <cell r="AC25">
            <v>4100</v>
          </cell>
          <cell r="AH25">
            <v>2798</v>
          </cell>
          <cell r="AK25">
            <v>4444</v>
          </cell>
          <cell r="AP25">
            <v>975</v>
          </cell>
        </row>
        <row r="26">
          <cell r="D26">
            <v>3245</v>
          </cell>
          <cell r="G26">
            <v>0</v>
          </cell>
          <cell r="J26">
            <v>0</v>
          </cell>
          <cell r="O26">
            <v>0</v>
          </cell>
          <cell r="R26">
            <v>75200</v>
          </cell>
          <cell r="U26">
            <v>1028</v>
          </cell>
          <cell r="Z26">
            <v>815</v>
          </cell>
          <cell r="AC26">
            <v>755</v>
          </cell>
          <cell r="AH26">
            <v>60</v>
          </cell>
          <cell r="AK26">
            <v>792</v>
          </cell>
          <cell r="AP26">
            <v>90</v>
          </cell>
        </row>
        <row r="27">
          <cell r="D27">
            <v>16382</v>
          </cell>
          <cell r="G27">
            <v>0</v>
          </cell>
          <cell r="J27">
            <v>0</v>
          </cell>
          <cell r="O27">
            <v>0</v>
          </cell>
          <cell r="R27">
            <v>123640</v>
          </cell>
          <cell r="U27">
            <v>4096</v>
          </cell>
          <cell r="Z27">
            <v>1597</v>
          </cell>
          <cell r="AC27">
            <v>563</v>
          </cell>
          <cell r="AH27">
            <v>1034</v>
          </cell>
          <cell r="AK27">
            <v>6316</v>
          </cell>
          <cell r="AP27">
            <v>235</v>
          </cell>
        </row>
        <row r="28">
          <cell r="D28">
            <v>12311</v>
          </cell>
          <cell r="G28">
            <v>0</v>
          </cell>
          <cell r="J28">
            <v>0</v>
          </cell>
          <cell r="O28">
            <v>0</v>
          </cell>
          <cell r="R28">
            <v>256380</v>
          </cell>
          <cell r="U28">
            <v>3547</v>
          </cell>
          <cell r="Z28">
            <v>12212</v>
          </cell>
          <cell r="AC28">
            <v>7118</v>
          </cell>
          <cell r="AH28">
            <v>5094</v>
          </cell>
          <cell r="AK28">
            <v>4639</v>
          </cell>
          <cell r="AP28">
            <v>754</v>
          </cell>
        </row>
        <row r="29">
          <cell r="D29">
            <v>28521</v>
          </cell>
          <cell r="G29">
            <v>0</v>
          </cell>
          <cell r="J29">
            <v>0</v>
          </cell>
          <cell r="O29">
            <v>0</v>
          </cell>
          <cell r="R29">
            <v>288962</v>
          </cell>
          <cell r="U29">
            <v>1718</v>
          </cell>
          <cell r="Z29">
            <v>22552</v>
          </cell>
          <cell r="AC29">
            <v>22486</v>
          </cell>
          <cell r="AH29">
            <v>66</v>
          </cell>
          <cell r="AK29">
            <v>22102</v>
          </cell>
          <cell r="AP29">
            <v>8551</v>
          </cell>
        </row>
        <row r="30">
          <cell r="D30">
            <v>22215</v>
          </cell>
          <cell r="G30">
            <v>0</v>
          </cell>
          <cell r="J30">
            <v>0</v>
          </cell>
          <cell r="O30">
            <v>0</v>
          </cell>
          <cell r="R30">
            <v>236733</v>
          </cell>
          <cell r="U30">
            <v>5047</v>
          </cell>
          <cell r="Z30">
            <v>10057</v>
          </cell>
          <cell r="AC30">
            <v>5493</v>
          </cell>
          <cell r="AH30">
            <v>4564</v>
          </cell>
          <cell r="AK30">
            <v>600</v>
          </cell>
          <cell r="AP30">
            <v>0</v>
          </cell>
        </row>
        <row r="31">
          <cell r="D31">
            <v>120429</v>
          </cell>
          <cell r="G31">
            <v>0</v>
          </cell>
          <cell r="J31">
            <v>0</v>
          </cell>
          <cell r="O31">
            <v>0</v>
          </cell>
          <cell r="R31">
            <v>263033</v>
          </cell>
          <cell r="U31">
            <v>438</v>
          </cell>
          <cell r="Z31">
            <v>20041</v>
          </cell>
          <cell r="AC31">
            <v>16189</v>
          </cell>
          <cell r="AH31">
            <v>3852</v>
          </cell>
          <cell r="AK31">
            <v>3478</v>
          </cell>
          <cell r="AP31">
            <v>0</v>
          </cell>
        </row>
        <row r="32">
          <cell r="D32">
            <v>33648</v>
          </cell>
          <cell r="G32">
            <v>0</v>
          </cell>
          <cell r="J32">
            <v>180</v>
          </cell>
          <cell r="O32">
            <v>732</v>
          </cell>
          <cell r="R32">
            <v>208121</v>
          </cell>
          <cell r="U32">
            <v>3799</v>
          </cell>
          <cell r="Z32">
            <v>22429</v>
          </cell>
          <cell r="AC32">
            <v>20779</v>
          </cell>
          <cell r="AH32">
            <v>1650</v>
          </cell>
          <cell r="AK32">
            <v>29178</v>
          </cell>
          <cell r="AP32">
            <v>15133</v>
          </cell>
        </row>
        <row r="33">
          <cell r="D33">
            <v>52066</v>
          </cell>
          <cell r="G33">
            <v>0</v>
          </cell>
          <cell r="J33">
            <v>0</v>
          </cell>
          <cell r="O33">
            <v>0</v>
          </cell>
          <cell r="R33">
            <v>248315</v>
          </cell>
          <cell r="U33">
            <v>1472</v>
          </cell>
          <cell r="Z33">
            <v>24207</v>
          </cell>
          <cell r="AC33">
            <v>20137</v>
          </cell>
          <cell r="AH33">
            <v>4070</v>
          </cell>
          <cell r="AK33">
            <v>9937</v>
          </cell>
          <cell r="AP33">
            <v>4072</v>
          </cell>
        </row>
        <row r="34">
          <cell r="D34">
            <v>5291</v>
          </cell>
          <cell r="G34">
            <v>0</v>
          </cell>
          <cell r="J34">
            <v>0</v>
          </cell>
          <cell r="O34">
            <v>0</v>
          </cell>
          <cell r="R34">
            <v>83553</v>
          </cell>
          <cell r="U34">
            <v>1445</v>
          </cell>
          <cell r="Z34">
            <v>10486</v>
          </cell>
          <cell r="AC34">
            <v>7295</v>
          </cell>
          <cell r="AH34">
            <v>3191</v>
          </cell>
          <cell r="AK34">
            <v>4870</v>
          </cell>
          <cell r="AP34">
            <v>1243</v>
          </cell>
        </row>
        <row r="35">
          <cell r="D35">
            <v>18987</v>
          </cell>
          <cell r="G35">
            <v>0</v>
          </cell>
          <cell r="J35">
            <v>0</v>
          </cell>
          <cell r="O35">
            <v>0</v>
          </cell>
          <cell r="R35">
            <v>246687</v>
          </cell>
          <cell r="U35">
            <v>1352</v>
          </cell>
          <cell r="Z35">
            <v>6263</v>
          </cell>
          <cell r="AC35">
            <v>1921</v>
          </cell>
          <cell r="AH35">
            <v>4342</v>
          </cell>
          <cell r="AK35">
            <v>661</v>
          </cell>
          <cell r="AP35">
            <v>0</v>
          </cell>
        </row>
        <row r="36">
          <cell r="D36">
            <v>15077</v>
          </cell>
          <cell r="G36">
            <v>0</v>
          </cell>
          <cell r="J36">
            <v>0</v>
          </cell>
          <cell r="O36">
            <v>0</v>
          </cell>
          <cell r="R36">
            <v>210942</v>
          </cell>
          <cell r="U36">
            <v>6417</v>
          </cell>
          <cell r="Z36">
            <v>8438</v>
          </cell>
          <cell r="AC36">
            <v>5063</v>
          </cell>
          <cell r="AH36">
            <v>3375</v>
          </cell>
          <cell r="AK36">
            <v>3946</v>
          </cell>
          <cell r="AP36">
            <v>0</v>
          </cell>
        </row>
        <row r="37">
          <cell r="D37">
            <v>33014</v>
          </cell>
          <cell r="G37">
            <v>0</v>
          </cell>
          <cell r="J37">
            <v>4</v>
          </cell>
          <cell r="O37">
            <v>15</v>
          </cell>
          <cell r="R37">
            <v>193244</v>
          </cell>
          <cell r="U37">
            <v>750</v>
          </cell>
          <cell r="Z37">
            <v>39391</v>
          </cell>
          <cell r="AC37">
            <v>36936</v>
          </cell>
          <cell r="AH37">
            <v>2455</v>
          </cell>
          <cell r="AK37">
            <v>19536</v>
          </cell>
          <cell r="AP37">
            <v>4533</v>
          </cell>
        </row>
        <row r="38">
          <cell r="D38">
            <v>24915</v>
          </cell>
          <cell r="G38">
            <v>1117</v>
          </cell>
          <cell r="J38">
            <v>0</v>
          </cell>
          <cell r="O38">
            <v>0</v>
          </cell>
          <cell r="R38">
            <v>205514</v>
          </cell>
          <cell r="U38">
            <v>6588</v>
          </cell>
          <cell r="Z38">
            <v>5336</v>
          </cell>
          <cell r="AC38">
            <v>4797</v>
          </cell>
          <cell r="AH38">
            <v>539</v>
          </cell>
          <cell r="AK38">
            <v>5214</v>
          </cell>
          <cell r="AP38">
            <v>2142</v>
          </cell>
        </row>
        <row r="39">
          <cell r="D39">
            <v>33243</v>
          </cell>
          <cell r="G39">
            <v>0</v>
          </cell>
          <cell r="J39">
            <v>0</v>
          </cell>
          <cell r="O39">
            <v>0</v>
          </cell>
          <cell r="R39">
            <v>157805</v>
          </cell>
          <cell r="U39">
            <v>3513</v>
          </cell>
          <cell r="Z39">
            <v>1120</v>
          </cell>
          <cell r="AC39">
            <v>437</v>
          </cell>
          <cell r="AH39">
            <v>683</v>
          </cell>
          <cell r="AK39">
            <v>8902</v>
          </cell>
          <cell r="AP39">
            <v>700</v>
          </cell>
        </row>
        <row r="40">
          <cell r="D40">
            <v>12149</v>
          </cell>
          <cell r="G40">
            <v>243</v>
          </cell>
          <cell r="J40">
            <v>0</v>
          </cell>
          <cell r="O40">
            <v>0</v>
          </cell>
          <cell r="R40">
            <v>107832</v>
          </cell>
          <cell r="U40">
            <v>1800</v>
          </cell>
          <cell r="Z40">
            <v>563</v>
          </cell>
          <cell r="AC40">
            <v>563</v>
          </cell>
          <cell r="AH40">
            <v>0</v>
          </cell>
          <cell r="AK40">
            <v>4747</v>
          </cell>
          <cell r="AP40">
            <v>176</v>
          </cell>
        </row>
        <row r="41">
          <cell r="D41">
            <v>8470</v>
          </cell>
          <cell r="G41">
            <v>0</v>
          </cell>
          <cell r="J41">
            <v>0</v>
          </cell>
          <cell r="O41">
            <v>0</v>
          </cell>
          <cell r="R41">
            <v>88419</v>
          </cell>
          <cell r="U41">
            <v>3150</v>
          </cell>
          <cell r="Z41">
            <v>1251</v>
          </cell>
          <cell r="AC41">
            <v>0</v>
          </cell>
          <cell r="AH41">
            <v>1251</v>
          </cell>
          <cell r="AK41">
            <v>3495</v>
          </cell>
          <cell r="AP41">
            <v>0</v>
          </cell>
        </row>
        <row r="42">
          <cell r="D42">
            <v>115264</v>
          </cell>
          <cell r="G42">
            <v>0</v>
          </cell>
          <cell r="J42">
            <v>0</v>
          </cell>
          <cell r="O42">
            <v>0</v>
          </cell>
          <cell r="R42">
            <v>476294</v>
          </cell>
          <cell r="U42">
            <v>5563</v>
          </cell>
          <cell r="Z42">
            <v>15000</v>
          </cell>
          <cell r="AC42">
            <v>0</v>
          </cell>
          <cell r="AH42">
            <v>15000</v>
          </cell>
          <cell r="AK42">
            <v>17969</v>
          </cell>
          <cell r="AP42">
            <v>0</v>
          </cell>
        </row>
        <row r="43">
          <cell r="D43">
            <v>18464</v>
          </cell>
          <cell r="G43">
            <v>0</v>
          </cell>
          <cell r="J43">
            <v>0</v>
          </cell>
          <cell r="O43">
            <v>0</v>
          </cell>
          <cell r="R43">
            <v>122807</v>
          </cell>
          <cell r="U43">
            <v>3327</v>
          </cell>
          <cell r="Z43">
            <v>7270</v>
          </cell>
          <cell r="AC43">
            <v>0</v>
          </cell>
          <cell r="AH43">
            <v>7270</v>
          </cell>
          <cell r="AK43">
            <v>43</v>
          </cell>
          <cell r="AP43">
            <v>0</v>
          </cell>
        </row>
        <row r="44">
          <cell r="D44">
            <v>0</v>
          </cell>
          <cell r="G44">
            <v>0</v>
          </cell>
          <cell r="J44">
            <v>0</v>
          </cell>
          <cell r="O44">
            <v>0</v>
          </cell>
          <cell r="R44">
            <v>0</v>
          </cell>
          <cell r="U44">
            <v>0</v>
          </cell>
          <cell r="Z44">
            <v>0</v>
          </cell>
          <cell r="AC44">
            <v>0</v>
          </cell>
          <cell r="AH44">
            <v>0</v>
          </cell>
          <cell r="AK44">
            <v>179</v>
          </cell>
          <cell r="AP44">
            <v>0</v>
          </cell>
        </row>
        <row r="45">
          <cell r="D45">
            <v>11029</v>
          </cell>
          <cell r="G45">
            <v>0</v>
          </cell>
          <cell r="J45">
            <v>0</v>
          </cell>
          <cell r="O45">
            <v>0</v>
          </cell>
          <cell r="R45">
            <v>90982</v>
          </cell>
          <cell r="U45">
            <v>6779</v>
          </cell>
          <cell r="Z45">
            <v>756</v>
          </cell>
          <cell r="AC45">
            <v>0</v>
          </cell>
          <cell r="AH45">
            <v>756</v>
          </cell>
          <cell r="AK45">
            <v>1024</v>
          </cell>
          <cell r="AP45">
            <v>0</v>
          </cell>
        </row>
        <row r="46">
          <cell r="D46">
            <v>7998</v>
          </cell>
          <cell r="G46">
            <v>0</v>
          </cell>
          <cell r="J46">
            <v>0</v>
          </cell>
          <cell r="O46">
            <v>0</v>
          </cell>
          <cell r="R46">
            <v>267757</v>
          </cell>
          <cell r="U46">
            <v>2700</v>
          </cell>
          <cell r="Z46">
            <v>100</v>
          </cell>
          <cell r="AC46">
            <v>100</v>
          </cell>
          <cell r="AH46">
            <v>0</v>
          </cell>
          <cell r="AK46">
            <v>3633</v>
          </cell>
          <cell r="AP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O47">
            <v>0</v>
          </cell>
          <cell r="R47">
            <v>0</v>
          </cell>
          <cell r="U47">
            <v>0</v>
          </cell>
          <cell r="Z47">
            <v>28892</v>
          </cell>
          <cell r="AC47">
            <v>21776</v>
          </cell>
          <cell r="AH47">
            <v>7116</v>
          </cell>
          <cell r="AK47">
            <v>4010</v>
          </cell>
          <cell r="AP47">
            <v>3219</v>
          </cell>
        </row>
        <row r="51">
          <cell r="Z51">
            <v>148553</v>
          </cell>
          <cell r="AC51">
            <v>1568</v>
          </cell>
          <cell r="AH51">
            <v>146985</v>
          </cell>
        </row>
      </sheetData>
      <sheetData sheetId="1">
        <row r="6">
          <cell r="D6">
            <v>241125</v>
          </cell>
          <cell r="G6">
            <v>94280</v>
          </cell>
          <cell r="L6">
            <v>538952</v>
          </cell>
          <cell r="O6">
            <v>0</v>
          </cell>
          <cell r="W6">
            <v>0</v>
          </cell>
          <cell r="AB6">
            <v>0</v>
          </cell>
          <cell r="AJ6">
            <v>0</v>
          </cell>
          <cell r="AM6">
            <v>12953</v>
          </cell>
          <cell r="AR6">
            <v>21660</v>
          </cell>
        </row>
        <row r="7">
          <cell r="D7">
            <v>117591</v>
          </cell>
          <cell r="G7">
            <v>41707</v>
          </cell>
          <cell r="L7">
            <v>72698</v>
          </cell>
          <cell r="O7">
            <v>0</v>
          </cell>
          <cell r="W7">
            <v>0</v>
          </cell>
          <cell r="AB7">
            <v>0</v>
          </cell>
          <cell r="AJ7">
            <v>0</v>
          </cell>
          <cell r="AM7">
            <v>562</v>
          </cell>
          <cell r="AR7">
            <v>2406</v>
          </cell>
        </row>
        <row r="8">
          <cell r="D8">
            <v>91735</v>
          </cell>
          <cell r="G8">
            <v>34003</v>
          </cell>
          <cell r="L8">
            <v>41012</v>
          </cell>
          <cell r="O8">
            <v>0</v>
          </cell>
          <cell r="W8">
            <v>0</v>
          </cell>
          <cell r="AB8">
            <v>0</v>
          </cell>
          <cell r="AJ8">
            <v>0</v>
          </cell>
          <cell r="AM8">
            <v>193</v>
          </cell>
          <cell r="AR8">
            <v>1699</v>
          </cell>
        </row>
        <row r="9">
          <cell r="D9">
            <v>53192</v>
          </cell>
          <cell r="G9">
            <v>18556</v>
          </cell>
          <cell r="L9">
            <v>30584</v>
          </cell>
          <cell r="O9">
            <v>0</v>
          </cell>
          <cell r="W9">
            <v>748</v>
          </cell>
          <cell r="AB9">
            <v>0</v>
          </cell>
          <cell r="AJ9">
            <v>0</v>
          </cell>
          <cell r="AM9">
            <v>581</v>
          </cell>
          <cell r="AR9">
            <v>3021</v>
          </cell>
        </row>
        <row r="10">
          <cell r="D10">
            <v>65053</v>
          </cell>
          <cell r="G10">
            <v>24113</v>
          </cell>
          <cell r="L10">
            <v>68071</v>
          </cell>
          <cell r="O10">
            <v>0</v>
          </cell>
          <cell r="W10">
            <v>44</v>
          </cell>
          <cell r="AB10">
            <v>0</v>
          </cell>
          <cell r="AJ10">
            <v>0</v>
          </cell>
          <cell r="AM10">
            <v>1312</v>
          </cell>
          <cell r="AR10">
            <v>4307</v>
          </cell>
        </row>
        <row r="11">
          <cell r="D11">
            <v>37057</v>
          </cell>
          <cell r="G11">
            <v>13270</v>
          </cell>
          <cell r="L11">
            <v>33856</v>
          </cell>
          <cell r="O11">
            <v>0</v>
          </cell>
          <cell r="W11">
            <v>0</v>
          </cell>
          <cell r="AB11">
            <v>0</v>
          </cell>
          <cell r="AJ11">
            <v>15</v>
          </cell>
          <cell r="AM11">
            <v>331</v>
          </cell>
          <cell r="AR11">
            <v>554</v>
          </cell>
        </row>
        <row r="12">
          <cell r="D12">
            <v>23458</v>
          </cell>
          <cell r="G12">
            <v>9502</v>
          </cell>
          <cell r="L12">
            <v>53044</v>
          </cell>
          <cell r="O12">
            <v>0</v>
          </cell>
          <cell r="W12">
            <v>0</v>
          </cell>
          <cell r="AB12">
            <v>0</v>
          </cell>
          <cell r="AJ12">
            <v>0</v>
          </cell>
          <cell r="AM12">
            <v>0</v>
          </cell>
          <cell r="AR12">
            <v>4028</v>
          </cell>
        </row>
        <row r="13">
          <cell r="D13">
            <v>525489</v>
          </cell>
          <cell r="G13">
            <v>190299</v>
          </cell>
          <cell r="L13">
            <v>197507</v>
          </cell>
          <cell r="O13">
            <v>0</v>
          </cell>
          <cell r="W13">
            <v>0</v>
          </cell>
          <cell r="AB13">
            <v>0</v>
          </cell>
          <cell r="AJ13">
            <v>0</v>
          </cell>
          <cell r="AM13">
            <v>1261</v>
          </cell>
          <cell r="AR13">
            <v>8044</v>
          </cell>
        </row>
        <row r="14">
          <cell r="D14">
            <v>73734</v>
          </cell>
          <cell r="G14">
            <v>25629</v>
          </cell>
          <cell r="L14">
            <v>34069</v>
          </cell>
          <cell r="O14">
            <v>0</v>
          </cell>
          <cell r="W14">
            <v>316</v>
          </cell>
          <cell r="AB14">
            <v>0</v>
          </cell>
          <cell r="AJ14">
            <v>1922</v>
          </cell>
          <cell r="AM14">
            <v>0</v>
          </cell>
          <cell r="AR14">
            <v>3578</v>
          </cell>
        </row>
        <row r="15">
          <cell r="D15">
            <v>75499</v>
          </cell>
          <cell r="G15">
            <v>26693</v>
          </cell>
          <cell r="L15">
            <v>34173</v>
          </cell>
          <cell r="O15">
            <v>0</v>
          </cell>
          <cell r="W15">
            <v>362</v>
          </cell>
          <cell r="AB15">
            <v>0</v>
          </cell>
          <cell r="AJ15">
            <v>1117</v>
          </cell>
          <cell r="AM15">
            <v>0</v>
          </cell>
          <cell r="AR15">
            <v>1406</v>
          </cell>
        </row>
        <row r="16">
          <cell r="D16">
            <v>90154</v>
          </cell>
          <cell r="G16">
            <v>31824</v>
          </cell>
          <cell r="L16">
            <v>29477</v>
          </cell>
          <cell r="O16">
            <v>0</v>
          </cell>
          <cell r="W16">
            <v>427</v>
          </cell>
          <cell r="AB16">
            <v>0</v>
          </cell>
          <cell r="AJ16">
            <v>1128</v>
          </cell>
          <cell r="AM16">
            <v>2000</v>
          </cell>
          <cell r="AR16">
            <v>2121</v>
          </cell>
        </row>
        <row r="17">
          <cell r="D17">
            <v>57952</v>
          </cell>
          <cell r="G17">
            <v>20059</v>
          </cell>
          <cell r="L17">
            <v>21863</v>
          </cell>
          <cell r="O17">
            <v>0</v>
          </cell>
          <cell r="W17">
            <v>199</v>
          </cell>
          <cell r="AB17">
            <v>0</v>
          </cell>
          <cell r="AJ17">
            <v>538</v>
          </cell>
          <cell r="AM17">
            <v>0</v>
          </cell>
          <cell r="AR17">
            <v>1628</v>
          </cell>
        </row>
        <row r="18">
          <cell r="D18">
            <v>83552</v>
          </cell>
          <cell r="G18">
            <v>29183</v>
          </cell>
          <cell r="L18">
            <v>31564</v>
          </cell>
          <cell r="O18">
            <v>0</v>
          </cell>
          <cell r="W18">
            <v>387</v>
          </cell>
          <cell r="AB18">
            <v>0</v>
          </cell>
          <cell r="AJ18">
            <v>1380</v>
          </cell>
          <cell r="AM18">
            <v>186</v>
          </cell>
          <cell r="AR18">
            <v>1019</v>
          </cell>
        </row>
        <row r="19">
          <cell r="D19">
            <v>84893</v>
          </cell>
          <cell r="G19">
            <v>29685</v>
          </cell>
          <cell r="L19">
            <v>45955</v>
          </cell>
          <cell r="O19">
            <v>0</v>
          </cell>
          <cell r="W19">
            <v>359</v>
          </cell>
          <cell r="AB19">
            <v>0</v>
          </cell>
          <cell r="AJ19">
            <v>1123</v>
          </cell>
          <cell r="AM19">
            <v>0</v>
          </cell>
          <cell r="AR19">
            <v>2257</v>
          </cell>
        </row>
        <row r="20">
          <cell r="D20">
            <v>77619</v>
          </cell>
          <cell r="G20">
            <v>27205</v>
          </cell>
          <cell r="L20">
            <v>32835</v>
          </cell>
          <cell r="O20">
            <v>0</v>
          </cell>
          <cell r="W20">
            <v>407</v>
          </cell>
          <cell r="AB20">
            <v>0</v>
          </cell>
          <cell r="AJ20">
            <v>1283</v>
          </cell>
          <cell r="AM20">
            <v>0</v>
          </cell>
          <cell r="AR20">
            <v>2457</v>
          </cell>
        </row>
        <row r="21">
          <cell r="D21">
            <v>18339</v>
          </cell>
          <cell r="G21">
            <v>6377</v>
          </cell>
          <cell r="L21">
            <v>8285</v>
          </cell>
          <cell r="O21">
            <v>0</v>
          </cell>
          <cell r="W21">
            <v>100</v>
          </cell>
          <cell r="AB21">
            <v>0</v>
          </cell>
          <cell r="AJ21">
            <v>143</v>
          </cell>
          <cell r="AM21">
            <v>0</v>
          </cell>
          <cell r="AR21">
            <v>750</v>
          </cell>
        </row>
        <row r="22">
          <cell r="D22">
            <v>59272</v>
          </cell>
          <cell r="G22">
            <v>21019</v>
          </cell>
          <cell r="L22">
            <v>25835</v>
          </cell>
          <cell r="O22">
            <v>0</v>
          </cell>
          <cell r="W22">
            <v>253</v>
          </cell>
          <cell r="AB22">
            <v>0</v>
          </cell>
          <cell r="AJ22">
            <v>1160</v>
          </cell>
          <cell r="AM22">
            <v>164</v>
          </cell>
          <cell r="AR22">
            <v>1642</v>
          </cell>
        </row>
        <row r="23">
          <cell r="D23">
            <v>72079</v>
          </cell>
          <cell r="G23">
            <v>25429</v>
          </cell>
          <cell r="L23">
            <v>29536</v>
          </cell>
          <cell r="O23">
            <v>0</v>
          </cell>
          <cell r="W23">
            <v>339</v>
          </cell>
          <cell r="AB23">
            <v>0</v>
          </cell>
          <cell r="AJ23">
            <v>910</v>
          </cell>
          <cell r="AM23">
            <v>0</v>
          </cell>
          <cell r="AR23">
            <v>2185</v>
          </cell>
        </row>
        <row r="24">
          <cell r="D24">
            <v>122391</v>
          </cell>
          <cell r="G24">
            <v>42182</v>
          </cell>
          <cell r="L24">
            <v>38906</v>
          </cell>
          <cell r="O24">
            <v>0</v>
          </cell>
          <cell r="W24">
            <v>400</v>
          </cell>
          <cell r="AB24">
            <v>0</v>
          </cell>
          <cell r="AJ24">
            <v>1575</v>
          </cell>
          <cell r="AM24">
            <v>7037</v>
          </cell>
          <cell r="AR24">
            <v>4787</v>
          </cell>
        </row>
        <row r="25">
          <cell r="D25">
            <v>95606</v>
          </cell>
          <cell r="G25">
            <v>33713</v>
          </cell>
          <cell r="L25">
            <v>43769</v>
          </cell>
          <cell r="O25">
            <v>0</v>
          </cell>
          <cell r="W25">
            <v>542</v>
          </cell>
          <cell r="AB25">
            <v>0</v>
          </cell>
          <cell r="AJ25">
            <v>1779</v>
          </cell>
          <cell r="AM25">
            <v>2702</v>
          </cell>
          <cell r="AR25">
            <v>6578</v>
          </cell>
        </row>
        <row r="26">
          <cell r="D26">
            <v>45992</v>
          </cell>
          <cell r="G26">
            <v>15959</v>
          </cell>
          <cell r="L26">
            <v>15785</v>
          </cell>
          <cell r="O26">
            <v>0</v>
          </cell>
          <cell r="W26">
            <v>163</v>
          </cell>
          <cell r="AB26">
            <v>0</v>
          </cell>
          <cell r="AJ26">
            <v>280</v>
          </cell>
          <cell r="AM26">
            <v>0</v>
          </cell>
          <cell r="AR26">
            <v>1873</v>
          </cell>
        </row>
        <row r="27">
          <cell r="D27">
            <v>83465</v>
          </cell>
          <cell r="G27">
            <v>29333</v>
          </cell>
          <cell r="L27">
            <v>28711</v>
          </cell>
          <cell r="O27">
            <v>0</v>
          </cell>
          <cell r="W27">
            <v>372</v>
          </cell>
          <cell r="AB27">
            <v>0</v>
          </cell>
          <cell r="AJ27">
            <v>1160</v>
          </cell>
          <cell r="AM27">
            <v>2132</v>
          </cell>
          <cell r="AR27">
            <v>2762</v>
          </cell>
        </row>
        <row r="28">
          <cell r="D28">
            <v>167014</v>
          </cell>
          <cell r="G28">
            <v>59261</v>
          </cell>
          <cell r="L28">
            <v>43737</v>
          </cell>
          <cell r="O28">
            <v>0</v>
          </cell>
          <cell r="W28">
            <v>267</v>
          </cell>
          <cell r="AB28">
            <v>0</v>
          </cell>
          <cell r="AJ28">
            <v>3844</v>
          </cell>
          <cell r="AM28">
            <v>5666</v>
          </cell>
          <cell r="AR28">
            <v>5753</v>
          </cell>
        </row>
        <row r="29">
          <cell r="D29">
            <v>182407</v>
          </cell>
          <cell r="G29">
            <v>64612</v>
          </cell>
          <cell r="L29">
            <v>79460</v>
          </cell>
          <cell r="O29">
            <v>0</v>
          </cell>
          <cell r="W29">
            <v>0</v>
          </cell>
          <cell r="AB29">
            <v>0</v>
          </cell>
          <cell r="AJ29">
            <v>2903</v>
          </cell>
          <cell r="AM29">
            <v>1500</v>
          </cell>
          <cell r="AR29">
            <v>31255</v>
          </cell>
        </row>
        <row r="30">
          <cell r="D30">
            <v>151988</v>
          </cell>
          <cell r="G30">
            <v>52668</v>
          </cell>
          <cell r="L30">
            <v>53030</v>
          </cell>
          <cell r="O30">
            <v>0</v>
          </cell>
          <cell r="W30">
            <v>0</v>
          </cell>
          <cell r="AB30">
            <v>0</v>
          </cell>
          <cell r="AJ30">
            <v>1379</v>
          </cell>
          <cell r="AM30">
            <v>5085</v>
          </cell>
          <cell r="AR30">
            <v>5455</v>
          </cell>
        </row>
        <row r="31">
          <cell r="D31">
            <v>175072</v>
          </cell>
          <cell r="G31">
            <v>60162</v>
          </cell>
          <cell r="L31">
            <v>152498</v>
          </cell>
          <cell r="O31">
            <v>0</v>
          </cell>
          <cell r="W31">
            <v>150</v>
          </cell>
          <cell r="AB31">
            <v>0</v>
          </cell>
          <cell r="AJ31">
            <v>2472</v>
          </cell>
          <cell r="AM31">
            <v>2953</v>
          </cell>
          <cell r="AR31">
            <v>13674</v>
          </cell>
        </row>
        <row r="32">
          <cell r="D32">
            <v>136585</v>
          </cell>
          <cell r="G32">
            <v>47694</v>
          </cell>
          <cell r="L32">
            <v>66492</v>
          </cell>
          <cell r="O32">
            <v>0</v>
          </cell>
          <cell r="W32">
            <v>0</v>
          </cell>
          <cell r="AB32">
            <v>0</v>
          </cell>
          <cell r="AJ32">
            <v>2714</v>
          </cell>
          <cell r="AM32">
            <v>3186</v>
          </cell>
          <cell r="AR32">
            <v>37437</v>
          </cell>
        </row>
        <row r="33">
          <cell r="D33">
            <v>149110</v>
          </cell>
          <cell r="G33">
            <v>52414</v>
          </cell>
          <cell r="L33">
            <v>104895</v>
          </cell>
          <cell r="O33">
            <v>0</v>
          </cell>
          <cell r="W33">
            <v>549</v>
          </cell>
          <cell r="AB33">
            <v>0</v>
          </cell>
          <cell r="AJ33">
            <v>1876</v>
          </cell>
          <cell r="AM33">
            <v>913</v>
          </cell>
          <cell r="AR33">
            <v>24768</v>
          </cell>
        </row>
        <row r="34">
          <cell r="D34">
            <v>59521</v>
          </cell>
          <cell r="G34">
            <v>20073</v>
          </cell>
          <cell r="L34">
            <v>12908</v>
          </cell>
          <cell r="O34">
            <v>0</v>
          </cell>
          <cell r="W34">
            <v>300</v>
          </cell>
          <cell r="AB34">
            <v>0</v>
          </cell>
          <cell r="AJ34">
            <v>1415</v>
          </cell>
          <cell r="AM34">
            <v>0</v>
          </cell>
          <cell r="AR34">
            <v>9983</v>
          </cell>
        </row>
        <row r="35">
          <cell r="D35">
            <v>158730</v>
          </cell>
          <cell r="G35">
            <v>53217</v>
          </cell>
          <cell r="L35">
            <v>53128</v>
          </cell>
          <cell r="O35">
            <v>0</v>
          </cell>
          <cell r="W35">
            <v>0</v>
          </cell>
          <cell r="AB35">
            <v>0</v>
          </cell>
          <cell r="AJ35">
            <v>4250</v>
          </cell>
          <cell r="AM35">
            <v>0</v>
          </cell>
          <cell r="AR35">
            <v>3273</v>
          </cell>
        </row>
        <row r="36">
          <cell r="D36">
            <v>132009</v>
          </cell>
          <cell r="G36">
            <v>45335</v>
          </cell>
          <cell r="L36">
            <v>46097</v>
          </cell>
          <cell r="O36">
            <v>0</v>
          </cell>
          <cell r="W36">
            <v>0</v>
          </cell>
          <cell r="AB36">
            <v>0</v>
          </cell>
          <cell r="AJ36">
            <v>3482</v>
          </cell>
          <cell r="AM36">
            <v>0</v>
          </cell>
          <cell r="AR36">
            <v>11480</v>
          </cell>
        </row>
        <row r="37">
          <cell r="D37">
            <v>138560</v>
          </cell>
          <cell r="G37">
            <v>47623</v>
          </cell>
          <cell r="L37">
            <v>53368</v>
          </cell>
          <cell r="O37">
            <v>0</v>
          </cell>
          <cell r="W37">
            <v>1534</v>
          </cell>
          <cell r="AB37">
            <v>0</v>
          </cell>
          <cell r="AJ37">
            <v>1877</v>
          </cell>
          <cell r="AM37">
            <v>0</v>
          </cell>
          <cell r="AR37">
            <v>42238</v>
          </cell>
        </row>
        <row r="38">
          <cell r="D38">
            <v>132923</v>
          </cell>
          <cell r="G38">
            <v>45463</v>
          </cell>
          <cell r="L38">
            <v>45748</v>
          </cell>
          <cell r="O38">
            <v>0</v>
          </cell>
          <cell r="W38">
            <v>0</v>
          </cell>
          <cell r="AB38">
            <v>0</v>
          </cell>
          <cell r="AJ38">
            <v>2201</v>
          </cell>
          <cell r="AM38">
            <v>5583</v>
          </cell>
          <cell r="AR38">
            <v>9061</v>
          </cell>
        </row>
        <row r="39">
          <cell r="D39">
            <v>73291</v>
          </cell>
          <cell r="G39">
            <v>25505</v>
          </cell>
          <cell r="L39">
            <v>97474</v>
          </cell>
          <cell r="O39">
            <v>0</v>
          </cell>
          <cell r="W39">
            <v>150</v>
          </cell>
          <cell r="AB39">
            <v>0</v>
          </cell>
          <cell r="AJ39">
            <v>0</v>
          </cell>
          <cell r="AM39">
            <v>0</v>
          </cell>
          <cell r="AR39">
            <v>4650</v>
          </cell>
        </row>
        <row r="40">
          <cell r="D40">
            <v>63553</v>
          </cell>
          <cell r="G40">
            <v>22675</v>
          </cell>
          <cell r="L40">
            <v>36095</v>
          </cell>
          <cell r="O40">
            <v>0</v>
          </cell>
          <cell r="W40">
            <v>30</v>
          </cell>
          <cell r="AB40">
            <v>0</v>
          </cell>
          <cell r="AJ40">
            <v>156</v>
          </cell>
          <cell r="AM40">
            <v>0</v>
          </cell>
          <cell r="AR40">
            <v>2782</v>
          </cell>
        </row>
        <row r="41">
          <cell r="D41">
            <v>61774</v>
          </cell>
          <cell r="G41">
            <v>21484</v>
          </cell>
          <cell r="L41">
            <v>15227</v>
          </cell>
          <cell r="O41">
            <v>0</v>
          </cell>
          <cell r="W41">
            <v>0</v>
          </cell>
          <cell r="AB41">
            <v>0</v>
          </cell>
          <cell r="AJ41">
            <v>0</v>
          </cell>
          <cell r="AM41">
            <v>0</v>
          </cell>
          <cell r="AR41">
            <v>3150</v>
          </cell>
        </row>
        <row r="42">
          <cell r="D42">
            <v>216434</v>
          </cell>
          <cell r="G42">
            <v>79827</v>
          </cell>
          <cell r="L42">
            <v>306540</v>
          </cell>
          <cell r="O42">
            <v>0</v>
          </cell>
          <cell r="W42">
            <v>16163</v>
          </cell>
          <cell r="AB42">
            <v>0</v>
          </cell>
          <cell r="AJ42">
            <v>0</v>
          </cell>
          <cell r="AM42">
            <v>0</v>
          </cell>
          <cell r="AR42">
            <v>5563</v>
          </cell>
        </row>
        <row r="43">
          <cell r="D43">
            <v>51613</v>
          </cell>
          <cell r="G43">
            <v>16889</v>
          </cell>
          <cell r="L43">
            <v>73780</v>
          </cell>
          <cell r="O43">
            <v>0</v>
          </cell>
          <cell r="W43">
            <v>2975</v>
          </cell>
          <cell r="AB43">
            <v>0</v>
          </cell>
          <cell r="AJ43">
            <v>0</v>
          </cell>
          <cell r="AM43">
            <v>67</v>
          </cell>
          <cell r="AR43">
            <v>3260</v>
          </cell>
        </row>
        <row r="44">
          <cell r="D44">
            <v>0</v>
          </cell>
          <cell r="G44">
            <v>0</v>
          </cell>
          <cell r="L44">
            <v>0</v>
          </cell>
          <cell r="O44">
            <v>0</v>
          </cell>
          <cell r="W44">
            <v>179</v>
          </cell>
          <cell r="AB44">
            <v>0</v>
          </cell>
          <cell r="AJ44">
            <v>0</v>
          </cell>
          <cell r="AM44">
            <v>0</v>
          </cell>
          <cell r="AR44">
            <v>0</v>
          </cell>
        </row>
        <row r="45">
          <cell r="D45">
            <v>48175</v>
          </cell>
          <cell r="G45">
            <v>17215</v>
          </cell>
          <cell r="L45">
            <v>31317</v>
          </cell>
          <cell r="O45">
            <v>0</v>
          </cell>
          <cell r="W45">
            <v>305</v>
          </cell>
          <cell r="AB45">
            <v>0</v>
          </cell>
          <cell r="AJ45">
            <v>0</v>
          </cell>
          <cell r="AM45">
            <v>0</v>
          </cell>
          <cell r="AR45">
            <v>6779</v>
          </cell>
        </row>
        <row r="46">
          <cell r="D46">
            <v>183862</v>
          </cell>
          <cell r="G46">
            <v>58886</v>
          </cell>
          <cell r="L46">
            <v>33900</v>
          </cell>
          <cell r="O46">
            <v>0</v>
          </cell>
          <cell r="W46">
            <v>40</v>
          </cell>
          <cell r="AB46">
            <v>0</v>
          </cell>
          <cell r="AJ46">
            <v>0</v>
          </cell>
          <cell r="AM46">
            <v>124</v>
          </cell>
          <cell r="AR46">
            <v>2676</v>
          </cell>
        </row>
        <row r="47">
          <cell r="D47">
            <v>3823</v>
          </cell>
          <cell r="G47">
            <v>1369</v>
          </cell>
          <cell r="L47">
            <v>2715</v>
          </cell>
          <cell r="O47">
            <v>0</v>
          </cell>
          <cell r="W47">
            <v>14385</v>
          </cell>
          <cell r="AB47">
            <v>14385</v>
          </cell>
          <cell r="AJ47">
            <v>0</v>
          </cell>
          <cell r="AM47">
            <v>0</v>
          </cell>
          <cell r="AR47">
            <v>10610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56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4.421875" style="0" customWidth="1"/>
    <col min="2" max="2" width="27.7109375" style="0" customWidth="1"/>
    <col min="3" max="3" width="9.28125" style="0" customWidth="1"/>
    <col min="4" max="5" width="9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28125" style="0" customWidth="1"/>
    <col min="10" max="10" width="7.140625" style="0" customWidth="1"/>
    <col min="11" max="11" width="4.421875" style="0" customWidth="1"/>
    <col min="12" max="12" width="29.28125" style="0" customWidth="1"/>
    <col min="13" max="13" width="7.28125" style="0" customWidth="1"/>
    <col min="14" max="14" width="8.00390625" style="0" customWidth="1"/>
    <col min="15" max="15" width="7.8515625" style="0" customWidth="1"/>
    <col min="16" max="16" width="6.140625" style="0" customWidth="1"/>
    <col min="17" max="17" width="8.57421875" style="0" customWidth="1"/>
    <col min="18" max="18" width="8.421875" style="0" customWidth="1"/>
    <col min="19" max="19" width="8.28125" style="0" customWidth="1"/>
    <col min="20" max="20" width="6.421875" style="0" customWidth="1"/>
    <col min="21" max="21" width="4.140625" style="0" customWidth="1"/>
    <col min="22" max="22" width="27.7109375" style="0" customWidth="1"/>
    <col min="23" max="23" width="8.421875" style="0" customWidth="1"/>
    <col min="24" max="25" width="8.8515625" style="0" customWidth="1"/>
    <col min="26" max="26" width="7.8515625" style="0" customWidth="1"/>
    <col min="27" max="27" width="7.7109375" style="0" customWidth="1"/>
    <col min="28" max="28" width="8.00390625" style="0" customWidth="1"/>
    <col min="29" max="29" width="8.28125" style="0" customWidth="1"/>
    <col min="30" max="30" width="5.7109375" style="0" customWidth="1"/>
    <col min="31" max="31" width="4.140625" style="0" customWidth="1"/>
    <col min="32" max="32" width="26.8515625" style="0" customWidth="1"/>
    <col min="33" max="33" width="8.7109375" style="0" customWidth="1"/>
    <col min="34" max="34" width="9.00390625" style="0" customWidth="1"/>
    <col min="35" max="35" width="8.28125" style="0" customWidth="1"/>
    <col min="36" max="36" width="6.00390625" style="0" customWidth="1"/>
    <col min="37" max="37" width="10.140625" style="0" customWidth="1"/>
    <col min="38" max="38" width="8.7109375" style="0" customWidth="1"/>
    <col min="39" max="39" width="7.8515625" style="0" customWidth="1"/>
    <col min="40" max="40" width="5.8515625" style="0" customWidth="1"/>
    <col min="41" max="41" width="3.140625" style="0" customWidth="1"/>
    <col min="42" max="42" width="24.00390625" style="0" customWidth="1"/>
    <col min="43" max="43" width="6.57421875" style="0" customWidth="1"/>
    <col min="44" max="44" width="7.28125" style="0" customWidth="1"/>
    <col min="45" max="45" width="7.421875" style="0" customWidth="1"/>
    <col min="46" max="46" width="5.421875" style="0" customWidth="1"/>
    <col min="47" max="47" width="4.57421875" style="0" customWidth="1"/>
    <col min="48" max="48" width="4.00390625" style="0" customWidth="1"/>
    <col min="49" max="49" width="5.8515625" style="0" customWidth="1"/>
    <col min="50" max="50" width="3.140625" style="0" customWidth="1"/>
    <col min="51" max="51" width="6.00390625" style="0" customWidth="1"/>
    <col min="52" max="52" width="6.8515625" style="0" customWidth="1"/>
    <col min="53" max="53" width="6.7109375" style="0" customWidth="1"/>
    <col min="54" max="54" width="5.421875" style="0" customWidth="1"/>
    <col min="55" max="55" width="3.8515625" style="0" customWidth="1"/>
    <col min="56" max="56" width="26.7109375" style="0" customWidth="1"/>
    <col min="57" max="57" width="8.421875" style="0" customWidth="1"/>
    <col min="58" max="58" width="8.140625" style="0" customWidth="1"/>
    <col min="59" max="59" width="8.00390625" style="0" customWidth="1"/>
    <col min="60" max="60" width="6.421875" style="0" customWidth="1"/>
    <col min="61" max="61" width="0.85546875" style="0" customWidth="1"/>
    <col min="62" max="62" width="8.140625" style="0" customWidth="1"/>
    <col min="63" max="64" width="8.7109375" style="0" customWidth="1"/>
    <col min="65" max="65" width="5.7109375" style="0" customWidth="1"/>
    <col min="66" max="66" width="5.00390625" style="0" customWidth="1"/>
    <col min="67" max="67" width="26.8515625" style="0" customWidth="1"/>
    <col min="69" max="69" width="8.421875" style="0" customWidth="1"/>
    <col min="70" max="70" width="8.57421875" style="0" customWidth="1"/>
    <col min="71" max="71" width="6.8515625" style="0" customWidth="1"/>
    <col min="73" max="73" width="8.421875" style="0" customWidth="1"/>
    <col min="74" max="74" width="7.8515625" style="0" customWidth="1"/>
    <col min="75" max="75" width="6.28125" style="0" customWidth="1"/>
    <col min="76" max="76" width="4.57421875" style="0" customWidth="1"/>
    <col min="77" max="77" width="4.28125" style="0" customWidth="1"/>
    <col min="78" max="78" width="22.7109375" style="0" customWidth="1"/>
    <col min="80" max="81" width="8.57421875" style="0" customWidth="1"/>
    <col min="82" max="82" width="6.140625" style="0" customWidth="1"/>
    <col min="84" max="84" width="7.8515625" style="0" customWidth="1"/>
    <col min="85" max="85" width="8.7109375" style="0" customWidth="1"/>
    <col min="86" max="86" width="6.00390625" style="0" customWidth="1"/>
    <col min="87" max="87" width="4.421875" style="0" customWidth="1"/>
    <col min="88" max="88" width="4.00390625" style="0" customWidth="1"/>
    <col min="89" max="89" width="24.140625" style="0" customWidth="1"/>
    <col min="91" max="91" width="8.140625" style="0" customWidth="1"/>
    <col min="92" max="92" width="8.00390625" style="0" customWidth="1"/>
    <col min="93" max="93" width="5.7109375" style="0" customWidth="1"/>
    <col min="95" max="95" width="8.421875" style="0" customWidth="1"/>
    <col min="97" max="97" width="5.7109375" style="0" customWidth="1"/>
    <col min="98" max="98" width="4.7109375" style="0" customWidth="1"/>
    <col min="99" max="99" width="4.57421875" style="0" customWidth="1"/>
    <col min="100" max="100" width="23.421875" style="0" customWidth="1"/>
    <col min="102" max="102" width="7.8515625" style="0" customWidth="1"/>
    <col min="103" max="103" width="8.00390625" style="0" customWidth="1"/>
    <col min="104" max="104" width="6.28125" style="0" customWidth="1"/>
    <col min="106" max="106" width="8.00390625" style="0" customWidth="1"/>
    <col min="107" max="107" width="8.140625" style="0" customWidth="1"/>
    <col min="108" max="108" width="6.421875" style="0" customWidth="1"/>
  </cols>
  <sheetData>
    <row r="1" spans="1:138" ht="12.75">
      <c r="A1" s="303" t="s">
        <v>3</v>
      </c>
      <c r="B1" s="303" t="s">
        <v>3</v>
      </c>
      <c r="C1" s="268" t="s">
        <v>23</v>
      </c>
      <c r="D1" s="268"/>
      <c r="E1" s="268"/>
      <c r="F1" s="268"/>
      <c r="G1" s="268" t="s">
        <v>3</v>
      </c>
      <c r="H1" s="268"/>
      <c r="I1" s="268"/>
      <c r="J1" s="268"/>
      <c r="K1" s="304" t="s">
        <v>3</v>
      </c>
      <c r="L1" s="303" t="s">
        <v>3</v>
      </c>
      <c r="M1" s="305" t="s">
        <v>3</v>
      </c>
      <c r="N1" s="268"/>
      <c r="O1" s="268"/>
      <c r="P1" s="268"/>
      <c r="Q1" s="268" t="s">
        <v>23</v>
      </c>
      <c r="R1" s="268"/>
      <c r="S1" s="268"/>
      <c r="T1" s="268"/>
      <c r="U1" s="304" t="s">
        <v>3</v>
      </c>
      <c r="V1" s="303" t="s">
        <v>3</v>
      </c>
      <c r="W1" s="268" t="s">
        <v>23</v>
      </c>
      <c r="X1" s="268"/>
      <c r="Y1" s="268"/>
      <c r="Z1" s="268"/>
      <c r="AA1" s="268" t="s">
        <v>3</v>
      </c>
      <c r="AB1" s="268"/>
      <c r="AC1" s="268"/>
      <c r="AD1" s="268"/>
      <c r="AE1" s="303" t="s">
        <v>3</v>
      </c>
      <c r="AF1" s="303" t="s">
        <v>3</v>
      </c>
      <c r="AG1" s="268" t="s">
        <v>23</v>
      </c>
      <c r="AH1" s="268"/>
      <c r="AI1" s="268"/>
      <c r="AJ1" s="268"/>
      <c r="AK1" s="305" t="s">
        <v>3</v>
      </c>
      <c r="AL1" s="268"/>
      <c r="AM1" s="268"/>
      <c r="AN1" s="268"/>
      <c r="AO1" s="303" t="s">
        <v>3</v>
      </c>
      <c r="AP1" s="303" t="s">
        <v>3</v>
      </c>
      <c r="AQ1" s="268" t="s">
        <v>3</v>
      </c>
      <c r="AR1" s="268"/>
      <c r="AS1" s="268"/>
      <c r="AT1" s="268"/>
      <c r="AU1" s="268" t="s">
        <v>3</v>
      </c>
      <c r="AV1" s="268"/>
      <c r="AW1" s="268"/>
      <c r="AX1" s="268"/>
      <c r="AY1" s="268" t="s">
        <v>23</v>
      </c>
      <c r="AZ1" s="268"/>
      <c r="BA1" s="268"/>
      <c r="BB1" s="268"/>
      <c r="BC1" s="303" t="s">
        <v>3</v>
      </c>
      <c r="BD1" s="303" t="s">
        <v>3</v>
      </c>
      <c r="BE1" s="268" t="s">
        <v>3</v>
      </c>
      <c r="BF1" s="268"/>
      <c r="BG1" s="268"/>
      <c r="BH1" s="268"/>
      <c r="BI1" s="232"/>
      <c r="BJ1" s="305" t="s">
        <v>3</v>
      </c>
      <c r="BK1" s="268"/>
      <c r="BL1" s="268"/>
      <c r="BM1" s="268"/>
      <c r="BN1" s="303" t="s">
        <v>3</v>
      </c>
      <c r="BO1" s="303" t="s">
        <v>3</v>
      </c>
      <c r="BP1" s="263" t="s">
        <v>83</v>
      </c>
      <c r="BQ1" s="264"/>
      <c r="BR1" s="264"/>
      <c r="BS1" s="264"/>
      <c r="BT1" s="264"/>
      <c r="BU1" s="264"/>
      <c r="BV1" s="264"/>
      <c r="BW1" s="265"/>
      <c r="BX1" s="61" t="s">
        <v>3</v>
      </c>
      <c r="BY1" s="61" t="s">
        <v>3</v>
      </c>
      <c r="BZ1" s="61" t="s">
        <v>3</v>
      </c>
      <c r="CA1" s="107" t="s">
        <v>23</v>
      </c>
      <c r="CB1" s="107"/>
      <c r="CC1" s="107"/>
      <c r="CD1" s="107"/>
      <c r="CE1" s="108" t="s">
        <v>23</v>
      </c>
      <c r="CF1" s="109"/>
      <c r="CG1" s="109"/>
      <c r="CH1" s="109"/>
      <c r="CI1" s="61" t="s">
        <v>3</v>
      </c>
      <c r="CJ1" s="61" t="s">
        <v>3</v>
      </c>
      <c r="CK1" s="61" t="s">
        <v>3</v>
      </c>
      <c r="CL1" s="107" t="s">
        <v>23</v>
      </c>
      <c r="CM1" s="107"/>
      <c r="CN1" s="107"/>
      <c r="CO1" s="107"/>
      <c r="CP1" s="108" t="s">
        <v>23</v>
      </c>
      <c r="CQ1" s="109"/>
      <c r="CR1" s="109"/>
      <c r="CS1" s="109"/>
      <c r="CT1" s="61" t="s">
        <v>3</v>
      </c>
      <c r="CU1" s="61" t="s">
        <v>3</v>
      </c>
      <c r="CV1" s="61" t="s">
        <v>3</v>
      </c>
      <c r="CW1" s="107" t="s">
        <v>23</v>
      </c>
      <c r="CX1" s="107"/>
      <c r="CY1" s="107"/>
      <c r="CZ1" s="107"/>
      <c r="DA1" s="108" t="s">
        <v>3</v>
      </c>
      <c r="DB1" s="109"/>
      <c r="DC1" s="109"/>
      <c r="DD1" s="109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</row>
    <row r="2" spans="1:138" ht="12.75">
      <c r="A2" s="306" t="s">
        <v>24</v>
      </c>
      <c r="B2" s="306" t="s">
        <v>84</v>
      </c>
      <c r="C2" s="265" t="s">
        <v>25</v>
      </c>
      <c r="D2" s="265"/>
      <c r="E2" s="265"/>
      <c r="F2" s="265"/>
      <c r="G2" s="265" t="s">
        <v>85</v>
      </c>
      <c r="H2" s="265"/>
      <c r="I2" s="265"/>
      <c r="J2" s="265"/>
      <c r="K2" s="307" t="s">
        <v>24</v>
      </c>
      <c r="L2" s="306" t="s">
        <v>84</v>
      </c>
      <c r="M2" s="271" t="s">
        <v>86</v>
      </c>
      <c r="N2" s="265"/>
      <c r="O2" s="265"/>
      <c r="P2" s="265"/>
      <c r="Q2" s="265" t="s">
        <v>26</v>
      </c>
      <c r="R2" s="265"/>
      <c r="S2" s="265"/>
      <c r="T2" s="265"/>
      <c r="U2" s="307" t="s">
        <v>24</v>
      </c>
      <c r="V2" s="306" t="s">
        <v>84</v>
      </c>
      <c r="W2" s="265" t="s">
        <v>27</v>
      </c>
      <c r="X2" s="265"/>
      <c r="Y2" s="265"/>
      <c r="Z2" s="265"/>
      <c r="AA2" s="265" t="s">
        <v>87</v>
      </c>
      <c r="AB2" s="265"/>
      <c r="AC2" s="265"/>
      <c r="AD2" s="265"/>
      <c r="AE2" s="306" t="s">
        <v>24</v>
      </c>
      <c r="AF2" s="306" t="s">
        <v>84</v>
      </c>
      <c r="AG2" s="271" t="s">
        <v>28</v>
      </c>
      <c r="AH2" s="265"/>
      <c r="AI2" s="265"/>
      <c r="AJ2" s="265"/>
      <c r="AK2" s="271" t="s">
        <v>88</v>
      </c>
      <c r="AL2" s="265"/>
      <c r="AM2" s="265"/>
      <c r="AN2" s="265"/>
      <c r="AO2" s="308" t="s">
        <v>24</v>
      </c>
      <c r="AP2" s="306" t="s">
        <v>84</v>
      </c>
      <c r="AQ2" s="271" t="s">
        <v>29</v>
      </c>
      <c r="AR2" s="265"/>
      <c r="AS2" s="265"/>
      <c r="AT2" s="265"/>
      <c r="AU2" s="271" t="s">
        <v>221</v>
      </c>
      <c r="AV2" s="265"/>
      <c r="AW2" s="265"/>
      <c r="AX2" s="265"/>
      <c r="AY2" s="271" t="s">
        <v>89</v>
      </c>
      <c r="AZ2" s="265"/>
      <c r="BA2" s="265"/>
      <c r="BB2" s="265"/>
      <c r="BC2" s="306" t="s">
        <v>24</v>
      </c>
      <c r="BD2" s="306" t="s">
        <v>84</v>
      </c>
      <c r="BE2" s="271" t="s">
        <v>90</v>
      </c>
      <c r="BF2" s="265"/>
      <c r="BG2" s="265"/>
      <c r="BH2" s="265"/>
      <c r="BI2" s="232"/>
      <c r="BJ2" s="271" t="s">
        <v>4</v>
      </c>
      <c r="BK2" s="265"/>
      <c r="BL2" s="265"/>
      <c r="BM2" s="265"/>
      <c r="BN2" s="306" t="s">
        <v>24</v>
      </c>
      <c r="BO2" s="306" t="s">
        <v>84</v>
      </c>
      <c r="BP2" s="271" t="s">
        <v>91</v>
      </c>
      <c r="BQ2" s="265"/>
      <c r="BR2" s="265"/>
      <c r="BS2" s="265"/>
      <c r="BT2" s="271" t="s">
        <v>1</v>
      </c>
      <c r="BU2" s="265"/>
      <c r="BV2" s="265"/>
      <c r="BW2" s="265"/>
      <c r="BX2" s="111" t="s">
        <v>24</v>
      </c>
      <c r="BY2" s="111" t="s">
        <v>79</v>
      </c>
      <c r="BZ2" s="111" t="s">
        <v>170</v>
      </c>
      <c r="CA2" s="27" t="s">
        <v>25</v>
      </c>
      <c r="CB2" s="27"/>
      <c r="CC2" s="27"/>
      <c r="CD2" s="27"/>
      <c r="CE2" s="19" t="s">
        <v>26</v>
      </c>
      <c r="CF2" s="27"/>
      <c r="CG2" s="27"/>
      <c r="CH2" s="27"/>
      <c r="CI2" s="112" t="s">
        <v>24</v>
      </c>
      <c r="CJ2" s="111" t="s">
        <v>79</v>
      </c>
      <c r="CK2" s="111" t="s">
        <v>170</v>
      </c>
      <c r="CL2" s="27" t="s">
        <v>27</v>
      </c>
      <c r="CM2" s="27"/>
      <c r="CN2" s="27"/>
      <c r="CO2" s="27"/>
      <c r="CP2" s="19" t="s">
        <v>28</v>
      </c>
      <c r="CQ2" s="27"/>
      <c r="CR2" s="27"/>
      <c r="CS2" s="27"/>
      <c r="CT2" s="111" t="s">
        <v>24</v>
      </c>
      <c r="CU2" s="111" t="s">
        <v>79</v>
      </c>
      <c r="CV2" s="111" t="s">
        <v>170</v>
      </c>
      <c r="CW2" s="19" t="s">
        <v>89</v>
      </c>
      <c r="CX2" s="27"/>
      <c r="CY2" s="27"/>
      <c r="CZ2" s="27"/>
      <c r="DA2" s="19" t="s">
        <v>4</v>
      </c>
      <c r="DB2" s="27"/>
      <c r="DC2" s="27"/>
      <c r="DD2" s="27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</row>
    <row r="3" spans="1:138" ht="12.75">
      <c r="A3" s="306" t="s">
        <v>30</v>
      </c>
      <c r="B3" s="306" t="s">
        <v>92</v>
      </c>
      <c r="C3" s="276" t="s">
        <v>93</v>
      </c>
      <c r="D3" s="276"/>
      <c r="E3" s="276"/>
      <c r="F3" s="276"/>
      <c r="G3" s="276" t="s">
        <v>94</v>
      </c>
      <c r="H3" s="276"/>
      <c r="I3" s="276"/>
      <c r="J3" s="276"/>
      <c r="K3" s="306" t="s">
        <v>30</v>
      </c>
      <c r="L3" s="309" t="s">
        <v>92</v>
      </c>
      <c r="M3" s="274" t="s">
        <v>95</v>
      </c>
      <c r="N3" s="275"/>
      <c r="O3" s="275"/>
      <c r="P3" s="276"/>
      <c r="Q3" s="263" t="s">
        <v>96</v>
      </c>
      <c r="R3" s="264"/>
      <c r="S3" s="264"/>
      <c r="T3" s="265"/>
      <c r="U3" s="306" t="s">
        <v>30</v>
      </c>
      <c r="V3" s="309" t="s">
        <v>92</v>
      </c>
      <c r="W3" s="271" t="s">
        <v>97</v>
      </c>
      <c r="X3" s="265"/>
      <c r="Y3" s="265"/>
      <c r="Z3" s="265"/>
      <c r="AA3" s="276" t="s">
        <v>98</v>
      </c>
      <c r="AB3" s="276"/>
      <c r="AC3" s="276"/>
      <c r="AD3" s="276"/>
      <c r="AE3" s="306" t="s">
        <v>30</v>
      </c>
      <c r="AF3" s="306" t="s">
        <v>92</v>
      </c>
      <c r="AG3" s="271" t="s">
        <v>219</v>
      </c>
      <c r="AH3" s="265"/>
      <c r="AI3" s="265"/>
      <c r="AJ3" s="265"/>
      <c r="AK3" s="271" t="s">
        <v>212</v>
      </c>
      <c r="AL3" s="265"/>
      <c r="AM3" s="265"/>
      <c r="AN3" s="265"/>
      <c r="AO3" s="308" t="s">
        <v>30</v>
      </c>
      <c r="AP3" s="306" t="s">
        <v>92</v>
      </c>
      <c r="AQ3" s="271" t="s">
        <v>216</v>
      </c>
      <c r="AR3" s="265"/>
      <c r="AS3" s="265"/>
      <c r="AT3" s="265"/>
      <c r="AU3" s="271" t="s">
        <v>217</v>
      </c>
      <c r="AV3" s="265"/>
      <c r="AW3" s="265"/>
      <c r="AX3" s="265"/>
      <c r="AY3" s="271" t="s">
        <v>99</v>
      </c>
      <c r="AZ3" s="265"/>
      <c r="BA3" s="265"/>
      <c r="BB3" s="265"/>
      <c r="BC3" s="306" t="s">
        <v>30</v>
      </c>
      <c r="BD3" s="306" t="s">
        <v>92</v>
      </c>
      <c r="BE3" s="271" t="s">
        <v>100</v>
      </c>
      <c r="BF3" s="265"/>
      <c r="BG3" s="265"/>
      <c r="BH3" s="265"/>
      <c r="BI3" s="232"/>
      <c r="BJ3" s="271" t="s">
        <v>101</v>
      </c>
      <c r="BK3" s="265"/>
      <c r="BL3" s="265"/>
      <c r="BM3" s="265"/>
      <c r="BN3" s="306" t="s">
        <v>30</v>
      </c>
      <c r="BO3" s="309" t="s">
        <v>92</v>
      </c>
      <c r="BP3" s="271" t="s">
        <v>222</v>
      </c>
      <c r="BQ3" s="265"/>
      <c r="BR3" s="265"/>
      <c r="BS3" s="265"/>
      <c r="BT3" s="271" t="s">
        <v>102</v>
      </c>
      <c r="BU3" s="265"/>
      <c r="BV3" s="265"/>
      <c r="BW3" s="265"/>
      <c r="BX3" s="111" t="s">
        <v>30</v>
      </c>
      <c r="BY3" s="111" t="s">
        <v>80</v>
      </c>
      <c r="BZ3" s="113" t="s">
        <v>172</v>
      </c>
      <c r="CA3" s="114" t="s">
        <v>93</v>
      </c>
      <c r="CB3" s="114"/>
      <c r="CC3" s="114"/>
      <c r="CD3" s="114"/>
      <c r="CE3" s="45" t="s">
        <v>96</v>
      </c>
      <c r="CF3" s="46"/>
      <c r="CG3" s="46"/>
      <c r="CH3" s="47"/>
      <c r="CI3" s="112" t="s">
        <v>30</v>
      </c>
      <c r="CJ3" s="111" t="s">
        <v>80</v>
      </c>
      <c r="CK3" s="113" t="s">
        <v>172</v>
      </c>
      <c r="CL3" s="115" t="s">
        <v>97</v>
      </c>
      <c r="CM3" s="25"/>
      <c r="CN3" s="25"/>
      <c r="CO3" s="25"/>
      <c r="CP3" s="116" t="s">
        <v>202</v>
      </c>
      <c r="CQ3" s="47"/>
      <c r="CR3" s="47"/>
      <c r="CS3" s="47"/>
      <c r="CT3" s="111" t="s">
        <v>30</v>
      </c>
      <c r="CU3" s="111" t="s">
        <v>80</v>
      </c>
      <c r="CV3" s="113" t="s">
        <v>172</v>
      </c>
      <c r="CW3" s="115" t="s">
        <v>99</v>
      </c>
      <c r="CX3" s="25"/>
      <c r="CY3" s="25"/>
      <c r="CZ3" s="25"/>
      <c r="DA3" s="116" t="s">
        <v>101</v>
      </c>
      <c r="DB3" s="47"/>
      <c r="DC3" s="47"/>
      <c r="DD3" s="47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</row>
    <row r="4" spans="1:138" ht="12.75">
      <c r="A4" s="306" t="s">
        <v>3</v>
      </c>
      <c r="B4" s="310"/>
      <c r="C4" s="160" t="s">
        <v>0</v>
      </c>
      <c r="D4" s="160" t="s">
        <v>5</v>
      </c>
      <c r="E4" s="160" t="s">
        <v>204</v>
      </c>
      <c r="F4" s="160" t="s">
        <v>205</v>
      </c>
      <c r="G4" s="160" t="s">
        <v>0</v>
      </c>
      <c r="H4" s="160" t="s">
        <v>5</v>
      </c>
      <c r="I4" s="160" t="s">
        <v>204</v>
      </c>
      <c r="J4" s="160" t="s">
        <v>205</v>
      </c>
      <c r="K4" s="307" t="s">
        <v>3</v>
      </c>
      <c r="L4" s="310"/>
      <c r="M4" s="160" t="s">
        <v>0</v>
      </c>
      <c r="N4" s="160" t="s">
        <v>5</v>
      </c>
      <c r="O4" s="160" t="s">
        <v>204</v>
      </c>
      <c r="P4" s="160" t="s">
        <v>205</v>
      </c>
      <c r="Q4" s="160" t="s">
        <v>0</v>
      </c>
      <c r="R4" s="160" t="s">
        <v>5</v>
      </c>
      <c r="S4" s="160" t="s">
        <v>204</v>
      </c>
      <c r="T4" s="160" t="s">
        <v>205</v>
      </c>
      <c r="U4" s="307" t="s">
        <v>3</v>
      </c>
      <c r="V4" s="310"/>
      <c r="W4" s="160" t="s">
        <v>0</v>
      </c>
      <c r="X4" s="160" t="s">
        <v>5</v>
      </c>
      <c r="Y4" s="160" t="s">
        <v>204</v>
      </c>
      <c r="Z4" s="160" t="s">
        <v>205</v>
      </c>
      <c r="AA4" s="160" t="s">
        <v>0</v>
      </c>
      <c r="AB4" s="160" t="s">
        <v>5</v>
      </c>
      <c r="AC4" s="160" t="s">
        <v>204</v>
      </c>
      <c r="AD4" s="160" t="s">
        <v>205</v>
      </c>
      <c r="AE4" s="306" t="s">
        <v>3</v>
      </c>
      <c r="AF4" s="310"/>
      <c r="AG4" s="160" t="s">
        <v>0</v>
      </c>
      <c r="AH4" s="160" t="s">
        <v>5</v>
      </c>
      <c r="AI4" s="160" t="s">
        <v>204</v>
      </c>
      <c r="AJ4" s="160" t="s">
        <v>205</v>
      </c>
      <c r="AK4" s="160" t="s">
        <v>0</v>
      </c>
      <c r="AL4" s="160" t="s">
        <v>5</v>
      </c>
      <c r="AM4" s="160" t="s">
        <v>204</v>
      </c>
      <c r="AN4" s="160" t="s">
        <v>205</v>
      </c>
      <c r="AO4" s="306" t="s">
        <v>3</v>
      </c>
      <c r="AP4" s="310"/>
      <c r="AQ4" s="160" t="s">
        <v>0</v>
      </c>
      <c r="AR4" s="160" t="s">
        <v>5</v>
      </c>
      <c r="AS4" s="160" t="s">
        <v>204</v>
      </c>
      <c r="AT4" s="160" t="s">
        <v>205</v>
      </c>
      <c r="AU4" s="279" t="s">
        <v>0</v>
      </c>
      <c r="AV4" s="279" t="s">
        <v>5</v>
      </c>
      <c r="AW4" s="279" t="s">
        <v>204</v>
      </c>
      <c r="AX4" s="279" t="s">
        <v>205</v>
      </c>
      <c r="AY4" s="279" t="s">
        <v>0</v>
      </c>
      <c r="AZ4" s="279" t="s">
        <v>5</v>
      </c>
      <c r="BA4" s="279" t="s">
        <v>204</v>
      </c>
      <c r="BB4" s="279" t="s">
        <v>205</v>
      </c>
      <c r="BC4" s="306" t="s">
        <v>3</v>
      </c>
      <c r="BD4" s="310"/>
      <c r="BE4" s="160" t="s">
        <v>0</v>
      </c>
      <c r="BF4" s="160" t="s">
        <v>5</v>
      </c>
      <c r="BG4" s="160" t="s">
        <v>204</v>
      </c>
      <c r="BH4" s="160" t="s">
        <v>205</v>
      </c>
      <c r="BI4" s="232"/>
      <c r="BJ4" s="160" t="s">
        <v>0</v>
      </c>
      <c r="BK4" s="160" t="s">
        <v>5</v>
      </c>
      <c r="BL4" s="160" t="s">
        <v>204</v>
      </c>
      <c r="BM4" s="160" t="s">
        <v>205</v>
      </c>
      <c r="BN4" s="306" t="s">
        <v>3</v>
      </c>
      <c r="BO4" s="310"/>
      <c r="BP4" s="160" t="s">
        <v>0</v>
      </c>
      <c r="BQ4" s="160" t="s">
        <v>5</v>
      </c>
      <c r="BR4" s="160" t="s">
        <v>204</v>
      </c>
      <c r="BS4" s="160" t="s">
        <v>205</v>
      </c>
      <c r="BT4" s="160" t="s">
        <v>0</v>
      </c>
      <c r="BU4" s="160" t="s">
        <v>5</v>
      </c>
      <c r="BV4" s="160" t="s">
        <v>204</v>
      </c>
      <c r="BW4" s="160" t="s">
        <v>205</v>
      </c>
      <c r="BX4" s="111" t="s">
        <v>3</v>
      </c>
      <c r="BY4" s="111" t="s">
        <v>30</v>
      </c>
      <c r="BZ4" s="113" t="s">
        <v>203</v>
      </c>
      <c r="CA4" s="117" t="s">
        <v>0</v>
      </c>
      <c r="CB4" s="117" t="s">
        <v>5</v>
      </c>
      <c r="CC4" s="117" t="s">
        <v>204</v>
      </c>
      <c r="CD4" s="117" t="s">
        <v>205</v>
      </c>
      <c r="CE4" s="117" t="s">
        <v>0</v>
      </c>
      <c r="CF4" s="117" t="s">
        <v>5</v>
      </c>
      <c r="CG4" s="117" t="s">
        <v>204</v>
      </c>
      <c r="CH4" s="117" t="s">
        <v>205</v>
      </c>
      <c r="CI4" s="111" t="s">
        <v>3</v>
      </c>
      <c r="CJ4" s="111" t="s">
        <v>30</v>
      </c>
      <c r="CK4" s="113" t="s">
        <v>203</v>
      </c>
      <c r="CL4" s="117" t="s">
        <v>0</v>
      </c>
      <c r="CM4" s="117" t="s">
        <v>5</v>
      </c>
      <c r="CN4" s="117" t="s">
        <v>204</v>
      </c>
      <c r="CO4" s="117" t="s">
        <v>205</v>
      </c>
      <c r="CP4" s="117" t="s">
        <v>0</v>
      </c>
      <c r="CQ4" s="117" t="s">
        <v>5</v>
      </c>
      <c r="CR4" s="117" t="s">
        <v>204</v>
      </c>
      <c r="CS4" s="117" t="s">
        <v>205</v>
      </c>
      <c r="CT4" s="111" t="s">
        <v>3</v>
      </c>
      <c r="CU4" s="111" t="s">
        <v>30</v>
      </c>
      <c r="CV4" s="113" t="s">
        <v>203</v>
      </c>
      <c r="CW4" s="117" t="s">
        <v>0</v>
      </c>
      <c r="CX4" s="117" t="s">
        <v>5</v>
      </c>
      <c r="CY4" s="117" t="s">
        <v>204</v>
      </c>
      <c r="CZ4" s="117" t="s">
        <v>205</v>
      </c>
      <c r="DA4" s="117" t="s">
        <v>0</v>
      </c>
      <c r="DB4" s="117" t="s">
        <v>5</v>
      </c>
      <c r="DC4" s="117" t="s">
        <v>204</v>
      </c>
      <c r="DD4" s="117" t="s">
        <v>205</v>
      </c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</row>
    <row r="5" spans="1:138" ht="12.75">
      <c r="A5" s="311"/>
      <c r="B5" s="312"/>
      <c r="C5" s="159" t="s">
        <v>2</v>
      </c>
      <c r="D5" s="159" t="s">
        <v>2</v>
      </c>
      <c r="E5" s="282" t="s">
        <v>234</v>
      </c>
      <c r="F5" s="159" t="s">
        <v>206</v>
      </c>
      <c r="G5" s="159" t="s">
        <v>2</v>
      </c>
      <c r="H5" s="159" t="s">
        <v>2</v>
      </c>
      <c r="I5" s="282" t="s">
        <v>234</v>
      </c>
      <c r="J5" s="159" t="s">
        <v>206</v>
      </c>
      <c r="K5" s="313"/>
      <c r="L5" s="312"/>
      <c r="M5" s="159" t="s">
        <v>2</v>
      </c>
      <c r="N5" s="159" t="s">
        <v>2</v>
      </c>
      <c r="O5" s="282" t="s">
        <v>234</v>
      </c>
      <c r="P5" s="159" t="s">
        <v>206</v>
      </c>
      <c r="Q5" s="159" t="s">
        <v>2</v>
      </c>
      <c r="R5" s="159" t="s">
        <v>2</v>
      </c>
      <c r="S5" s="282" t="s">
        <v>234</v>
      </c>
      <c r="T5" s="159" t="s">
        <v>206</v>
      </c>
      <c r="U5" s="313"/>
      <c r="V5" s="312"/>
      <c r="W5" s="159" t="s">
        <v>2</v>
      </c>
      <c r="X5" s="159" t="s">
        <v>2</v>
      </c>
      <c r="Y5" s="282" t="s">
        <v>234</v>
      </c>
      <c r="Z5" s="159" t="s">
        <v>206</v>
      </c>
      <c r="AA5" s="159" t="s">
        <v>2</v>
      </c>
      <c r="AB5" s="159" t="s">
        <v>2</v>
      </c>
      <c r="AC5" s="282" t="s">
        <v>234</v>
      </c>
      <c r="AD5" s="159" t="s">
        <v>206</v>
      </c>
      <c r="AE5" s="311"/>
      <c r="AF5" s="312"/>
      <c r="AG5" s="159" t="s">
        <v>2</v>
      </c>
      <c r="AH5" s="159" t="s">
        <v>2</v>
      </c>
      <c r="AI5" s="282" t="s">
        <v>234</v>
      </c>
      <c r="AJ5" s="159" t="s">
        <v>206</v>
      </c>
      <c r="AK5" s="159" t="s">
        <v>2</v>
      </c>
      <c r="AL5" s="159" t="s">
        <v>2</v>
      </c>
      <c r="AM5" s="282" t="s">
        <v>234</v>
      </c>
      <c r="AN5" s="159" t="s">
        <v>206</v>
      </c>
      <c r="AO5" s="311"/>
      <c r="AP5" s="312"/>
      <c r="AQ5" s="159" t="s">
        <v>2</v>
      </c>
      <c r="AR5" s="159" t="s">
        <v>2</v>
      </c>
      <c r="AS5" s="282" t="s">
        <v>234</v>
      </c>
      <c r="AT5" s="159" t="s">
        <v>206</v>
      </c>
      <c r="AU5" s="283" t="s">
        <v>2</v>
      </c>
      <c r="AV5" s="283" t="s">
        <v>2</v>
      </c>
      <c r="AW5" s="282" t="s">
        <v>234</v>
      </c>
      <c r="AX5" s="283" t="s">
        <v>206</v>
      </c>
      <c r="AY5" s="283" t="s">
        <v>2</v>
      </c>
      <c r="AZ5" s="283" t="s">
        <v>2</v>
      </c>
      <c r="BA5" s="282" t="s">
        <v>234</v>
      </c>
      <c r="BB5" s="283" t="s">
        <v>206</v>
      </c>
      <c r="BC5" s="311"/>
      <c r="BD5" s="312"/>
      <c r="BE5" s="159" t="s">
        <v>2</v>
      </c>
      <c r="BF5" s="159" t="s">
        <v>2</v>
      </c>
      <c r="BG5" s="282" t="s">
        <v>234</v>
      </c>
      <c r="BH5" s="159" t="s">
        <v>206</v>
      </c>
      <c r="BI5" s="232"/>
      <c r="BJ5" s="159" t="s">
        <v>2</v>
      </c>
      <c r="BK5" s="159" t="s">
        <v>2</v>
      </c>
      <c r="BL5" s="282" t="s">
        <v>234</v>
      </c>
      <c r="BM5" s="159" t="s">
        <v>206</v>
      </c>
      <c r="BN5" s="311"/>
      <c r="BO5" s="312"/>
      <c r="BP5" s="159" t="s">
        <v>2</v>
      </c>
      <c r="BQ5" s="159" t="s">
        <v>2</v>
      </c>
      <c r="BR5" s="282" t="s">
        <v>234</v>
      </c>
      <c r="BS5" s="159" t="s">
        <v>206</v>
      </c>
      <c r="BT5" s="159" t="s">
        <v>2</v>
      </c>
      <c r="BU5" s="159" t="s">
        <v>2</v>
      </c>
      <c r="BV5" s="282" t="s">
        <v>234</v>
      </c>
      <c r="BW5" s="159" t="s">
        <v>206</v>
      </c>
      <c r="BX5" s="64"/>
      <c r="BY5" s="64"/>
      <c r="BZ5" s="30"/>
      <c r="CA5" s="119" t="s">
        <v>2</v>
      </c>
      <c r="CB5" s="119" t="s">
        <v>2</v>
      </c>
      <c r="CC5" s="161" t="s">
        <v>234</v>
      </c>
      <c r="CD5" s="119" t="s">
        <v>206</v>
      </c>
      <c r="CE5" s="119" t="s">
        <v>2</v>
      </c>
      <c r="CF5" s="119" t="s">
        <v>2</v>
      </c>
      <c r="CG5" s="161" t="s">
        <v>234</v>
      </c>
      <c r="CH5" s="119" t="s">
        <v>206</v>
      </c>
      <c r="CI5" s="64"/>
      <c r="CJ5" s="64"/>
      <c r="CK5" s="30"/>
      <c r="CL5" s="119" t="s">
        <v>2</v>
      </c>
      <c r="CM5" s="119" t="s">
        <v>2</v>
      </c>
      <c r="CN5" s="161" t="s">
        <v>234</v>
      </c>
      <c r="CO5" s="119" t="s">
        <v>206</v>
      </c>
      <c r="CP5" s="119" t="s">
        <v>2</v>
      </c>
      <c r="CQ5" s="119" t="s">
        <v>2</v>
      </c>
      <c r="CR5" s="161" t="s">
        <v>234</v>
      </c>
      <c r="CS5" s="119" t="s">
        <v>206</v>
      </c>
      <c r="CT5" s="64"/>
      <c r="CU5" s="64"/>
      <c r="CV5" s="30"/>
      <c r="CW5" s="119" t="s">
        <v>2</v>
      </c>
      <c r="CX5" s="119" t="s">
        <v>2</v>
      </c>
      <c r="CY5" s="161" t="s">
        <v>234</v>
      </c>
      <c r="CZ5" s="119" t="s">
        <v>206</v>
      </c>
      <c r="DA5" s="119" t="s">
        <v>2</v>
      </c>
      <c r="DB5" s="119" t="s">
        <v>2</v>
      </c>
      <c r="DC5" s="161" t="s">
        <v>234</v>
      </c>
      <c r="DD5" s="119" t="s">
        <v>206</v>
      </c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</row>
    <row r="6" spans="1:138" ht="12.75">
      <c r="A6" s="178" t="s">
        <v>8</v>
      </c>
      <c r="B6" s="4" t="s">
        <v>103</v>
      </c>
      <c r="C6" s="5">
        <v>135750</v>
      </c>
      <c r="D6" s="163">
        <f>'[1]int.bev.'!D6</f>
        <v>160644</v>
      </c>
      <c r="E6" s="5">
        <v>160667</v>
      </c>
      <c r="F6" s="50">
        <f>(E6/D6*100)</f>
        <v>100.01431737257538</v>
      </c>
      <c r="G6" s="5">
        <v>0</v>
      </c>
      <c r="H6" s="163">
        <f>'[1]int.bev.'!G6</f>
        <v>0</v>
      </c>
      <c r="I6" s="5">
        <v>0</v>
      </c>
      <c r="J6" s="53">
        <v>0</v>
      </c>
      <c r="K6" s="155" t="s">
        <v>8</v>
      </c>
      <c r="L6" s="78" t="s">
        <v>103</v>
      </c>
      <c r="M6" s="5">
        <v>0</v>
      </c>
      <c r="N6" s="163">
        <f>'[1]int.bev.'!J6</f>
        <v>0</v>
      </c>
      <c r="O6" s="5">
        <v>0</v>
      </c>
      <c r="P6" s="53">
        <v>0</v>
      </c>
      <c r="Q6" s="5">
        <v>0</v>
      </c>
      <c r="R6" s="163">
        <f>'[1]int.bev.'!O6</f>
        <v>0</v>
      </c>
      <c r="S6" s="5">
        <v>0</v>
      </c>
      <c r="T6" s="53">
        <v>0</v>
      </c>
      <c r="U6" s="155" t="s">
        <v>8</v>
      </c>
      <c r="V6" s="4" t="s">
        <v>103</v>
      </c>
      <c r="W6" s="5">
        <v>457518</v>
      </c>
      <c r="X6" s="163">
        <f>'[1]int.bev.'!R6</f>
        <v>536826</v>
      </c>
      <c r="Y6" s="5">
        <v>523341</v>
      </c>
      <c r="Z6" s="50">
        <f>(Y6/X6*100)</f>
        <v>97.48801287568038</v>
      </c>
      <c r="AA6" s="5">
        <v>12900</v>
      </c>
      <c r="AB6" s="163">
        <f>'[1]int.bev.'!U6</f>
        <v>34613</v>
      </c>
      <c r="AC6" s="5">
        <v>34613</v>
      </c>
      <c r="AD6" s="50">
        <f>(AC6/AB6*100)</f>
        <v>100</v>
      </c>
      <c r="AE6" s="155" t="s">
        <v>8</v>
      </c>
      <c r="AF6" s="78" t="s">
        <v>103</v>
      </c>
      <c r="AG6" s="173">
        <f>AK6+AQ6+AU6</f>
        <v>1000</v>
      </c>
      <c r="AH6" s="163">
        <f>'[1]int.bev.'!Z6</f>
        <v>192320</v>
      </c>
      <c r="AI6" s="173">
        <f>AM6+AS6+AW6</f>
        <v>206956</v>
      </c>
      <c r="AJ6" s="50">
        <f>(AI6/AH6*100)</f>
        <v>107.61023294509151</v>
      </c>
      <c r="AK6" s="5">
        <v>0</v>
      </c>
      <c r="AL6" s="163">
        <f>'[1]int.bev.'!AC6</f>
        <v>0</v>
      </c>
      <c r="AM6" s="5">
        <v>0</v>
      </c>
      <c r="AN6" s="53">
        <v>0</v>
      </c>
      <c r="AO6" s="155" t="s">
        <v>8</v>
      </c>
      <c r="AP6" s="78" t="s">
        <v>103</v>
      </c>
      <c r="AQ6" s="143">
        <v>1000</v>
      </c>
      <c r="AR6" s="163">
        <f>'[1]int.bev.'!AH6</f>
        <v>192320</v>
      </c>
      <c r="AS6" s="143">
        <v>192320</v>
      </c>
      <c r="AT6" s="51">
        <f>(AS6/AR6*100)</f>
        <v>100</v>
      </c>
      <c r="AU6" s="180">
        <v>0</v>
      </c>
      <c r="AV6" s="180">
        <v>0</v>
      </c>
      <c r="AW6" s="197">
        <v>14636</v>
      </c>
      <c r="AX6" s="180">
        <v>0</v>
      </c>
      <c r="AY6" s="5">
        <v>3500</v>
      </c>
      <c r="AZ6" s="163">
        <f>'[1]int.bev.'!AK6</f>
        <v>19180</v>
      </c>
      <c r="BA6" s="5">
        <v>19180</v>
      </c>
      <c r="BB6" s="50">
        <f>(BA6/AZ6*100)</f>
        <v>100</v>
      </c>
      <c r="BC6" s="155" t="s">
        <v>8</v>
      </c>
      <c r="BD6" s="78" t="s">
        <v>103</v>
      </c>
      <c r="BE6" s="5">
        <v>0</v>
      </c>
      <c r="BF6" s="163">
        <f>'[1]int.bev.'!AP6</f>
        <v>0</v>
      </c>
      <c r="BG6" s="5">
        <v>0</v>
      </c>
      <c r="BH6" s="52">
        <v>0</v>
      </c>
      <c r="BJ6" s="177">
        <f>(C6+Q6+W6+AG6+AY6)</f>
        <v>597768</v>
      </c>
      <c r="BK6" s="120">
        <f>(D6+R6+X6+AH6+AZ6)</f>
        <v>908970</v>
      </c>
      <c r="BL6" s="172">
        <f>(E6+S6+Y6+AI6+BA6+BI6)</f>
        <v>910144</v>
      </c>
      <c r="BM6" s="50">
        <f>(BL6/BK6*100)</f>
        <v>100.12915717790467</v>
      </c>
      <c r="BN6" s="155" t="s">
        <v>8</v>
      </c>
      <c r="BO6" s="78" t="s">
        <v>103</v>
      </c>
      <c r="BP6" s="120">
        <f aca="true" t="shared" si="0" ref="BP6:BP47">(BJ6-BT6)</f>
        <v>584868</v>
      </c>
      <c r="BQ6" s="120">
        <f aca="true" t="shared" si="1" ref="BQ6:BR21">(BK6-BU6)</f>
        <v>874357</v>
      </c>
      <c r="BR6" s="120">
        <f t="shared" si="1"/>
        <v>875531</v>
      </c>
      <c r="BS6" s="50">
        <f>(BR6/BQ6*100)</f>
        <v>100.13427009791197</v>
      </c>
      <c r="BT6" s="120">
        <f>(G6+M6+Q6+AA6+AK6+BE6)</f>
        <v>12900</v>
      </c>
      <c r="BU6" s="120">
        <f>(H6+N6+R6+AB6+AL6+BF6)</f>
        <v>34613</v>
      </c>
      <c r="BV6" s="120">
        <f>(I6+O6+S6+AC6+AM6+BG6)</f>
        <v>34613</v>
      </c>
      <c r="BW6" s="50">
        <f>(BV6/BU6*100)</f>
        <v>100</v>
      </c>
      <c r="BX6" s="57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57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57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</row>
    <row r="7" spans="1:138" ht="12.75">
      <c r="A7" s="178" t="s">
        <v>6</v>
      </c>
      <c r="B7" s="4" t="s">
        <v>104</v>
      </c>
      <c r="C7" s="4">
        <v>12569</v>
      </c>
      <c r="D7" s="166">
        <f>'[1]int.bev.'!D7</f>
        <v>13781</v>
      </c>
      <c r="E7" s="4">
        <v>13781</v>
      </c>
      <c r="F7" s="51">
        <f aca="true" t="shared" si="2" ref="F7:F48">(E7/D7*100)</f>
        <v>100</v>
      </c>
      <c r="G7" s="4">
        <v>0</v>
      </c>
      <c r="H7" s="166">
        <f>'[1]int.bev.'!G7</f>
        <v>0</v>
      </c>
      <c r="I7" s="4">
        <v>0</v>
      </c>
      <c r="J7" s="53">
        <v>0</v>
      </c>
      <c r="K7" s="155" t="s">
        <v>6</v>
      </c>
      <c r="L7" s="78" t="s">
        <v>104</v>
      </c>
      <c r="M7" s="4">
        <v>0</v>
      </c>
      <c r="N7" s="166">
        <f>'[1]int.bev.'!J7</f>
        <v>0</v>
      </c>
      <c r="O7" s="4">
        <v>0</v>
      </c>
      <c r="P7" s="53">
        <v>0</v>
      </c>
      <c r="Q7" s="4">
        <v>63</v>
      </c>
      <c r="R7" s="166">
        <f>'[1]int.bev.'!O7</f>
        <v>0</v>
      </c>
      <c r="S7" s="4">
        <v>0</v>
      </c>
      <c r="T7" s="53">
        <v>0</v>
      </c>
      <c r="U7" s="155" t="s">
        <v>6</v>
      </c>
      <c r="V7" s="4" t="s">
        <v>104</v>
      </c>
      <c r="W7" s="4">
        <v>41434</v>
      </c>
      <c r="X7" s="166">
        <f>'[1]int.bev.'!R7</f>
        <v>62576</v>
      </c>
      <c r="Y7" s="4">
        <v>62576</v>
      </c>
      <c r="Z7" s="51">
        <f aca="true" t="shared" si="3" ref="Z7:Z49">(Y7/X7*100)</f>
        <v>100</v>
      </c>
      <c r="AA7" s="4">
        <v>1105</v>
      </c>
      <c r="AB7" s="166">
        <f>'[1]int.bev.'!U7</f>
        <v>1400</v>
      </c>
      <c r="AC7" s="4">
        <v>1400</v>
      </c>
      <c r="AD7" s="51">
        <f aca="true" t="shared" si="4" ref="AD7:AD49">(AC7/AB7*100)</f>
        <v>100</v>
      </c>
      <c r="AE7" s="155" t="s">
        <v>6</v>
      </c>
      <c r="AF7" s="78" t="s">
        <v>104</v>
      </c>
      <c r="AG7" s="177">
        <f>AK7+AQ7+AU7</f>
        <v>154950</v>
      </c>
      <c r="AH7" s="166">
        <f>'[1]int.bev.'!Z7</f>
        <v>146796</v>
      </c>
      <c r="AI7" s="177">
        <f aca="true" t="shared" si="5" ref="AI7:AI22">AM7+AS7+AW7</f>
        <v>146796</v>
      </c>
      <c r="AJ7" s="51">
        <f>(AI7/AH7*100)</f>
        <v>100</v>
      </c>
      <c r="AK7" s="4">
        <v>1010</v>
      </c>
      <c r="AL7" s="166">
        <f>'[1]int.bev.'!AC7</f>
        <v>1568</v>
      </c>
      <c r="AM7" s="4">
        <v>1568</v>
      </c>
      <c r="AN7" s="51">
        <f>(AM7/AL7*100)</f>
        <v>100</v>
      </c>
      <c r="AO7" s="155" t="s">
        <v>6</v>
      </c>
      <c r="AP7" s="78" t="s">
        <v>104</v>
      </c>
      <c r="AQ7" s="143">
        <v>153940</v>
      </c>
      <c r="AR7" s="166">
        <f>'[1]int.bev.'!AH7</f>
        <v>145228</v>
      </c>
      <c r="AS7" s="143">
        <v>145228</v>
      </c>
      <c r="AT7" s="51">
        <f>(AS7/AR7*100)</f>
        <v>100</v>
      </c>
      <c r="AU7" s="174">
        <v>0</v>
      </c>
      <c r="AV7" s="174">
        <v>0</v>
      </c>
      <c r="AW7" s="198">
        <v>0</v>
      </c>
      <c r="AX7" s="174">
        <v>0</v>
      </c>
      <c r="AY7" s="4">
        <v>5220</v>
      </c>
      <c r="AZ7" s="166">
        <f>'[1]int.bev.'!AK7</f>
        <v>11811</v>
      </c>
      <c r="BA7" s="4">
        <v>12721</v>
      </c>
      <c r="BB7" s="51">
        <f aca="true" t="shared" si="6" ref="BB7:BB48">(BA7/AZ7*100)</f>
        <v>107.7046820760308</v>
      </c>
      <c r="BC7" s="155" t="s">
        <v>6</v>
      </c>
      <c r="BD7" s="78" t="s">
        <v>104</v>
      </c>
      <c r="BE7" s="4">
        <v>0</v>
      </c>
      <c r="BF7" s="166">
        <f>'[1]int.bev.'!AP7</f>
        <v>0</v>
      </c>
      <c r="BG7" s="4">
        <v>0</v>
      </c>
      <c r="BH7" s="53">
        <v>0</v>
      </c>
      <c r="BJ7" s="177">
        <f>(C7+Q7+W7+AG7+AY7)</f>
        <v>214236</v>
      </c>
      <c r="BK7" s="120">
        <f>(D7+R7+X7+AH7+AZ7)</f>
        <v>234964</v>
      </c>
      <c r="BL7" s="172">
        <f>(E7+S7+Y7+AI7+BA7+BI7)</f>
        <v>235874</v>
      </c>
      <c r="BM7" s="51">
        <f aca="true" t="shared" si="7" ref="BM7:BM49">(BL7/BK7*100)</f>
        <v>100.38729337260177</v>
      </c>
      <c r="BN7" s="155" t="s">
        <v>6</v>
      </c>
      <c r="BO7" s="78" t="s">
        <v>104</v>
      </c>
      <c r="BP7" s="120">
        <f t="shared" si="0"/>
        <v>212058</v>
      </c>
      <c r="BQ7" s="120">
        <f t="shared" si="1"/>
        <v>231996</v>
      </c>
      <c r="BR7" s="120">
        <f t="shared" si="1"/>
        <v>232906</v>
      </c>
      <c r="BS7" s="51">
        <f aca="true" t="shared" si="8" ref="BS7:BS49">(BR7/BQ7*100)</f>
        <v>100.39224814220935</v>
      </c>
      <c r="BT7" s="120">
        <f aca="true" t="shared" si="9" ref="BT7:BT47">(G7+M7+Q7+AA7+AK7+BE7)</f>
        <v>2178</v>
      </c>
      <c r="BU7" s="120">
        <f aca="true" t="shared" si="10" ref="BU7:BU47">(H7+N7+R7+AB7+AL7+BF7)</f>
        <v>2968</v>
      </c>
      <c r="BV7" s="120">
        <f aca="true" t="shared" si="11" ref="BV7:BV47">(I7+O7+S7+AC7+AM7+BG7)</f>
        <v>2968</v>
      </c>
      <c r="BW7" s="51">
        <f aca="true" t="shared" si="12" ref="BW7:BW49">(BV7/BU7*100)</f>
        <v>100</v>
      </c>
      <c r="BX7" s="26">
        <v>1</v>
      </c>
      <c r="BY7" s="26" t="s">
        <v>8</v>
      </c>
      <c r="BZ7" s="28" t="s">
        <v>174</v>
      </c>
      <c r="CA7" s="28">
        <v>72100</v>
      </c>
      <c r="CB7" s="42">
        <v>80984</v>
      </c>
      <c r="CC7" s="42">
        <v>80983</v>
      </c>
      <c r="CD7" s="65">
        <f>(CC7/CB7*100)</f>
        <v>99.99876518818532</v>
      </c>
      <c r="CE7" s="121">
        <v>0</v>
      </c>
      <c r="CF7" s="122">
        <v>0</v>
      </c>
      <c r="CG7" s="122">
        <v>0</v>
      </c>
      <c r="CH7" s="74">
        <v>0</v>
      </c>
      <c r="CI7" s="22">
        <v>1</v>
      </c>
      <c r="CJ7" s="22" t="s">
        <v>8</v>
      </c>
      <c r="CK7" s="17" t="s">
        <v>174</v>
      </c>
      <c r="CL7" s="28">
        <v>56501</v>
      </c>
      <c r="CM7" s="42">
        <v>88111</v>
      </c>
      <c r="CN7" s="42">
        <v>88111</v>
      </c>
      <c r="CO7" s="65">
        <f>(CN7/CM7*100)</f>
        <v>100</v>
      </c>
      <c r="CP7" s="121">
        <v>0</v>
      </c>
      <c r="CQ7" s="122">
        <v>0</v>
      </c>
      <c r="CR7" s="122">
        <v>0</v>
      </c>
      <c r="CS7" s="102">
        <v>0</v>
      </c>
      <c r="CT7" s="22">
        <v>1</v>
      </c>
      <c r="CU7" s="22" t="s">
        <v>8</v>
      </c>
      <c r="CV7" s="17" t="s">
        <v>174</v>
      </c>
      <c r="CW7" s="28">
        <v>0</v>
      </c>
      <c r="CX7" s="42">
        <v>13082</v>
      </c>
      <c r="CY7" s="42">
        <v>13082</v>
      </c>
      <c r="CZ7" s="65">
        <f>(CY7/CX7*100)</f>
        <v>100</v>
      </c>
      <c r="DA7" s="123">
        <f>(CA7+CE7+CL7+CP7+CW7)</f>
        <v>128601</v>
      </c>
      <c r="DB7" s="123">
        <f aca="true" t="shared" si="13" ref="DB7:DC9">(CB7+CF7+CM7+CQ7+CX7)</f>
        <v>182177</v>
      </c>
      <c r="DC7" s="123">
        <f t="shared" si="13"/>
        <v>182176</v>
      </c>
      <c r="DD7" s="65">
        <f>(DC7/DB7*100)</f>
        <v>99.99945108328713</v>
      </c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</row>
    <row r="8" spans="1:138" ht="12.75">
      <c r="A8" s="178" t="s">
        <v>9</v>
      </c>
      <c r="B8" s="4" t="s">
        <v>105</v>
      </c>
      <c r="C8" s="4">
        <v>14391</v>
      </c>
      <c r="D8" s="166">
        <f>'[1]int.bev.'!D8</f>
        <v>17564</v>
      </c>
      <c r="E8" s="4">
        <v>17564</v>
      </c>
      <c r="F8" s="51">
        <f t="shared" si="2"/>
        <v>100</v>
      </c>
      <c r="G8" s="4">
        <v>0</v>
      </c>
      <c r="H8" s="166">
        <f>'[1]int.bev.'!G8</f>
        <v>0</v>
      </c>
      <c r="I8" s="4">
        <v>0</v>
      </c>
      <c r="J8" s="53">
        <v>0</v>
      </c>
      <c r="K8" s="155" t="s">
        <v>9</v>
      </c>
      <c r="L8" s="78" t="s">
        <v>105</v>
      </c>
      <c r="M8" s="4">
        <v>0</v>
      </c>
      <c r="N8" s="166">
        <f>'[1]int.bev.'!J8</f>
        <v>0</v>
      </c>
      <c r="O8" s="4">
        <v>0</v>
      </c>
      <c r="P8" s="53">
        <v>0</v>
      </c>
      <c r="Q8" s="4">
        <v>0</v>
      </c>
      <c r="R8" s="166">
        <f>'[1]int.bev.'!O8</f>
        <v>0</v>
      </c>
      <c r="S8" s="4">
        <v>0</v>
      </c>
      <c r="T8" s="162">
        <v>0</v>
      </c>
      <c r="U8" s="155" t="s">
        <v>9</v>
      </c>
      <c r="V8" s="4" t="s">
        <v>105</v>
      </c>
      <c r="W8" s="4">
        <v>121738</v>
      </c>
      <c r="X8" s="166">
        <f>'[1]int.bev.'!R8</f>
        <v>150497</v>
      </c>
      <c r="Y8" s="4">
        <v>146246</v>
      </c>
      <c r="Z8" s="51">
        <f t="shared" si="3"/>
        <v>97.17535897725537</v>
      </c>
      <c r="AA8" s="4">
        <v>1050</v>
      </c>
      <c r="AB8" s="166">
        <f>'[1]int.bev.'!U8</f>
        <v>1892</v>
      </c>
      <c r="AC8" s="4">
        <v>1892</v>
      </c>
      <c r="AD8" s="51">
        <f t="shared" si="4"/>
        <v>100</v>
      </c>
      <c r="AE8" s="155" t="s">
        <v>9</v>
      </c>
      <c r="AF8" s="78" t="s">
        <v>105</v>
      </c>
      <c r="AG8" s="177">
        <f aca="true" t="shared" si="14" ref="AG8:AG49">AK8+AQ8+AU8</f>
        <v>0</v>
      </c>
      <c r="AH8" s="166">
        <f>'[1]int.bev.'!Z8</f>
        <v>0</v>
      </c>
      <c r="AI8" s="177">
        <f t="shared" si="5"/>
        <v>0</v>
      </c>
      <c r="AJ8" s="162">
        <v>0</v>
      </c>
      <c r="AK8" s="4">
        <v>0</v>
      </c>
      <c r="AL8" s="166">
        <f>'[1]int.bev.'!AC8</f>
        <v>0</v>
      </c>
      <c r="AM8" s="4">
        <v>0</v>
      </c>
      <c r="AN8" s="162">
        <v>0</v>
      </c>
      <c r="AO8" s="155" t="s">
        <v>9</v>
      </c>
      <c r="AP8" s="78" t="s">
        <v>105</v>
      </c>
      <c r="AQ8" s="143">
        <v>0</v>
      </c>
      <c r="AR8" s="166">
        <f>'[1]int.bev.'!AH8</f>
        <v>0</v>
      </c>
      <c r="AS8" s="143">
        <v>0</v>
      </c>
      <c r="AT8" s="162">
        <v>0</v>
      </c>
      <c r="AU8" s="174">
        <v>0</v>
      </c>
      <c r="AV8" s="174">
        <v>0</v>
      </c>
      <c r="AW8" s="198">
        <v>0</v>
      </c>
      <c r="AX8" s="174">
        <v>0</v>
      </c>
      <c r="AY8" s="4">
        <v>1006</v>
      </c>
      <c r="AZ8" s="166">
        <f>'[1]int.bev.'!AK8</f>
        <v>581</v>
      </c>
      <c r="BA8" s="4">
        <v>616</v>
      </c>
      <c r="BB8" s="51">
        <f t="shared" si="6"/>
        <v>106.02409638554218</v>
      </c>
      <c r="BC8" s="155" t="s">
        <v>9</v>
      </c>
      <c r="BD8" s="78" t="s">
        <v>105</v>
      </c>
      <c r="BE8" s="4">
        <v>0</v>
      </c>
      <c r="BF8" s="166">
        <f>'[1]int.bev.'!AP8</f>
        <v>0</v>
      </c>
      <c r="BG8" s="4">
        <v>0</v>
      </c>
      <c r="BH8" s="53">
        <v>0</v>
      </c>
      <c r="BJ8" s="177">
        <f aca="true" t="shared" si="15" ref="BJ8:BJ47">(C8+Q8+W8+AG8+AY8)</f>
        <v>137135</v>
      </c>
      <c r="BK8" s="120">
        <f aca="true" t="shared" si="16" ref="BK8:BK47">(D8+R8+X8+AH8+AZ8)</f>
        <v>168642</v>
      </c>
      <c r="BL8" s="172">
        <f aca="true" t="shared" si="17" ref="BL8:BL47">(E8+S8+Y8+AI8+BA8+BI8)</f>
        <v>164426</v>
      </c>
      <c r="BM8" s="51">
        <f t="shared" si="7"/>
        <v>97.50002964860474</v>
      </c>
      <c r="BN8" s="155" t="s">
        <v>9</v>
      </c>
      <c r="BO8" s="78" t="s">
        <v>105</v>
      </c>
      <c r="BP8" s="120">
        <f t="shared" si="0"/>
        <v>136085</v>
      </c>
      <c r="BQ8" s="120">
        <f t="shared" si="1"/>
        <v>166750</v>
      </c>
      <c r="BR8" s="120">
        <f t="shared" si="1"/>
        <v>162534</v>
      </c>
      <c r="BS8" s="51">
        <f t="shared" si="8"/>
        <v>97.47166416791603</v>
      </c>
      <c r="BT8" s="120">
        <f t="shared" si="9"/>
        <v>1050</v>
      </c>
      <c r="BU8" s="120">
        <f t="shared" si="10"/>
        <v>1892</v>
      </c>
      <c r="BV8" s="120">
        <f t="shared" si="11"/>
        <v>1892</v>
      </c>
      <c r="BW8" s="51">
        <f t="shared" si="12"/>
        <v>100</v>
      </c>
      <c r="BX8" s="26">
        <v>1</v>
      </c>
      <c r="BY8" s="26" t="s">
        <v>6</v>
      </c>
      <c r="BZ8" s="28" t="s">
        <v>175</v>
      </c>
      <c r="CA8" s="124">
        <f>(CA9-CA7)</f>
        <v>63650</v>
      </c>
      <c r="CB8" s="124">
        <f>(CB9-CB7)</f>
        <v>79660</v>
      </c>
      <c r="CC8" s="124">
        <f>(CC9-CC7)</f>
        <v>79684</v>
      </c>
      <c r="CD8" s="65">
        <f>(CC8/CB8*100)</f>
        <v>100.0301280441878</v>
      </c>
      <c r="CE8" s="123">
        <f>(CE9-CE7)</f>
        <v>0</v>
      </c>
      <c r="CF8" s="123">
        <f>(CF9-CF7)</f>
        <v>0</v>
      </c>
      <c r="CG8" s="123">
        <f>(CG9-CG7)</f>
        <v>0</v>
      </c>
      <c r="CH8" s="74">
        <v>0</v>
      </c>
      <c r="CI8" s="22">
        <v>1</v>
      </c>
      <c r="CJ8" s="22" t="s">
        <v>6</v>
      </c>
      <c r="CK8" s="17" t="s">
        <v>175</v>
      </c>
      <c r="CL8" s="124">
        <f>(CL9-CL7)</f>
        <v>401017</v>
      </c>
      <c r="CM8" s="124">
        <f>(CM9-CM7)</f>
        <v>448715</v>
      </c>
      <c r="CN8" s="124">
        <f>(CN9-CN7)</f>
        <v>435230</v>
      </c>
      <c r="CO8" s="65">
        <f>(CN8/CM8*100)</f>
        <v>96.99475167979675</v>
      </c>
      <c r="CP8" s="123">
        <f>(CP9-CP7)</f>
        <v>1000</v>
      </c>
      <c r="CQ8" s="123">
        <f>(CQ9-CQ7)</f>
        <v>192320</v>
      </c>
      <c r="CR8" s="123">
        <f>(CR9-CR7)</f>
        <v>206956</v>
      </c>
      <c r="CS8" s="207">
        <f>(CR8/CQ8*100)</f>
        <v>107.61023294509151</v>
      </c>
      <c r="CT8" s="22">
        <v>1</v>
      </c>
      <c r="CU8" s="22" t="s">
        <v>6</v>
      </c>
      <c r="CV8" s="17" t="s">
        <v>175</v>
      </c>
      <c r="CW8" s="124">
        <f>(CW9-CW7)</f>
        <v>3500</v>
      </c>
      <c r="CX8" s="124">
        <f>(CX9-CX7)</f>
        <v>6098</v>
      </c>
      <c r="CY8" s="124">
        <f>(CY9-CY7)</f>
        <v>6098</v>
      </c>
      <c r="CZ8" s="65">
        <f>(CY8/CX8*100)</f>
        <v>100</v>
      </c>
      <c r="DA8" s="123">
        <f>(CA8+CE8+CL8+CP8+CW8)</f>
        <v>469167</v>
      </c>
      <c r="DB8" s="123">
        <f t="shared" si="13"/>
        <v>726793</v>
      </c>
      <c r="DC8" s="123">
        <f t="shared" si="13"/>
        <v>727968</v>
      </c>
      <c r="DD8" s="65">
        <f>(DC8/DB8*100)</f>
        <v>100.16166914100712</v>
      </c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</row>
    <row r="9" spans="1:138" ht="12.75">
      <c r="A9" s="178" t="s">
        <v>10</v>
      </c>
      <c r="B9" s="4" t="s">
        <v>207</v>
      </c>
      <c r="C9" s="4">
        <v>965</v>
      </c>
      <c r="D9" s="166">
        <f>'[1]int.bev.'!D9</f>
        <v>1801</v>
      </c>
      <c r="E9" s="4">
        <v>1801</v>
      </c>
      <c r="F9" s="51">
        <f t="shared" si="2"/>
        <v>100</v>
      </c>
      <c r="G9" s="4">
        <v>0</v>
      </c>
      <c r="H9" s="166">
        <f>'[1]int.bev.'!G9</f>
        <v>0</v>
      </c>
      <c r="I9" s="4">
        <v>0</v>
      </c>
      <c r="J9" s="53">
        <v>0</v>
      </c>
      <c r="K9" s="178" t="s">
        <v>10</v>
      </c>
      <c r="L9" s="78" t="s">
        <v>207</v>
      </c>
      <c r="M9" s="4">
        <v>0</v>
      </c>
      <c r="N9" s="166">
        <f>'[1]int.bev.'!J9</f>
        <v>0</v>
      </c>
      <c r="O9" s="4">
        <v>0</v>
      </c>
      <c r="P9" s="53">
        <v>0</v>
      </c>
      <c r="Q9" s="4">
        <v>0</v>
      </c>
      <c r="R9" s="166">
        <f>'[1]int.bev.'!O9</f>
        <v>0</v>
      </c>
      <c r="S9" s="4">
        <v>0</v>
      </c>
      <c r="T9" s="53">
        <v>0</v>
      </c>
      <c r="U9" s="178" t="s">
        <v>10</v>
      </c>
      <c r="V9" s="4" t="s">
        <v>207</v>
      </c>
      <c r="W9" s="4">
        <v>74548</v>
      </c>
      <c r="X9" s="166">
        <f>'[1]int.bev.'!R9</f>
        <v>90387</v>
      </c>
      <c r="Y9" s="4">
        <v>85989</v>
      </c>
      <c r="Z9" s="51">
        <f t="shared" si="3"/>
        <v>95.13425603239403</v>
      </c>
      <c r="AA9" s="4">
        <v>100</v>
      </c>
      <c r="AB9" s="166">
        <f>'[1]int.bev.'!U9</f>
        <v>610</v>
      </c>
      <c r="AC9" s="4">
        <v>610</v>
      </c>
      <c r="AD9" s="51">
        <f t="shared" si="4"/>
        <v>100</v>
      </c>
      <c r="AE9" s="178" t="s">
        <v>10</v>
      </c>
      <c r="AF9" s="78" t="s">
        <v>207</v>
      </c>
      <c r="AG9" s="177">
        <f t="shared" si="14"/>
        <v>0</v>
      </c>
      <c r="AH9" s="166">
        <f>'[1]int.bev.'!Z9</f>
        <v>13786</v>
      </c>
      <c r="AI9" s="177">
        <f t="shared" si="5"/>
        <v>14022</v>
      </c>
      <c r="AJ9" s="51">
        <f>(AI9/AH9*100)</f>
        <v>101.71188161903379</v>
      </c>
      <c r="AK9" s="4">
        <v>0</v>
      </c>
      <c r="AL9" s="166">
        <f>'[1]int.bev.'!AC9</f>
        <v>2992</v>
      </c>
      <c r="AM9" s="4">
        <v>2992</v>
      </c>
      <c r="AN9" s="51">
        <f>(AM9/AL9*100)</f>
        <v>100</v>
      </c>
      <c r="AO9" s="178" t="s">
        <v>10</v>
      </c>
      <c r="AP9" s="179" t="s">
        <v>220</v>
      </c>
      <c r="AQ9" s="143">
        <v>0</v>
      </c>
      <c r="AR9" s="166">
        <f>'[1]int.bev.'!AH9</f>
        <v>10794</v>
      </c>
      <c r="AS9" s="143">
        <v>10794</v>
      </c>
      <c r="AT9" s="51">
        <f>(AS9/AR9*100)</f>
        <v>100</v>
      </c>
      <c r="AU9" s="174">
        <v>0</v>
      </c>
      <c r="AV9" s="174">
        <v>0</v>
      </c>
      <c r="AW9" s="198">
        <v>236</v>
      </c>
      <c r="AX9" s="174">
        <v>0</v>
      </c>
      <c r="AY9" s="4">
        <v>39</v>
      </c>
      <c r="AZ9" s="166">
        <f>'[1]int.bev.'!AK9</f>
        <v>708</v>
      </c>
      <c r="BA9" s="4">
        <v>708</v>
      </c>
      <c r="BB9" s="51">
        <f t="shared" si="6"/>
        <v>100</v>
      </c>
      <c r="BC9" s="178" t="s">
        <v>10</v>
      </c>
      <c r="BD9" s="78" t="s">
        <v>207</v>
      </c>
      <c r="BE9" s="4">
        <v>0</v>
      </c>
      <c r="BF9" s="166">
        <f>'[1]int.bev.'!AP9</f>
        <v>0</v>
      </c>
      <c r="BG9" s="4">
        <v>0</v>
      </c>
      <c r="BH9" s="53">
        <v>0</v>
      </c>
      <c r="BJ9" s="177">
        <f t="shared" si="15"/>
        <v>75552</v>
      </c>
      <c r="BK9" s="120">
        <f t="shared" si="16"/>
        <v>106682</v>
      </c>
      <c r="BL9" s="172">
        <f t="shared" si="17"/>
        <v>102520</v>
      </c>
      <c r="BM9" s="51">
        <f t="shared" si="7"/>
        <v>96.09868581391426</v>
      </c>
      <c r="BN9" s="178" t="s">
        <v>10</v>
      </c>
      <c r="BO9" s="78" t="s">
        <v>207</v>
      </c>
      <c r="BP9" s="120">
        <f t="shared" si="0"/>
        <v>75452</v>
      </c>
      <c r="BQ9" s="120">
        <f t="shared" si="1"/>
        <v>103080</v>
      </c>
      <c r="BR9" s="120">
        <f t="shared" si="1"/>
        <v>98918</v>
      </c>
      <c r="BS9" s="51">
        <f t="shared" si="8"/>
        <v>95.96235933255724</v>
      </c>
      <c r="BT9" s="120">
        <f t="shared" si="9"/>
        <v>100</v>
      </c>
      <c r="BU9" s="120">
        <f t="shared" si="10"/>
        <v>3602</v>
      </c>
      <c r="BV9" s="120">
        <f t="shared" si="11"/>
        <v>3602</v>
      </c>
      <c r="BW9" s="51">
        <f t="shared" si="12"/>
        <v>100</v>
      </c>
      <c r="BX9" s="125">
        <v>1</v>
      </c>
      <c r="BY9" s="126"/>
      <c r="BZ9" s="126" t="s">
        <v>176</v>
      </c>
      <c r="CA9" s="56">
        <f>(C6)</f>
        <v>135750</v>
      </c>
      <c r="CB9" s="56">
        <f>(D6)</f>
        <v>160644</v>
      </c>
      <c r="CC9" s="56">
        <f>(E6)</f>
        <v>160667</v>
      </c>
      <c r="CD9" s="60">
        <f>(CC9/CB9*100)</f>
        <v>100.01431737257538</v>
      </c>
      <c r="CE9" s="56">
        <f>(Q6)</f>
        <v>0</v>
      </c>
      <c r="CF9" s="56">
        <f>(R6)</f>
        <v>0</v>
      </c>
      <c r="CG9" s="56">
        <f>(S6)</f>
        <v>0</v>
      </c>
      <c r="CH9" s="206">
        <v>0</v>
      </c>
      <c r="CI9" s="23">
        <v>1</v>
      </c>
      <c r="CJ9" s="18"/>
      <c r="CK9" s="18" t="s">
        <v>176</v>
      </c>
      <c r="CL9" s="56">
        <f>(W6)</f>
        <v>457518</v>
      </c>
      <c r="CM9" s="56">
        <f>(X6)</f>
        <v>536826</v>
      </c>
      <c r="CN9" s="56">
        <f>(Y6)</f>
        <v>523341</v>
      </c>
      <c r="CO9" s="60">
        <f>(CN9/CM9*100)</f>
        <v>97.48801287568038</v>
      </c>
      <c r="CP9" s="49">
        <f>(AG6)</f>
        <v>1000</v>
      </c>
      <c r="CQ9" s="49">
        <f>(AH6)</f>
        <v>192320</v>
      </c>
      <c r="CR9" s="49">
        <f>(AI6)</f>
        <v>206956</v>
      </c>
      <c r="CS9" s="208">
        <f>(CR9/CQ9*100)</f>
        <v>107.61023294509151</v>
      </c>
      <c r="CT9" s="23">
        <v>1</v>
      </c>
      <c r="CU9" s="18"/>
      <c r="CV9" s="18" t="s">
        <v>176</v>
      </c>
      <c r="CW9" s="56">
        <f>(AY6)</f>
        <v>3500</v>
      </c>
      <c r="CX9" s="56">
        <f>(AZ6)</f>
        <v>19180</v>
      </c>
      <c r="CY9" s="56">
        <f>(BA6)</f>
        <v>19180</v>
      </c>
      <c r="CZ9" s="60">
        <f>(CY9/CX9*100)</f>
        <v>100</v>
      </c>
      <c r="DA9" s="49">
        <f>(CA9+CE9+CL9+CP9+CW9)</f>
        <v>597768</v>
      </c>
      <c r="DB9" s="49">
        <f t="shared" si="13"/>
        <v>908970</v>
      </c>
      <c r="DC9" s="49">
        <f t="shared" si="13"/>
        <v>910144</v>
      </c>
      <c r="DD9" s="60">
        <f>(DC9/DB9*100)</f>
        <v>100.12915717790467</v>
      </c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</row>
    <row r="10" spans="1:138" ht="12.75">
      <c r="A10" s="178" t="s">
        <v>11</v>
      </c>
      <c r="B10" s="222" t="s">
        <v>107</v>
      </c>
      <c r="C10" s="4">
        <v>33143</v>
      </c>
      <c r="D10" s="166">
        <f>'[1]int.bev.'!D10</f>
        <v>40153</v>
      </c>
      <c r="E10" s="4">
        <v>40153</v>
      </c>
      <c r="F10" s="51">
        <f t="shared" si="2"/>
        <v>100</v>
      </c>
      <c r="G10" s="4">
        <v>0</v>
      </c>
      <c r="H10" s="166">
        <f>'[1]int.bev.'!G10</f>
        <v>0</v>
      </c>
      <c r="I10" s="4">
        <v>0</v>
      </c>
      <c r="J10" s="53">
        <v>0</v>
      </c>
      <c r="K10" s="155" t="s">
        <v>11</v>
      </c>
      <c r="L10" s="78" t="s">
        <v>107</v>
      </c>
      <c r="M10" s="4">
        <v>0</v>
      </c>
      <c r="N10" s="166">
        <f>'[1]int.bev.'!J10</f>
        <v>0</v>
      </c>
      <c r="O10" s="4">
        <v>0</v>
      </c>
      <c r="P10" s="53">
        <v>0</v>
      </c>
      <c r="Q10" s="4">
        <v>0</v>
      </c>
      <c r="R10" s="166">
        <f>'[1]int.bev.'!O10</f>
        <v>0</v>
      </c>
      <c r="S10" s="4">
        <v>0</v>
      </c>
      <c r="T10" s="53">
        <v>0</v>
      </c>
      <c r="U10" s="155" t="s">
        <v>11</v>
      </c>
      <c r="V10" s="4" t="s">
        <v>107</v>
      </c>
      <c r="W10" s="4">
        <v>82800</v>
      </c>
      <c r="X10" s="166">
        <f>'[1]int.bev.'!R10</f>
        <v>102090</v>
      </c>
      <c r="Y10" s="4">
        <v>95347</v>
      </c>
      <c r="Z10" s="51">
        <f t="shared" si="3"/>
        <v>93.3950435889901</v>
      </c>
      <c r="AA10" s="4">
        <v>1250</v>
      </c>
      <c r="AB10" s="166">
        <f>'[1]int.bev.'!U10</f>
        <v>3332</v>
      </c>
      <c r="AC10" s="4">
        <v>3332</v>
      </c>
      <c r="AD10" s="51">
        <f t="shared" si="4"/>
        <v>100</v>
      </c>
      <c r="AE10" s="155" t="s">
        <v>11</v>
      </c>
      <c r="AF10" s="78" t="s">
        <v>107</v>
      </c>
      <c r="AG10" s="177">
        <f t="shared" si="14"/>
        <v>8866</v>
      </c>
      <c r="AH10" s="166">
        <f>'[1]int.bev.'!Z10</f>
        <v>10249</v>
      </c>
      <c r="AI10" s="177">
        <f t="shared" si="5"/>
        <v>18240</v>
      </c>
      <c r="AJ10" s="51">
        <f>(AI10/AH10*100)</f>
        <v>177.96858230071226</v>
      </c>
      <c r="AK10" s="4">
        <v>0</v>
      </c>
      <c r="AL10" s="166">
        <f>'[1]int.bev.'!AC10</f>
        <v>400</v>
      </c>
      <c r="AM10" s="4">
        <v>400</v>
      </c>
      <c r="AN10" s="51">
        <f>(AM10/AL10*100)</f>
        <v>100</v>
      </c>
      <c r="AO10" s="155" t="s">
        <v>11</v>
      </c>
      <c r="AP10" s="78" t="s">
        <v>107</v>
      </c>
      <c r="AQ10" s="143">
        <v>8866</v>
      </c>
      <c r="AR10" s="166">
        <f>'[1]int.bev.'!AH10</f>
        <v>9849</v>
      </c>
      <c r="AS10" s="143">
        <v>9849</v>
      </c>
      <c r="AT10" s="51">
        <f>(AS10/AR10*100)</f>
        <v>100</v>
      </c>
      <c r="AU10" s="174">
        <v>0</v>
      </c>
      <c r="AV10" s="174">
        <v>0</v>
      </c>
      <c r="AW10" s="198">
        <v>7991</v>
      </c>
      <c r="AX10" s="174">
        <v>0</v>
      </c>
      <c r="AY10" s="4">
        <v>1034</v>
      </c>
      <c r="AZ10" s="166">
        <f>'[1]int.bev.'!AK10</f>
        <v>10408</v>
      </c>
      <c r="BA10" s="4">
        <v>10408</v>
      </c>
      <c r="BB10" s="51">
        <f t="shared" si="6"/>
        <v>100</v>
      </c>
      <c r="BC10" s="155" t="s">
        <v>11</v>
      </c>
      <c r="BD10" s="78" t="s">
        <v>107</v>
      </c>
      <c r="BE10" s="4">
        <v>0</v>
      </c>
      <c r="BF10" s="166">
        <f>'[1]int.bev.'!AP10</f>
        <v>1887</v>
      </c>
      <c r="BG10" s="4">
        <v>1887</v>
      </c>
      <c r="BH10" s="51">
        <f>(BG10/BF10*100)</f>
        <v>100</v>
      </c>
      <c r="BJ10" s="177">
        <f t="shared" si="15"/>
        <v>125843</v>
      </c>
      <c r="BK10" s="120">
        <f t="shared" si="16"/>
        <v>162900</v>
      </c>
      <c r="BL10" s="172">
        <f t="shared" si="17"/>
        <v>164148</v>
      </c>
      <c r="BM10" s="51">
        <f t="shared" si="7"/>
        <v>100.76611418047882</v>
      </c>
      <c r="BN10" s="155" t="s">
        <v>11</v>
      </c>
      <c r="BO10" s="78" t="s">
        <v>107</v>
      </c>
      <c r="BP10" s="120">
        <f t="shared" si="0"/>
        <v>124593</v>
      </c>
      <c r="BQ10" s="120">
        <f t="shared" si="1"/>
        <v>157281</v>
      </c>
      <c r="BR10" s="120">
        <f t="shared" si="1"/>
        <v>158529</v>
      </c>
      <c r="BS10" s="51">
        <f t="shared" si="8"/>
        <v>100.79348427337058</v>
      </c>
      <c r="BT10" s="120">
        <f t="shared" si="9"/>
        <v>1250</v>
      </c>
      <c r="BU10" s="120">
        <f t="shared" si="10"/>
        <v>5619</v>
      </c>
      <c r="BV10" s="120">
        <f t="shared" si="11"/>
        <v>5619</v>
      </c>
      <c r="BW10" s="51">
        <f t="shared" si="12"/>
        <v>100</v>
      </c>
      <c r="BX10" s="67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67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67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</row>
    <row r="11" spans="1:138" ht="12.75">
      <c r="A11" s="178" t="s">
        <v>12</v>
      </c>
      <c r="B11" s="4" t="s">
        <v>108</v>
      </c>
      <c r="C11" s="4">
        <v>25448</v>
      </c>
      <c r="D11" s="166">
        <f>'[1]int.bev.'!D11</f>
        <v>25964</v>
      </c>
      <c r="E11" s="4">
        <v>25964</v>
      </c>
      <c r="F11" s="51">
        <f t="shared" si="2"/>
        <v>100</v>
      </c>
      <c r="G11" s="4">
        <v>0</v>
      </c>
      <c r="H11" s="166">
        <f>'[1]int.bev.'!G11</f>
        <v>0</v>
      </c>
      <c r="I11" s="4">
        <v>0</v>
      </c>
      <c r="J11" s="53">
        <v>0</v>
      </c>
      <c r="K11" s="155" t="s">
        <v>12</v>
      </c>
      <c r="L11" s="78" t="s">
        <v>108</v>
      </c>
      <c r="M11" s="4">
        <v>25</v>
      </c>
      <c r="N11" s="166">
        <f>'[1]int.bev.'!J11</f>
        <v>2</v>
      </c>
      <c r="O11" s="4">
        <v>2</v>
      </c>
      <c r="P11" s="51">
        <f>(O11/N11*100)</f>
        <v>100</v>
      </c>
      <c r="Q11" s="4">
        <v>100</v>
      </c>
      <c r="R11" s="166">
        <f>'[1]int.bev.'!O11</f>
        <v>6</v>
      </c>
      <c r="S11" s="4">
        <v>6</v>
      </c>
      <c r="T11" s="51">
        <f>(S11/R11*100)</f>
        <v>100</v>
      </c>
      <c r="U11" s="155" t="s">
        <v>12</v>
      </c>
      <c r="V11" s="4" t="s">
        <v>108</v>
      </c>
      <c r="W11" s="4">
        <v>42334</v>
      </c>
      <c r="X11" s="166">
        <f>'[1]int.bev.'!R11</f>
        <v>56520</v>
      </c>
      <c r="Y11" s="4">
        <v>55866</v>
      </c>
      <c r="Z11" s="51">
        <f t="shared" si="3"/>
        <v>98.84288747346072</v>
      </c>
      <c r="AA11" s="4">
        <v>0</v>
      </c>
      <c r="AB11" s="166">
        <f>'[1]int.bev.'!U11</f>
        <v>865</v>
      </c>
      <c r="AC11" s="4">
        <v>865</v>
      </c>
      <c r="AD11" s="51">
        <f t="shared" si="4"/>
        <v>100</v>
      </c>
      <c r="AE11" s="155" t="s">
        <v>12</v>
      </c>
      <c r="AF11" s="78" t="s">
        <v>108</v>
      </c>
      <c r="AG11" s="177">
        <f t="shared" si="14"/>
        <v>0</v>
      </c>
      <c r="AH11" s="166">
        <f>'[1]int.bev.'!Z11</f>
        <v>1208</v>
      </c>
      <c r="AI11" s="177">
        <f t="shared" si="5"/>
        <v>1810</v>
      </c>
      <c r="AJ11" s="51">
        <f>(AI11/AH11*100)</f>
        <v>149.83443708609272</v>
      </c>
      <c r="AK11" s="4">
        <v>0</v>
      </c>
      <c r="AL11" s="166">
        <f>'[1]int.bev.'!AC11</f>
        <v>0</v>
      </c>
      <c r="AM11" s="4">
        <v>0</v>
      </c>
      <c r="AN11" s="53">
        <v>0</v>
      </c>
      <c r="AO11" s="155" t="s">
        <v>12</v>
      </c>
      <c r="AP11" s="78" t="s">
        <v>108</v>
      </c>
      <c r="AQ11" s="143">
        <v>0</v>
      </c>
      <c r="AR11" s="166">
        <f>'[1]int.bev.'!AH11</f>
        <v>1208</v>
      </c>
      <c r="AS11" s="143">
        <v>1208</v>
      </c>
      <c r="AT11" s="51">
        <f>(AS11/AR11*100)</f>
        <v>100</v>
      </c>
      <c r="AU11" s="174">
        <v>0</v>
      </c>
      <c r="AV11" s="174">
        <v>0</v>
      </c>
      <c r="AW11" s="198">
        <v>602</v>
      </c>
      <c r="AX11" s="174">
        <v>0</v>
      </c>
      <c r="AY11" s="4">
        <v>516</v>
      </c>
      <c r="AZ11" s="166">
        <f>'[1]int.bev.'!AK11</f>
        <v>1385</v>
      </c>
      <c r="BA11" s="4">
        <v>1385</v>
      </c>
      <c r="BB11" s="51">
        <f t="shared" si="6"/>
        <v>100</v>
      </c>
      <c r="BC11" s="155" t="s">
        <v>12</v>
      </c>
      <c r="BD11" s="78" t="s">
        <v>108</v>
      </c>
      <c r="BE11" s="4">
        <v>0</v>
      </c>
      <c r="BF11" s="166">
        <f>'[1]int.bev.'!AP11</f>
        <v>12</v>
      </c>
      <c r="BG11" s="4">
        <v>12</v>
      </c>
      <c r="BH11" s="51">
        <f>(BG11/BF11*100)</f>
        <v>100</v>
      </c>
      <c r="BJ11" s="177">
        <f t="shared" si="15"/>
        <v>68398</v>
      </c>
      <c r="BK11" s="120">
        <f t="shared" si="16"/>
        <v>85083</v>
      </c>
      <c r="BL11" s="172">
        <f t="shared" si="17"/>
        <v>85031</v>
      </c>
      <c r="BM11" s="51">
        <f t="shared" si="7"/>
        <v>99.93888320816144</v>
      </c>
      <c r="BN11" s="155" t="s">
        <v>12</v>
      </c>
      <c r="BO11" s="78" t="s">
        <v>108</v>
      </c>
      <c r="BP11" s="120">
        <f t="shared" si="0"/>
        <v>68273</v>
      </c>
      <c r="BQ11" s="120">
        <f t="shared" si="1"/>
        <v>84198</v>
      </c>
      <c r="BR11" s="120">
        <f t="shared" si="1"/>
        <v>84146</v>
      </c>
      <c r="BS11" s="51">
        <f t="shared" si="8"/>
        <v>99.93824081332097</v>
      </c>
      <c r="BT11" s="120">
        <f t="shared" si="9"/>
        <v>125</v>
      </c>
      <c r="BU11" s="120">
        <f t="shared" si="10"/>
        <v>885</v>
      </c>
      <c r="BV11" s="120">
        <f t="shared" si="11"/>
        <v>885</v>
      </c>
      <c r="BW11" s="51">
        <f t="shared" si="12"/>
        <v>100</v>
      </c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</row>
    <row r="12" spans="1:138" ht="12.75">
      <c r="A12" s="178" t="s">
        <v>13</v>
      </c>
      <c r="B12" s="4" t="s">
        <v>177</v>
      </c>
      <c r="C12" s="4">
        <v>58700</v>
      </c>
      <c r="D12" s="166">
        <f>'[1]int.bev.'!D12</f>
        <v>77319</v>
      </c>
      <c r="E12" s="4">
        <v>77349</v>
      </c>
      <c r="F12" s="51">
        <f t="shared" si="2"/>
        <v>100.03880029488224</v>
      </c>
      <c r="G12" s="4">
        <v>0</v>
      </c>
      <c r="H12" s="166">
        <f>'[1]int.bev.'!G12</f>
        <v>0</v>
      </c>
      <c r="I12" s="4">
        <v>0</v>
      </c>
      <c r="J12" s="53">
        <v>0</v>
      </c>
      <c r="K12" s="155" t="s">
        <v>13</v>
      </c>
      <c r="L12" s="78" t="s">
        <v>177</v>
      </c>
      <c r="M12" s="4">
        <v>100</v>
      </c>
      <c r="N12" s="166">
        <f>'[1]int.bev.'!J12</f>
        <v>400</v>
      </c>
      <c r="O12" s="4">
        <v>400</v>
      </c>
      <c r="P12" s="51">
        <f>(O12/N12*100)</f>
        <v>100</v>
      </c>
      <c r="Q12" s="4">
        <v>0</v>
      </c>
      <c r="R12" s="166">
        <f>'[1]int.bev.'!O12</f>
        <v>1600</v>
      </c>
      <c r="S12" s="4">
        <v>1600</v>
      </c>
      <c r="T12" s="51">
        <f>(S12/R12*100)</f>
        <v>100</v>
      </c>
      <c r="U12" s="155" t="s">
        <v>13</v>
      </c>
      <c r="V12" s="4" t="s">
        <v>177</v>
      </c>
      <c r="W12" s="4">
        <v>8003</v>
      </c>
      <c r="X12" s="166">
        <f>'[1]int.bev.'!R12</f>
        <v>10455</v>
      </c>
      <c r="Y12" s="4">
        <v>10455</v>
      </c>
      <c r="Z12" s="51">
        <f t="shared" si="3"/>
        <v>100</v>
      </c>
      <c r="AA12" s="4">
        <v>1175</v>
      </c>
      <c r="AB12" s="166">
        <f>'[1]int.bev.'!U12</f>
        <v>2028</v>
      </c>
      <c r="AC12" s="4">
        <v>2028</v>
      </c>
      <c r="AD12" s="51">
        <f t="shared" si="4"/>
        <v>100</v>
      </c>
      <c r="AE12" s="155" t="s">
        <v>13</v>
      </c>
      <c r="AF12" s="78" t="s">
        <v>177</v>
      </c>
      <c r="AG12" s="177">
        <f t="shared" si="14"/>
        <v>0</v>
      </c>
      <c r="AH12" s="166">
        <f>'[1]int.bev.'!Z12</f>
        <v>0</v>
      </c>
      <c r="AI12" s="177">
        <f t="shared" si="5"/>
        <v>0</v>
      </c>
      <c r="AJ12" s="162">
        <v>0</v>
      </c>
      <c r="AK12" s="4">
        <v>0</v>
      </c>
      <c r="AL12" s="166">
        <f>'[1]int.bev.'!AC12</f>
        <v>0</v>
      </c>
      <c r="AM12" s="4">
        <v>0</v>
      </c>
      <c r="AN12" s="53">
        <v>0</v>
      </c>
      <c r="AO12" s="155" t="s">
        <v>13</v>
      </c>
      <c r="AP12" s="179" t="s">
        <v>214</v>
      </c>
      <c r="AQ12" s="143">
        <v>0</v>
      </c>
      <c r="AR12" s="166">
        <f>'[1]int.bev.'!AH12</f>
        <v>0</v>
      </c>
      <c r="AS12" s="143">
        <v>0</v>
      </c>
      <c r="AT12" s="162">
        <v>0</v>
      </c>
      <c r="AU12" s="174">
        <v>0</v>
      </c>
      <c r="AV12" s="174">
        <v>0</v>
      </c>
      <c r="AW12" s="198">
        <v>0</v>
      </c>
      <c r="AX12" s="174">
        <v>0</v>
      </c>
      <c r="AY12" s="4">
        <v>2000</v>
      </c>
      <c r="AZ12" s="166">
        <f>'[1]int.bev.'!AK12</f>
        <v>658</v>
      </c>
      <c r="BA12" s="4">
        <v>658</v>
      </c>
      <c r="BB12" s="51">
        <f t="shared" si="6"/>
        <v>100</v>
      </c>
      <c r="BC12" s="155" t="s">
        <v>13</v>
      </c>
      <c r="BD12" s="78" t="s">
        <v>177</v>
      </c>
      <c r="BE12" s="4">
        <v>0</v>
      </c>
      <c r="BF12" s="166">
        <f>'[1]int.bev.'!AP12</f>
        <v>0</v>
      </c>
      <c r="BG12" s="4">
        <v>0</v>
      </c>
      <c r="BH12" s="53">
        <v>0</v>
      </c>
      <c r="BJ12" s="177">
        <f t="shared" si="15"/>
        <v>68703</v>
      </c>
      <c r="BK12" s="120">
        <f t="shared" si="16"/>
        <v>90032</v>
      </c>
      <c r="BL12" s="172">
        <f t="shared" si="17"/>
        <v>90062</v>
      </c>
      <c r="BM12" s="51">
        <f t="shared" si="7"/>
        <v>100.03332148569397</v>
      </c>
      <c r="BN12" s="155" t="s">
        <v>13</v>
      </c>
      <c r="BO12" s="78" t="s">
        <v>177</v>
      </c>
      <c r="BP12" s="120">
        <f t="shared" si="0"/>
        <v>67428</v>
      </c>
      <c r="BQ12" s="120">
        <f t="shared" si="1"/>
        <v>86004</v>
      </c>
      <c r="BR12" s="120">
        <f t="shared" si="1"/>
        <v>86034</v>
      </c>
      <c r="BS12" s="51">
        <f t="shared" si="8"/>
        <v>100.03488209850704</v>
      </c>
      <c r="BT12" s="120">
        <f t="shared" si="9"/>
        <v>1275</v>
      </c>
      <c r="BU12" s="120">
        <f t="shared" si="10"/>
        <v>4028</v>
      </c>
      <c r="BV12" s="120">
        <f t="shared" si="11"/>
        <v>4028</v>
      </c>
      <c r="BW12" s="51">
        <f t="shared" si="12"/>
        <v>100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</row>
    <row r="13" spans="1:138" ht="12.75">
      <c r="A13" s="178" t="s">
        <v>14</v>
      </c>
      <c r="B13" s="4" t="s">
        <v>110</v>
      </c>
      <c r="C13" s="4">
        <v>78968</v>
      </c>
      <c r="D13" s="166">
        <f>'[1]int.bev.'!D13</f>
        <v>79149</v>
      </c>
      <c r="E13" s="4">
        <v>79149</v>
      </c>
      <c r="F13" s="51">
        <f t="shared" si="2"/>
        <v>100</v>
      </c>
      <c r="G13" s="4">
        <v>0</v>
      </c>
      <c r="H13" s="166">
        <f>'[1]int.bev.'!G13</f>
        <v>0</v>
      </c>
      <c r="I13" s="4">
        <v>0</v>
      </c>
      <c r="J13" s="53">
        <v>0</v>
      </c>
      <c r="K13" s="155" t="s">
        <v>14</v>
      </c>
      <c r="L13" s="78" t="s">
        <v>110</v>
      </c>
      <c r="M13" s="4">
        <v>0</v>
      </c>
      <c r="N13" s="166">
        <f>'[1]int.bev.'!J13</f>
        <v>0</v>
      </c>
      <c r="O13" s="4">
        <v>0</v>
      </c>
      <c r="P13" s="53">
        <v>0</v>
      </c>
      <c r="Q13" s="4">
        <v>0</v>
      </c>
      <c r="R13" s="166">
        <f>'[1]int.bev.'!O13</f>
        <v>0</v>
      </c>
      <c r="S13" s="4">
        <v>0</v>
      </c>
      <c r="T13" s="53">
        <v>0</v>
      </c>
      <c r="U13" s="155" t="s">
        <v>14</v>
      </c>
      <c r="V13" s="4" t="s">
        <v>110</v>
      </c>
      <c r="W13" s="4">
        <v>656175</v>
      </c>
      <c r="X13" s="166">
        <f>'[1]int.bev.'!R13</f>
        <v>817634</v>
      </c>
      <c r="Y13" s="4">
        <v>805203</v>
      </c>
      <c r="Z13" s="51">
        <f t="shared" si="3"/>
        <v>98.47963758845644</v>
      </c>
      <c r="AA13" s="4">
        <v>750</v>
      </c>
      <c r="AB13" s="166">
        <f>'[1]int.bev.'!U13</f>
        <v>3377</v>
      </c>
      <c r="AC13" s="4">
        <v>3377</v>
      </c>
      <c r="AD13" s="51">
        <f t="shared" si="4"/>
        <v>100</v>
      </c>
      <c r="AE13" s="155" t="s">
        <v>14</v>
      </c>
      <c r="AF13" s="78" t="s">
        <v>110</v>
      </c>
      <c r="AG13" s="177">
        <f t="shared" si="14"/>
        <v>0</v>
      </c>
      <c r="AH13" s="166">
        <f>'[1]int.bev.'!Z13</f>
        <v>7860</v>
      </c>
      <c r="AI13" s="177">
        <f t="shared" si="5"/>
        <v>25468</v>
      </c>
      <c r="AJ13" s="51">
        <f>(AI13/AH13*100)</f>
        <v>324.0203562340967</v>
      </c>
      <c r="AK13" s="4">
        <v>0</v>
      </c>
      <c r="AL13" s="166">
        <f>'[1]int.bev.'!AC13</f>
        <v>5344</v>
      </c>
      <c r="AM13" s="4">
        <v>5344</v>
      </c>
      <c r="AN13" s="51">
        <f>(AM13/AL13*100)</f>
        <v>100</v>
      </c>
      <c r="AO13" s="155" t="s">
        <v>14</v>
      </c>
      <c r="AP13" s="78" t="s">
        <v>110</v>
      </c>
      <c r="AQ13" s="143">
        <v>0</v>
      </c>
      <c r="AR13" s="166">
        <f>'[1]int.bev.'!AH13</f>
        <v>2516</v>
      </c>
      <c r="AS13" s="143">
        <v>2516</v>
      </c>
      <c r="AT13" s="51">
        <f>(AS13/AR13*100)</f>
        <v>100</v>
      </c>
      <c r="AU13" s="174">
        <v>0</v>
      </c>
      <c r="AV13" s="174">
        <v>0</v>
      </c>
      <c r="AW13" s="198">
        <v>17608</v>
      </c>
      <c r="AX13" s="174">
        <v>0</v>
      </c>
      <c r="AY13" s="4">
        <v>676</v>
      </c>
      <c r="AZ13" s="166">
        <f>'[1]int.bev.'!AK13</f>
        <v>17957</v>
      </c>
      <c r="BA13" s="4">
        <v>17957</v>
      </c>
      <c r="BB13" s="51">
        <f t="shared" si="6"/>
        <v>100</v>
      </c>
      <c r="BC13" s="155" t="s">
        <v>14</v>
      </c>
      <c r="BD13" s="78" t="s">
        <v>110</v>
      </c>
      <c r="BE13" s="4">
        <v>676</v>
      </c>
      <c r="BF13" s="166">
        <f>'[1]int.bev.'!AP13</f>
        <v>584</v>
      </c>
      <c r="BG13" s="4">
        <v>584</v>
      </c>
      <c r="BH13" s="51">
        <f>(BG13/BF13*100)</f>
        <v>100</v>
      </c>
      <c r="BJ13" s="177">
        <f t="shared" si="15"/>
        <v>735819</v>
      </c>
      <c r="BK13" s="120">
        <f t="shared" si="16"/>
        <v>922600</v>
      </c>
      <c r="BL13" s="172">
        <f t="shared" si="17"/>
        <v>927777</v>
      </c>
      <c r="BM13" s="51">
        <f t="shared" si="7"/>
        <v>100.56113158465207</v>
      </c>
      <c r="BN13" s="155" t="s">
        <v>14</v>
      </c>
      <c r="BO13" s="78" t="s">
        <v>110</v>
      </c>
      <c r="BP13" s="120">
        <f t="shared" si="0"/>
        <v>734393</v>
      </c>
      <c r="BQ13" s="120">
        <f t="shared" si="1"/>
        <v>913295</v>
      </c>
      <c r="BR13" s="120">
        <f t="shared" si="1"/>
        <v>918472</v>
      </c>
      <c r="BS13" s="51">
        <f t="shared" si="8"/>
        <v>100.56684860860949</v>
      </c>
      <c r="BT13" s="120">
        <f t="shared" si="9"/>
        <v>1426</v>
      </c>
      <c r="BU13" s="120">
        <f t="shared" si="10"/>
        <v>9305</v>
      </c>
      <c r="BV13" s="120">
        <f t="shared" si="11"/>
        <v>9305</v>
      </c>
      <c r="BW13" s="51">
        <f t="shared" si="12"/>
        <v>100</v>
      </c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</row>
    <row r="14" spans="1:138" ht="12.75">
      <c r="A14" s="178" t="s">
        <v>15</v>
      </c>
      <c r="B14" s="4" t="s">
        <v>111</v>
      </c>
      <c r="C14" s="4">
        <v>7652</v>
      </c>
      <c r="D14" s="166">
        <f>'[1]int.bev.'!D14</f>
        <v>10843</v>
      </c>
      <c r="E14" s="4">
        <v>10843</v>
      </c>
      <c r="F14" s="51">
        <f t="shared" si="2"/>
        <v>100</v>
      </c>
      <c r="G14" s="4">
        <v>0</v>
      </c>
      <c r="H14" s="166">
        <f>'[1]int.bev.'!G14</f>
        <v>0</v>
      </c>
      <c r="I14" s="4">
        <v>0</v>
      </c>
      <c r="J14" s="53">
        <v>0</v>
      </c>
      <c r="K14" s="155" t="s">
        <v>15</v>
      </c>
      <c r="L14" s="78" t="s">
        <v>111</v>
      </c>
      <c r="M14" s="4">
        <v>0</v>
      </c>
      <c r="N14" s="166">
        <f>'[1]int.bev.'!J14</f>
        <v>0</v>
      </c>
      <c r="O14" s="4">
        <v>0</v>
      </c>
      <c r="P14" s="53">
        <v>0</v>
      </c>
      <c r="Q14" s="4">
        <v>0</v>
      </c>
      <c r="R14" s="166">
        <f>'[1]int.bev.'!O14</f>
        <v>0</v>
      </c>
      <c r="S14" s="4">
        <v>0</v>
      </c>
      <c r="T14" s="53">
        <v>0</v>
      </c>
      <c r="U14" s="155" t="s">
        <v>15</v>
      </c>
      <c r="V14" s="4" t="s">
        <v>111</v>
      </c>
      <c r="W14" s="4">
        <v>97740</v>
      </c>
      <c r="X14" s="166">
        <f>'[1]int.bev.'!R14</f>
        <v>122213</v>
      </c>
      <c r="Y14" s="4">
        <v>119038</v>
      </c>
      <c r="Z14" s="51">
        <f t="shared" si="3"/>
        <v>97.40207670215116</v>
      </c>
      <c r="AA14" s="4">
        <v>350</v>
      </c>
      <c r="AB14" s="166">
        <f>'[1]int.bev.'!U14</f>
        <v>2183</v>
      </c>
      <c r="AC14" s="4">
        <v>2183</v>
      </c>
      <c r="AD14" s="51">
        <f t="shared" si="4"/>
        <v>100</v>
      </c>
      <c r="AE14" s="155" t="s">
        <v>15</v>
      </c>
      <c r="AF14" s="78" t="s">
        <v>111</v>
      </c>
      <c r="AG14" s="177">
        <f t="shared" si="14"/>
        <v>0</v>
      </c>
      <c r="AH14" s="166">
        <f>'[1]int.bev.'!Z14</f>
        <v>2034</v>
      </c>
      <c r="AI14" s="177">
        <f t="shared" si="5"/>
        <v>5717</v>
      </c>
      <c r="AJ14" s="51">
        <f aca="true" t="shared" si="18" ref="AJ14:AJ47">(AI14/AH14*100)</f>
        <v>281.0717797443461</v>
      </c>
      <c r="AK14" s="4">
        <v>0</v>
      </c>
      <c r="AL14" s="166">
        <f>'[1]int.bev.'!AC14</f>
        <v>1125</v>
      </c>
      <c r="AM14" s="4">
        <v>1125</v>
      </c>
      <c r="AN14" s="51">
        <f>(AM14/AL14*100)</f>
        <v>100</v>
      </c>
      <c r="AO14" s="155" t="s">
        <v>15</v>
      </c>
      <c r="AP14" s="78" t="s">
        <v>111</v>
      </c>
      <c r="AQ14" s="143">
        <v>0</v>
      </c>
      <c r="AR14" s="166">
        <f>'[1]int.bev.'!AH14</f>
        <v>909</v>
      </c>
      <c r="AS14" s="143">
        <v>909</v>
      </c>
      <c r="AT14" s="51">
        <f aca="true" t="shared" si="19" ref="AT14:AT43">(AS14/AR14*100)</f>
        <v>100</v>
      </c>
      <c r="AU14" s="174">
        <v>0</v>
      </c>
      <c r="AV14" s="174">
        <v>0</v>
      </c>
      <c r="AW14" s="198">
        <v>3683</v>
      </c>
      <c r="AX14" s="174">
        <v>0</v>
      </c>
      <c r="AY14" s="4">
        <v>1579</v>
      </c>
      <c r="AZ14" s="166">
        <f>'[1]int.bev.'!AK14</f>
        <v>4158</v>
      </c>
      <c r="BA14" s="4">
        <v>4158</v>
      </c>
      <c r="BB14" s="51">
        <f t="shared" si="6"/>
        <v>100</v>
      </c>
      <c r="BC14" s="155" t="s">
        <v>15</v>
      </c>
      <c r="BD14" s="78" t="s">
        <v>111</v>
      </c>
      <c r="BE14" s="4">
        <v>0</v>
      </c>
      <c r="BF14" s="166">
        <f>'[1]int.bev.'!AP14</f>
        <v>270</v>
      </c>
      <c r="BG14" s="4">
        <v>270</v>
      </c>
      <c r="BH14" s="51">
        <f>(BG14/BF14*100)</f>
        <v>100</v>
      </c>
      <c r="BJ14" s="177">
        <f t="shared" si="15"/>
        <v>106971</v>
      </c>
      <c r="BK14" s="120">
        <f t="shared" si="16"/>
        <v>139248</v>
      </c>
      <c r="BL14" s="172">
        <f t="shared" si="17"/>
        <v>139756</v>
      </c>
      <c r="BM14" s="51">
        <f t="shared" si="7"/>
        <v>100.36481672986326</v>
      </c>
      <c r="BN14" s="155" t="s">
        <v>15</v>
      </c>
      <c r="BO14" s="78" t="s">
        <v>111</v>
      </c>
      <c r="BP14" s="120">
        <f t="shared" si="0"/>
        <v>106621</v>
      </c>
      <c r="BQ14" s="120">
        <f t="shared" si="1"/>
        <v>135670</v>
      </c>
      <c r="BR14" s="120">
        <f t="shared" si="1"/>
        <v>136178</v>
      </c>
      <c r="BS14" s="51">
        <f t="shared" si="8"/>
        <v>100.37443797449694</v>
      </c>
      <c r="BT14" s="120">
        <f t="shared" si="9"/>
        <v>350</v>
      </c>
      <c r="BU14" s="120">
        <f t="shared" si="10"/>
        <v>3578</v>
      </c>
      <c r="BV14" s="120">
        <f t="shared" si="11"/>
        <v>3578</v>
      </c>
      <c r="BW14" s="51">
        <f t="shared" si="12"/>
        <v>100</v>
      </c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</row>
    <row r="15" spans="1:138" ht="12.75">
      <c r="A15" s="178" t="s">
        <v>16</v>
      </c>
      <c r="B15" s="4" t="s">
        <v>112</v>
      </c>
      <c r="C15" s="4">
        <v>9347</v>
      </c>
      <c r="D15" s="166">
        <f>'[1]int.bev.'!D15</f>
        <v>12350</v>
      </c>
      <c r="E15" s="4">
        <v>12350</v>
      </c>
      <c r="F15" s="51">
        <f t="shared" si="2"/>
        <v>100</v>
      </c>
      <c r="G15" s="4">
        <v>0</v>
      </c>
      <c r="H15" s="166">
        <f>'[1]int.bev.'!G15</f>
        <v>0</v>
      </c>
      <c r="I15" s="4">
        <v>0</v>
      </c>
      <c r="J15" s="53">
        <v>0</v>
      </c>
      <c r="K15" s="155" t="s">
        <v>16</v>
      </c>
      <c r="L15" s="78" t="s">
        <v>112</v>
      </c>
      <c r="M15" s="4">
        <v>0</v>
      </c>
      <c r="N15" s="166">
        <f>'[1]int.bev.'!J15</f>
        <v>0</v>
      </c>
      <c r="O15" s="4">
        <v>0</v>
      </c>
      <c r="P15" s="53">
        <v>0</v>
      </c>
      <c r="Q15" s="4">
        <v>0</v>
      </c>
      <c r="R15" s="166">
        <f>'[1]int.bev.'!O15</f>
        <v>0</v>
      </c>
      <c r="S15" s="4">
        <v>0</v>
      </c>
      <c r="T15" s="53">
        <v>0</v>
      </c>
      <c r="U15" s="155" t="s">
        <v>16</v>
      </c>
      <c r="V15" s="4" t="s">
        <v>112</v>
      </c>
      <c r="W15" s="4">
        <v>96001</v>
      </c>
      <c r="X15" s="166">
        <f>'[1]int.bev.'!R15</f>
        <v>120462</v>
      </c>
      <c r="Y15" s="4">
        <v>114315</v>
      </c>
      <c r="Z15" s="51">
        <f t="shared" si="3"/>
        <v>94.8971459879464</v>
      </c>
      <c r="AA15" s="4">
        <v>0</v>
      </c>
      <c r="AB15" s="166">
        <f>'[1]int.bev.'!U15</f>
        <v>1038</v>
      </c>
      <c r="AC15" s="4">
        <v>1038</v>
      </c>
      <c r="AD15" s="51">
        <f t="shared" si="4"/>
        <v>100</v>
      </c>
      <c r="AE15" s="155" t="s">
        <v>16</v>
      </c>
      <c r="AF15" s="78" t="s">
        <v>112</v>
      </c>
      <c r="AG15" s="177">
        <f t="shared" si="14"/>
        <v>0</v>
      </c>
      <c r="AH15" s="166">
        <f>'[1]int.bev.'!Z15</f>
        <v>1102</v>
      </c>
      <c r="AI15" s="177">
        <f t="shared" si="5"/>
        <v>6088</v>
      </c>
      <c r="AJ15" s="51">
        <f t="shared" si="18"/>
        <v>552.4500907441017</v>
      </c>
      <c r="AK15" s="4">
        <v>0</v>
      </c>
      <c r="AL15" s="166">
        <f>'[1]int.bev.'!AC15</f>
        <v>0</v>
      </c>
      <c r="AM15" s="4">
        <v>188</v>
      </c>
      <c r="AN15" s="53">
        <v>0</v>
      </c>
      <c r="AO15" s="155" t="s">
        <v>16</v>
      </c>
      <c r="AP15" s="78" t="s">
        <v>112</v>
      </c>
      <c r="AQ15" s="143">
        <v>0</v>
      </c>
      <c r="AR15" s="166">
        <f>'[1]int.bev.'!AH15</f>
        <v>1102</v>
      </c>
      <c r="AS15" s="143">
        <v>914</v>
      </c>
      <c r="AT15" s="51">
        <f t="shared" si="19"/>
        <v>82.94010889292196</v>
      </c>
      <c r="AU15" s="174">
        <v>0</v>
      </c>
      <c r="AV15" s="174">
        <v>0</v>
      </c>
      <c r="AW15" s="198">
        <v>4986</v>
      </c>
      <c r="AX15" s="174">
        <v>0</v>
      </c>
      <c r="AY15" s="4">
        <v>151</v>
      </c>
      <c r="AZ15" s="166">
        <f>'[1]int.bev.'!AK15</f>
        <v>5336</v>
      </c>
      <c r="BA15" s="4">
        <v>5336</v>
      </c>
      <c r="BB15" s="51">
        <f t="shared" si="6"/>
        <v>100</v>
      </c>
      <c r="BC15" s="155" t="s">
        <v>16</v>
      </c>
      <c r="BD15" s="78" t="s">
        <v>112</v>
      </c>
      <c r="BE15" s="4">
        <v>0</v>
      </c>
      <c r="BF15" s="166">
        <f>'[1]int.bev.'!AP15</f>
        <v>368</v>
      </c>
      <c r="BG15" s="4">
        <v>368</v>
      </c>
      <c r="BH15" s="51">
        <f>(BG15/BF15*100)</f>
        <v>100</v>
      </c>
      <c r="BJ15" s="177">
        <f t="shared" si="15"/>
        <v>105499</v>
      </c>
      <c r="BK15" s="120">
        <f t="shared" si="16"/>
        <v>139250</v>
      </c>
      <c r="BL15" s="172">
        <f t="shared" si="17"/>
        <v>138089</v>
      </c>
      <c r="BM15" s="51">
        <f t="shared" si="7"/>
        <v>99.16624775583483</v>
      </c>
      <c r="BN15" s="155" t="s">
        <v>16</v>
      </c>
      <c r="BO15" s="78" t="s">
        <v>112</v>
      </c>
      <c r="BP15" s="120">
        <f t="shared" si="0"/>
        <v>105499</v>
      </c>
      <c r="BQ15" s="120">
        <f t="shared" si="1"/>
        <v>137844</v>
      </c>
      <c r="BR15" s="120">
        <f t="shared" si="1"/>
        <v>136495</v>
      </c>
      <c r="BS15" s="51">
        <f t="shared" si="8"/>
        <v>99.02135747656772</v>
      </c>
      <c r="BT15" s="120">
        <f t="shared" si="9"/>
        <v>0</v>
      </c>
      <c r="BU15" s="120">
        <f t="shared" si="10"/>
        <v>1406</v>
      </c>
      <c r="BV15" s="120">
        <f t="shared" si="11"/>
        <v>1594</v>
      </c>
      <c r="BW15" s="51">
        <f t="shared" si="12"/>
        <v>113.37126600284495</v>
      </c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</row>
    <row r="16" spans="1:138" ht="12.75">
      <c r="A16" s="178" t="s">
        <v>17</v>
      </c>
      <c r="B16" s="4" t="s">
        <v>113</v>
      </c>
      <c r="C16" s="4">
        <v>11901</v>
      </c>
      <c r="D16" s="166">
        <f>'[1]int.bev.'!D16</f>
        <v>13591</v>
      </c>
      <c r="E16" s="4">
        <v>13590</v>
      </c>
      <c r="F16" s="51">
        <f t="shared" si="2"/>
        <v>99.99264218968436</v>
      </c>
      <c r="G16" s="4">
        <v>0</v>
      </c>
      <c r="H16" s="166">
        <f>'[1]int.bev.'!G16</f>
        <v>0</v>
      </c>
      <c r="I16" s="4">
        <v>0</v>
      </c>
      <c r="J16" s="53">
        <v>0</v>
      </c>
      <c r="K16" s="155" t="s">
        <v>17</v>
      </c>
      <c r="L16" s="78" t="s">
        <v>113</v>
      </c>
      <c r="M16" s="4">
        <v>0</v>
      </c>
      <c r="N16" s="166">
        <f>'[1]int.bev.'!J16</f>
        <v>0</v>
      </c>
      <c r="O16" s="4">
        <v>0</v>
      </c>
      <c r="P16" s="53">
        <v>0</v>
      </c>
      <c r="Q16" s="4">
        <v>0</v>
      </c>
      <c r="R16" s="166">
        <f>'[1]int.bev.'!O16</f>
        <v>0</v>
      </c>
      <c r="S16" s="4">
        <v>0</v>
      </c>
      <c r="T16" s="53">
        <v>0</v>
      </c>
      <c r="U16" s="155" t="s">
        <v>17</v>
      </c>
      <c r="V16" s="4" t="s">
        <v>113</v>
      </c>
      <c r="W16" s="4">
        <v>112023</v>
      </c>
      <c r="X16" s="166">
        <f>'[1]int.bev.'!R16</f>
        <v>140745</v>
      </c>
      <c r="Y16" s="4">
        <v>138667</v>
      </c>
      <c r="Z16" s="51">
        <f t="shared" si="3"/>
        <v>98.52357099719352</v>
      </c>
      <c r="AA16" s="4">
        <v>0</v>
      </c>
      <c r="AB16" s="166">
        <f>'[1]int.bev.'!U16</f>
        <v>3371</v>
      </c>
      <c r="AC16" s="4">
        <v>3371</v>
      </c>
      <c r="AD16" s="51">
        <f t="shared" si="4"/>
        <v>100</v>
      </c>
      <c r="AE16" s="155" t="s">
        <v>17</v>
      </c>
      <c r="AF16" s="78" t="s">
        <v>113</v>
      </c>
      <c r="AG16" s="177">
        <f t="shared" si="14"/>
        <v>0</v>
      </c>
      <c r="AH16" s="166">
        <f>'[1]int.bev.'!Z16</f>
        <v>1050</v>
      </c>
      <c r="AI16" s="177">
        <f t="shared" si="5"/>
        <v>2086</v>
      </c>
      <c r="AJ16" s="51">
        <f t="shared" si="18"/>
        <v>198.66666666666666</v>
      </c>
      <c r="AK16" s="4">
        <v>0</v>
      </c>
      <c r="AL16" s="166">
        <f>'[1]int.bev.'!AC16</f>
        <v>750</v>
      </c>
      <c r="AM16" s="4">
        <v>750</v>
      </c>
      <c r="AN16" s="51">
        <f>(AM16/AL16*100)</f>
        <v>100</v>
      </c>
      <c r="AO16" s="155" t="s">
        <v>17</v>
      </c>
      <c r="AP16" s="78" t="s">
        <v>113</v>
      </c>
      <c r="AQ16" s="143">
        <v>0</v>
      </c>
      <c r="AR16" s="166">
        <f>'[1]int.bev.'!AH16</f>
        <v>300</v>
      </c>
      <c r="AS16" s="143">
        <v>300</v>
      </c>
      <c r="AT16" s="51">
        <f t="shared" si="19"/>
        <v>100</v>
      </c>
      <c r="AU16" s="174">
        <v>0</v>
      </c>
      <c r="AV16" s="174">
        <v>0</v>
      </c>
      <c r="AW16" s="198">
        <v>1036</v>
      </c>
      <c r="AX16" s="174">
        <v>0</v>
      </c>
      <c r="AY16" s="4">
        <v>677</v>
      </c>
      <c r="AZ16" s="166">
        <f>'[1]int.bev.'!AK16</f>
        <v>1745</v>
      </c>
      <c r="BA16" s="4">
        <v>1745</v>
      </c>
      <c r="BB16" s="51">
        <f t="shared" si="6"/>
        <v>100</v>
      </c>
      <c r="BC16" s="155" t="s">
        <v>17</v>
      </c>
      <c r="BD16" s="78" t="s">
        <v>113</v>
      </c>
      <c r="BE16" s="4">
        <v>0</v>
      </c>
      <c r="BF16" s="166">
        <f>'[1]int.bev.'!AP16</f>
        <v>0</v>
      </c>
      <c r="BG16" s="4">
        <v>0</v>
      </c>
      <c r="BH16" s="53">
        <v>0</v>
      </c>
      <c r="BJ16" s="177">
        <f t="shared" si="15"/>
        <v>124601</v>
      </c>
      <c r="BK16" s="120">
        <f t="shared" si="16"/>
        <v>157131</v>
      </c>
      <c r="BL16" s="172">
        <f t="shared" si="17"/>
        <v>156088</v>
      </c>
      <c r="BM16" s="51">
        <f t="shared" si="7"/>
        <v>99.33622264225392</v>
      </c>
      <c r="BN16" s="155" t="s">
        <v>17</v>
      </c>
      <c r="BO16" s="78" t="s">
        <v>113</v>
      </c>
      <c r="BP16" s="120">
        <f t="shared" si="0"/>
        <v>124601</v>
      </c>
      <c r="BQ16" s="120">
        <f t="shared" si="1"/>
        <v>153010</v>
      </c>
      <c r="BR16" s="120">
        <f t="shared" si="1"/>
        <v>151967</v>
      </c>
      <c r="BS16" s="51">
        <f t="shared" si="8"/>
        <v>99.31834520619567</v>
      </c>
      <c r="BT16" s="120">
        <f t="shared" si="9"/>
        <v>0</v>
      </c>
      <c r="BU16" s="120">
        <f t="shared" si="10"/>
        <v>4121</v>
      </c>
      <c r="BV16" s="120">
        <f t="shared" si="11"/>
        <v>4121</v>
      </c>
      <c r="BW16" s="51">
        <f t="shared" si="12"/>
        <v>100</v>
      </c>
      <c r="BX16" s="61" t="s">
        <v>3</v>
      </c>
      <c r="BY16" s="61" t="s">
        <v>3</v>
      </c>
      <c r="BZ16" s="61" t="s">
        <v>3</v>
      </c>
      <c r="CA16" s="107" t="s">
        <v>23</v>
      </c>
      <c r="CB16" s="107"/>
      <c r="CC16" s="107"/>
      <c r="CD16" s="107"/>
      <c r="CE16" s="108" t="s">
        <v>23</v>
      </c>
      <c r="CF16" s="109"/>
      <c r="CG16" s="109"/>
      <c r="CH16" s="109"/>
      <c r="CI16" s="61" t="s">
        <v>3</v>
      </c>
      <c r="CJ16" s="61" t="s">
        <v>3</v>
      </c>
      <c r="CK16" s="61" t="s">
        <v>3</v>
      </c>
      <c r="CL16" s="107" t="s">
        <v>23</v>
      </c>
      <c r="CM16" s="107"/>
      <c r="CN16" s="107"/>
      <c r="CO16" s="107"/>
      <c r="CP16" s="108" t="s">
        <v>23</v>
      </c>
      <c r="CQ16" s="109"/>
      <c r="CR16" s="109"/>
      <c r="CS16" s="109"/>
      <c r="CT16" s="61" t="s">
        <v>3</v>
      </c>
      <c r="CU16" s="61" t="s">
        <v>3</v>
      </c>
      <c r="CV16" s="61" t="s">
        <v>3</v>
      </c>
      <c r="CW16" s="107" t="s">
        <v>23</v>
      </c>
      <c r="CX16" s="107"/>
      <c r="CY16" s="107"/>
      <c r="CZ16" s="107"/>
      <c r="DA16" s="108" t="s">
        <v>3</v>
      </c>
      <c r="DB16" s="109"/>
      <c r="DC16" s="109"/>
      <c r="DD16" s="109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</row>
    <row r="17" spans="1:138" ht="12.75">
      <c r="A17" s="178" t="s">
        <v>18</v>
      </c>
      <c r="B17" s="4" t="s">
        <v>114</v>
      </c>
      <c r="C17" s="4">
        <v>4122</v>
      </c>
      <c r="D17" s="166">
        <f>'[1]int.bev.'!D17</f>
        <v>5764</v>
      </c>
      <c r="E17" s="4">
        <v>5764</v>
      </c>
      <c r="F17" s="51">
        <f t="shared" si="2"/>
        <v>100</v>
      </c>
      <c r="G17" s="4">
        <v>0</v>
      </c>
      <c r="H17" s="166">
        <f>'[1]int.bev.'!G17</f>
        <v>0</v>
      </c>
      <c r="I17" s="4">
        <v>0</v>
      </c>
      <c r="J17" s="53">
        <v>0</v>
      </c>
      <c r="K17" s="155" t="s">
        <v>18</v>
      </c>
      <c r="L17" s="78" t="s">
        <v>114</v>
      </c>
      <c r="M17" s="4">
        <v>0</v>
      </c>
      <c r="N17" s="166">
        <f>'[1]int.bev.'!J17</f>
        <v>0</v>
      </c>
      <c r="O17" s="4">
        <v>0</v>
      </c>
      <c r="P17" s="53">
        <v>0</v>
      </c>
      <c r="Q17" s="4">
        <v>0</v>
      </c>
      <c r="R17" s="166">
        <f>'[1]int.bev.'!O17</f>
        <v>0</v>
      </c>
      <c r="S17" s="4">
        <v>0</v>
      </c>
      <c r="T17" s="53">
        <v>0</v>
      </c>
      <c r="U17" s="155" t="s">
        <v>18</v>
      </c>
      <c r="V17" s="4" t="s">
        <v>114</v>
      </c>
      <c r="W17" s="4">
        <v>74976</v>
      </c>
      <c r="X17" s="166">
        <f>'[1]int.bev.'!R17</f>
        <v>91664</v>
      </c>
      <c r="Y17" s="4">
        <v>91459</v>
      </c>
      <c r="Z17" s="51">
        <f t="shared" si="3"/>
        <v>99.77635713038924</v>
      </c>
      <c r="AA17" s="4">
        <v>0</v>
      </c>
      <c r="AB17" s="166">
        <f>'[1]int.bev.'!U17</f>
        <v>690</v>
      </c>
      <c r="AC17" s="4">
        <v>690</v>
      </c>
      <c r="AD17" s="51">
        <f t="shared" si="4"/>
        <v>100</v>
      </c>
      <c r="AE17" s="155" t="s">
        <v>18</v>
      </c>
      <c r="AF17" s="78" t="s">
        <v>114</v>
      </c>
      <c r="AG17" s="177">
        <f t="shared" si="14"/>
        <v>0</v>
      </c>
      <c r="AH17" s="166">
        <f>'[1]int.bev.'!Z17</f>
        <v>3886</v>
      </c>
      <c r="AI17" s="177">
        <f t="shared" si="5"/>
        <v>4121</v>
      </c>
      <c r="AJ17" s="51">
        <f t="shared" si="18"/>
        <v>106.04734945959855</v>
      </c>
      <c r="AK17" s="4">
        <v>0</v>
      </c>
      <c r="AL17" s="166">
        <f>'[1]int.bev.'!AC17</f>
        <v>938</v>
      </c>
      <c r="AM17" s="4">
        <v>938</v>
      </c>
      <c r="AN17" s="51">
        <f>(AM17/AL17*100)</f>
        <v>100</v>
      </c>
      <c r="AO17" s="155" t="s">
        <v>18</v>
      </c>
      <c r="AP17" s="78" t="s">
        <v>114</v>
      </c>
      <c r="AQ17" s="143">
        <v>0</v>
      </c>
      <c r="AR17" s="166">
        <f>'[1]int.bev.'!AH17</f>
        <v>2948</v>
      </c>
      <c r="AS17" s="143">
        <v>3183</v>
      </c>
      <c r="AT17" s="51">
        <f t="shared" si="19"/>
        <v>107.97150610583446</v>
      </c>
      <c r="AU17" s="174">
        <v>0</v>
      </c>
      <c r="AV17" s="174">
        <v>0</v>
      </c>
      <c r="AW17" s="198">
        <v>0</v>
      </c>
      <c r="AX17" s="174">
        <v>0</v>
      </c>
      <c r="AY17" s="4">
        <v>159</v>
      </c>
      <c r="AZ17" s="166">
        <f>'[1]int.bev.'!AK17</f>
        <v>925</v>
      </c>
      <c r="BA17" s="4">
        <v>1302</v>
      </c>
      <c r="BB17" s="51">
        <f t="shared" si="6"/>
        <v>140.75675675675677</v>
      </c>
      <c r="BC17" s="155" t="s">
        <v>18</v>
      </c>
      <c r="BD17" s="78" t="s">
        <v>114</v>
      </c>
      <c r="BE17" s="4">
        <v>0</v>
      </c>
      <c r="BF17" s="166">
        <f>'[1]int.bev.'!AP17</f>
        <v>0</v>
      </c>
      <c r="BG17" s="4">
        <v>0</v>
      </c>
      <c r="BH17" s="53">
        <v>0</v>
      </c>
      <c r="BJ17" s="177">
        <f t="shared" si="15"/>
        <v>79257</v>
      </c>
      <c r="BK17" s="120">
        <f t="shared" si="16"/>
        <v>102239</v>
      </c>
      <c r="BL17" s="172">
        <f t="shared" si="17"/>
        <v>102646</v>
      </c>
      <c r="BM17" s="51">
        <f t="shared" si="7"/>
        <v>100.3980868357476</v>
      </c>
      <c r="BN17" s="155" t="s">
        <v>18</v>
      </c>
      <c r="BO17" s="78" t="s">
        <v>114</v>
      </c>
      <c r="BP17" s="120">
        <f t="shared" si="0"/>
        <v>79257</v>
      </c>
      <c r="BQ17" s="120">
        <f t="shared" si="1"/>
        <v>100611</v>
      </c>
      <c r="BR17" s="120">
        <f t="shared" si="1"/>
        <v>101018</v>
      </c>
      <c r="BS17" s="51">
        <f t="shared" si="8"/>
        <v>100.40452833189212</v>
      </c>
      <c r="BT17" s="120">
        <f t="shared" si="9"/>
        <v>0</v>
      </c>
      <c r="BU17" s="120">
        <f t="shared" si="10"/>
        <v>1628</v>
      </c>
      <c r="BV17" s="120">
        <f t="shared" si="11"/>
        <v>1628</v>
      </c>
      <c r="BW17" s="51">
        <f t="shared" si="12"/>
        <v>100</v>
      </c>
      <c r="BX17" s="111" t="s">
        <v>24</v>
      </c>
      <c r="BY17" s="111" t="s">
        <v>79</v>
      </c>
      <c r="BZ17" s="111" t="s">
        <v>170</v>
      </c>
      <c r="CA17" s="27" t="s">
        <v>25</v>
      </c>
      <c r="CB17" s="27"/>
      <c r="CC17" s="27"/>
      <c r="CD17" s="27"/>
      <c r="CE17" s="19" t="s">
        <v>26</v>
      </c>
      <c r="CF17" s="27"/>
      <c r="CG17" s="27"/>
      <c r="CH17" s="27"/>
      <c r="CI17" s="112" t="s">
        <v>24</v>
      </c>
      <c r="CJ17" s="111" t="s">
        <v>79</v>
      </c>
      <c r="CK17" s="111" t="s">
        <v>170</v>
      </c>
      <c r="CL17" s="27" t="s">
        <v>27</v>
      </c>
      <c r="CM17" s="27"/>
      <c r="CN17" s="27"/>
      <c r="CO17" s="27"/>
      <c r="CP17" s="19" t="s">
        <v>28</v>
      </c>
      <c r="CQ17" s="27"/>
      <c r="CR17" s="27"/>
      <c r="CS17" s="27"/>
      <c r="CT17" s="111" t="s">
        <v>24</v>
      </c>
      <c r="CU17" s="111" t="s">
        <v>79</v>
      </c>
      <c r="CV17" s="111" t="s">
        <v>170</v>
      </c>
      <c r="CW17" s="19" t="s">
        <v>89</v>
      </c>
      <c r="CX17" s="27"/>
      <c r="CY17" s="27"/>
      <c r="CZ17" s="27"/>
      <c r="DA17" s="19" t="s">
        <v>4</v>
      </c>
      <c r="DB17" s="27"/>
      <c r="DC17" s="27"/>
      <c r="DD17" s="27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</row>
    <row r="18" spans="1:138" ht="12.75">
      <c r="A18" s="178" t="s">
        <v>19</v>
      </c>
      <c r="B18" s="4" t="s">
        <v>115</v>
      </c>
      <c r="C18" s="4">
        <v>11670</v>
      </c>
      <c r="D18" s="166">
        <f>'[1]int.bev.'!D18</f>
        <v>14513</v>
      </c>
      <c r="E18" s="4">
        <v>14532</v>
      </c>
      <c r="F18" s="51">
        <f t="shared" si="2"/>
        <v>100.130917108799</v>
      </c>
      <c r="G18" s="4">
        <v>0</v>
      </c>
      <c r="H18" s="166">
        <f>'[1]int.bev.'!G18</f>
        <v>0</v>
      </c>
      <c r="I18" s="4">
        <v>0</v>
      </c>
      <c r="J18" s="53">
        <v>0</v>
      </c>
      <c r="K18" s="155" t="s">
        <v>19</v>
      </c>
      <c r="L18" s="78" t="s">
        <v>115</v>
      </c>
      <c r="M18" s="4">
        <v>0</v>
      </c>
      <c r="N18" s="166">
        <f>'[1]int.bev.'!J18</f>
        <v>0</v>
      </c>
      <c r="O18" s="4">
        <v>0</v>
      </c>
      <c r="P18" s="53">
        <v>0</v>
      </c>
      <c r="Q18" s="4">
        <v>0</v>
      </c>
      <c r="R18" s="166">
        <f>'[1]int.bev.'!O18</f>
        <v>0</v>
      </c>
      <c r="S18" s="4">
        <v>0</v>
      </c>
      <c r="T18" s="53">
        <v>0</v>
      </c>
      <c r="U18" s="155" t="s">
        <v>19</v>
      </c>
      <c r="V18" s="4" t="s">
        <v>115</v>
      </c>
      <c r="W18" s="4">
        <v>104051</v>
      </c>
      <c r="X18" s="166">
        <f>'[1]int.bev.'!R18</f>
        <v>130339</v>
      </c>
      <c r="Y18" s="4">
        <v>130090</v>
      </c>
      <c r="Z18" s="51">
        <f t="shared" si="3"/>
        <v>99.80895971274906</v>
      </c>
      <c r="AA18" s="4">
        <v>0</v>
      </c>
      <c r="AB18" s="166">
        <f>'[1]int.bev.'!U18</f>
        <v>830</v>
      </c>
      <c r="AC18" s="4">
        <v>830</v>
      </c>
      <c r="AD18" s="51">
        <f t="shared" si="4"/>
        <v>100</v>
      </c>
      <c r="AE18" s="155" t="s">
        <v>19</v>
      </c>
      <c r="AF18" s="78" t="s">
        <v>115</v>
      </c>
      <c r="AG18" s="177">
        <f t="shared" si="14"/>
        <v>0</v>
      </c>
      <c r="AH18" s="166">
        <f>'[1]int.bev.'!Z18</f>
        <v>1368</v>
      </c>
      <c r="AI18" s="177">
        <f t="shared" si="5"/>
        <v>2097</v>
      </c>
      <c r="AJ18" s="51">
        <f t="shared" si="18"/>
        <v>153.28947368421052</v>
      </c>
      <c r="AK18" s="4">
        <v>0</v>
      </c>
      <c r="AL18" s="166">
        <f>'[1]int.bev.'!AC18</f>
        <v>375</v>
      </c>
      <c r="AM18" s="4">
        <v>375</v>
      </c>
      <c r="AN18" s="51">
        <f>(AM18/AL18*100)</f>
        <v>100</v>
      </c>
      <c r="AO18" s="155" t="s">
        <v>19</v>
      </c>
      <c r="AP18" s="78" t="s">
        <v>115</v>
      </c>
      <c r="AQ18" s="143">
        <v>0</v>
      </c>
      <c r="AR18" s="166">
        <f>'[1]int.bev.'!AH18</f>
        <v>993</v>
      </c>
      <c r="AS18" s="143">
        <v>963</v>
      </c>
      <c r="AT18" s="51">
        <f t="shared" si="19"/>
        <v>96.97885196374622</v>
      </c>
      <c r="AU18" s="174">
        <v>0</v>
      </c>
      <c r="AV18" s="174">
        <v>0</v>
      </c>
      <c r="AW18" s="198">
        <v>759</v>
      </c>
      <c r="AX18" s="174">
        <v>0</v>
      </c>
      <c r="AY18" s="4">
        <v>1130</v>
      </c>
      <c r="AZ18" s="166">
        <f>'[1]int.bev.'!AK18</f>
        <v>1051</v>
      </c>
      <c r="BA18" s="4">
        <v>1051</v>
      </c>
      <c r="BB18" s="51">
        <f t="shared" si="6"/>
        <v>100</v>
      </c>
      <c r="BC18" s="155" t="s">
        <v>19</v>
      </c>
      <c r="BD18" s="78" t="s">
        <v>115</v>
      </c>
      <c r="BE18" s="4">
        <v>1130</v>
      </c>
      <c r="BF18" s="166">
        <f>'[1]int.bev.'!AP18</f>
        <v>0</v>
      </c>
      <c r="BG18" s="4">
        <v>0</v>
      </c>
      <c r="BH18" s="53">
        <v>0</v>
      </c>
      <c r="BJ18" s="177">
        <f t="shared" si="15"/>
        <v>116851</v>
      </c>
      <c r="BK18" s="120">
        <f t="shared" si="16"/>
        <v>147271</v>
      </c>
      <c r="BL18" s="172">
        <f t="shared" si="17"/>
        <v>147770</v>
      </c>
      <c r="BM18" s="51">
        <f t="shared" si="7"/>
        <v>100.33883113443922</v>
      </c>
      <c r="BN18" s="155" t="s">
        <v>19</v>
      </c>
      <c r="BO18" s="78" t="s">
        <v>115</v>
      </c>
      <c r="BP18" s="120">
        <f t="shared" si="0"/>
        <v>115721</v>
      </c>
      <c r="BQ18" s="120">
        <f t="shared" si="1"/>
        <v>146066</v>
      </c>
      <c r="BR18" s="120">
        <f t="shared" si="1"/>
        <v>146565</v>
      </c>
      <c r="BS18" s="51">
        <f t="shared" si="8"/>
        <v>100.34162638807113</v>
      </c>
      <c r="BT18" s="120">
        <f t="shared" si="9"/>
        <v>1130</v>
      </c>
      <c r="BU18" s="120">
        <f t="shared" si="10"/>
        <v>1205</v>
      </c>
      <c r="BV18" s="120">
        <f t="shared" si="11"/>
        <v>1205</v>
      </c>
      <c r="BW18" s="51">
        <f t="shared" si="12"/>
        <v>100</v>
      </c>
      <c r="BX18" s="111" t="s">
        <v>30</v>
      </c>
      <c r="BY18" s="111" t="s">
        <v>80</v>
      </c>
      <c r="BZ18" s="113" t="s">
        <v>172</v>
      </c>
      <c r="CA18" s="114" t="s">
        <v>93</v>
      </c>
      <c r="CB18" s="114"/>
      <c r="CC18" s="114"/>
      <c r="CD18" s="114"/>
      <c r="CE18" s="45" t="s">
        <v>96</v>
      </c>
      <c r="CF18" s="46"/>
      <c r="CG18" s="46"/>
      <c r="CH18" s="47"/>
      <c r="CI18" s="112" t="s">
        <v>30</v>
      </c>
      <c r="CJ18" s="111" t="s">
        <v>80</v>
      </c>
      <c r="CK18" s="113" t="s">
        <v>172</v>
      </c>
      <c r="CL18" s="115" t="s">
        <v>97</v>
      </c>
      <c r="CM18" s="25"/>
      <c r="CN18" s="25"/>
      <c r="CO18" s="25"/>
      <c r="CP18" s="116" t="s">
        <v>202</v>
      </c>
      <c r="CQ18" s="47"/>
      <c r="CR18" s="47"/>
      <c r="CS18" s="47"/>
      <c r="CT18" s="111" t="s">
        <v>30</v>
      </c>
      <c r="CU18" s="111" t="s">
        <v>80</v>
      </c>
      <c r="CV18" s="113" t="s">
        <v>172</v>
      </c>
      <c r="CW18" s="115" t="s">
        <v>99</v>
      </c>
      <c r="CX18" s="25"/>
      <c r="CY18" s="25"/>
      <c r="CZ18" s="25"/>
      <c r="DA18" s="116" t="s">
        <v>101</v>
      </c>
      <c r="DB18" s="47"/>
      <c r="DC18" s="47"/>
      <c r="DD18" s="47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</row>
    <row r="19" spans="1:138" ht="12.75">
      <c r="A19" s="178" t="s">
        <v>31</v>
      </c>
      <c r="B19" s="4" t="s">
        <v>116</v>
      </c>
      <c r="C19" s="4">
        <v>13977</v>
      </c>
      <c r="D19" s="166">
        <f>'[1]int.bev.'!D19</f>
        <v>15391</v>
      </c>
      <c r="E19" s="4">
        <v>15391</v>
      </c>
      <c r="F19" s="51">
        <f t="shared" si="2"/>
        <v>100</v>
      </c>
      <c r="G19" s="4">
        <v>0</v>
      </c>
      <c r="H19" s="166">
        <f>'[1]int.bev.'!G19</f>
        <v>116</v>
      </c>
      <c r="I19" s="4">
        <v>116</v>
      </c>
      <c r="J19" s="51">
        <f>(I19/H19*100)</f>
        <v>100</v>
      </c>
      <c r="K19" s="155" t="s">
        <v>31</v>
      </c>
      <c r="L19" s="78" t="s">
        <v>116</v>
      </c>
      <c r="M19" s="4">
        <v>0</v>
      </c>
      <c r="N19" s="166">
        <f>'[1]int.bev.'!J19</f>
        <v>0</v>
      </c>
      <c r="O19" s="4">
        <v>0</v>
      </c>
      <c r="P19" s="53">
        <v>0</v>
      </c>
      <c r="Q19" s="4">
        <v>0</v>
      </c>
      <c r="R19" s="166">
        <f>'[1]int.bev.'!O19</f>
        <v>0</v>
      </c>
      <c r="S19" s="4">
        <v>0</v>
      </c>
      <c r="T19" s="53">
        <v>0</v>
      </c>
      <c r="U19" s="155" t="s">
        <v>31</v>
      </c>
      <c r="V19" s="4" t="s">
        <v>116</v>
      </c>
      <c r="W19" s="4">
        <v>117298</v>
      </c>
      <c r="X19" s="166">
        <f>'[1]int.bev.'!R19</f>
        <v>143871</v>
      </c>
      <c r="Y19" s="4">
        <v>138997</v>
      </c>
      <c r="Z19" s="51">
        <f t="shared" si="3"/>
        <v>96.61224291205316</v>
      </c>
      <c r="AA19" s="4">
        <v>0</v>
      </c>
      <c r="AB19" s="166">
        <f>'[1]int.bev.'!U19</f>
        <v>908</v>
      </c>
      <c r="AC19" s="4">
        <v>908</v>
      </c>
      <c r="AD19" s="51">
        <f t="shared" si="4"/>
        <v>100</v>
      </c>
      <c r="AE19" s="155" t="s">
        <v>31</v>
      </c>
      <c r="AF19" s="78" t="s">
        <v>116</v>
      </c>
      <c r="AG19" s="177">
        <f t="shared" si="14"/>
        <v>370</v>
      </c>
      <c r="AH19" s="166">
        <f>'[1]int.bev.'!Z19</f>
        <v>1078</v>
      </c>
      <c r="AI19" s="177">
        <f t="shared" si="5"/>
        <v>4736</v>
      </c>
      <c r="AJ19" s="51">
        <f t="shared" si="18"/>
        <v>439.33209647495363</v>
      </c>
      <c r="AK19" s="4">
        <v>300</v>
      </c>
      <c r="AL19" s="166">
        <f>'[1]int.bev.'!AC19</f>
        <v>562</v>
      </c>
      <c r="AM19" s="4">
        <v>562</v>
      </c>
      <c r="AN19" s="51">
        <f>(AM19/AL19*100)</f>
        <v>100</v>
      </c>
      <c r="AO19" s="155" t="s">
        <v>31</v>
      </c>
      <c r="AP19" s="78" t="s">
        <v>116</v>
      </c>
      <c r="AQ19" s="143">
        <v>70</v>
      </c>
      <c r="AR19" s="166">
        <f>'[1]int.bev.'!AH19</f>
        <v>516</v>
      </c>
      <c r="AS19" s="143">
        <v>516</v>
      </c>
      <c r="AT19" s="51">
        <f t="shared" si="19"/>
        <v>100</v>
      </c>
      <c r="AU19" s="174">
        <v>0</v>
      </c>
      <c r="AV19" s="174">
        <v>0</v>
      </c>
      <c r="AW19" s="198">
        <v>3658</v>
      </c>
      <c r="AX19" s="174">
        <v>0</v>
      </c>
      <c r="AY19" s="4">
        <v>164</v>
      </c>
      <c r="AZ19" s="166">
        <f>'[1]int.bev.'!AK19</f>
        <v>3932</v>
      </c>
      <c r="BA19" s="4">
        <v>3932</v>
      </c>
      <c r="BB19" s="51">
        <f t="shared" si="6"/>
        <v>100</v>
      </c>
      <c r="BC19" s="155" t="s">
        <v>31</v>
      </c>
      <c r="BD19" s="78" t="s">
        <v>116</v>
      </c>
      <c r="BE19" s="4">
        <v>0</v>
      </c>
      <c r="BF19" s="166">
        <f>'[1]int.bev.'!AP19</f>
        <v>671</v>
      </c>
      <c r="BG19" s="4">
        <v>671</v>
      </c>
      <c r="BH19" s="51">
        <f>(BG19/BF19*100)</f>
        <v>100</v>
      </c>
      <c r="BJ19" s="177">
        <f t="shared" si="15"/>
        <v>131809</v>
      </c>
      <c r="BK19" s="120">
        <f t="shared" si="16"/>
        <v>164272</v>
      </c>
      <c r="BL19" s="172">
        <f t="shared" si="17"/>
        <v>163056</v>
      </c>
      <c r="BM19" s="51">
        <f t="shared" si="7"/>
        <v>99.2597642933671</v>
      </c>
      <c r="BN19" s="155" t="s">
        <v>31</v>
      </c>
      <c r="BO19" s="78" t="s">
        <v>116</v>
      </c>
      <c r="BP19" s="120">
        <f t="shared" si="0"/>
        <v>131509</v>
      </c>
      <c r="BQ19" s="120">
        <f t="shared" si="1"/>
        <v>162015</v>
      </c>
      <c r="BR19" s="120">
        <f t="shared" si="1"/>
        <v>160799</v>
      </c>
      <c r="BS19" s="51">
        <f t="shared" si="8"/>
        <v>99.249452211215</v>
      </c>
      <c r="BT19" s="120">
        <f t="shared" si="9"/>
        <v>300</v>
      </c>
      <c r="BU19" s="120">
        <f t="shared" si="10"/>
        <v>2257</v>
      </c>
      <c r="BV19" s="120">
        <f t="shared" si="11"/>
        <v>2257</v>
      </c>
      <c r="BW19" s="51">
        <f t="shared" si="12"/>
        <v>100</v>
      </c>
      <c r="BX19" s="111" t="s">
        <v>3</v>
      </c>
      <c r="BY19" s="111" t="s">
        <v>30</v>
      </c>
      <c r="BZ19" s="113" t="s">
        <v>203</v>
      </c>
      <c r="CA19" s="117" t="s">
        <v>0</v>
      </c>
      <c r="CB19" s="117" t="s">
        <v>5</v>
      </c>
      <c r="CC19" s="117" t="s">
        <v>204</v>
      </c>
      <c r="CD19" s="117" t="s">
        <v>205</v>
      </c>
      <c r="CE19" s="117" t="s">
        <v>0</v>
      </c>
      <c r="CF19" s="117" t="s">
        <v>5</v>
      </c>
      <c r="CG19" s="117" t="s">
        <v>204</v>
      </c>
      <c r="CH19" s="117" t="s">
        <v>205</v>
      </c>
      <c r="CI19" s="111" t="s">
        <v>3</v>
      </c>
      <c r="CJ19" s="111" t="s">
        <v>30</v>
      </c>
      <c r="CK19" s="113" t="s">
        <v>203</v>
      </c>
      <c r="CL19" s="117" t="s">
        <v>0</v>
      </c>
      <c r="CM19" s="117" t="s">
        <v>5</v>
      </c>
      <c r="CN19" s="117" t="s">
        <v>204</v>
      </c>
      <c r="CO19" s="117" t="s">
        <v>205</v>
      </c>
      <c r="CP19" s="117" t="s">
        <v>0</v>
      </c>
      <c r="CQ19" s="117" t="s">
        <v>5</v>
      </c>
      <c r="CR19" s="117" t="s">
        <v>204</v>
      </c>
      <c r="CS19" s="117" t="s">
        <v>205</v>
      </c>
      <c r="CT19" s="111" t="s">
        <v>3</v>
      </c>
      <c r="CU19" s="111" t="s">
        <v>30</v>
      </c>
      <c r="CV19" s="113" t="s">
        <v>203</v>
      </c>
      <c r="CW19" s="117" t="s">
        <v>0</v>
      </c>
      <c r="CX19" s="117" t="s">
        <v>5</v>
      </c>
      <c r="CY19" s="117" t="s">
        <v>204</v>
      </c>
      <c r="CZ19" s="117" t="s">
        <v>205</v>
      </c>
      <c r="DA19" s="117" t="s">
        <v>0</v>
      </c>
      <c r="DB19" s="117" t="s">
        <v>5</v>
      </c>
      <c r="DC19" s="117" t="s">
        <v>204</v>
      </c>
      <c r="DD19" s="117" t="s">
        <v>205</v>
      </c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</row>
    <row r="20" spans="1:138" ht="12.75">
      <c r="A20" s="178" t="s">
        <v>32</v>
      </c>
      <c r="B20" s="4" t="s">
        <v>117</v>
      </c>
      <c r="C20" s="4">
        <v>13081</v>
      </c>
      <c r="D20" s="166">
        <f>'[1]int.bev.'!D20</f>
        <v>16839</v>
      </c>
      <c r="E20" s="4">
        <v>16839</v>
      </c>
      <c r="F20" s="51">
        <f t="shared" si="2"/>
        <v>100</v>
      </c>
      <c r="G20" s="4">
        <v>30</v>
      </c>
      <c r="H20" s="166">
        <f>'[1]int.bev.'!G20</f>
        <v>0</v>
      </c>
      <c r="I20" s="4">
        <v>0</v>
      </c>
      <c r="J20" s="53">
        <v>0</v>
      </c>
      <c r="K20" s="155" t="s">
        <v>32</v>
      </c>
      <c r="L20" s="78" t="s">
        <v>117</v>
      </c>
      <c r="M20" s="4">
        <v>0</v>
      </c>
      <c r="N20" s="166">
        <f>'[1]int.bev.'!J20</f>
        <v>0</v>
      </c>
      <c r="O20" s="4">
        <v>0</v>
      </c>
      <c r="P20" s="53">
        <v>0</v>
      </c>
      <c r="Q20" s="4">
        <v>0</v>
      </c>
      <c r="R20" s="166">
        <f>'[1]int.bev.'!O20</f>
        <v>0</v>
      </c>
      <c r="S20" s="4">
        <v>0</v>
      </c>
      <c r="T20" s="53">
        <v>0</v>
      </c>
      <c r="U20" s="155" t="s">
        <v>32</v>
      </c>
      <c r="V20" s="4" t="s">
        <v>117</v>
      </c>
      <c r="W20" s="4">
        <v>96123</v>
      </c>
      <c r="X20" s="166">
        <f>'[1]int.bev.'!R20</f>
        <v>121053</v>
      </c>
      <c r="Y20" s="4">
        <v>118821</v>
      </c>
      <c r="Z20" s="51">
        <f t="shared" si="3"/>
        <v>98.15617952467102</v>
      </c>
      <c r="AA20" s="4">
        <v>0</v>
      </c>
      <c r="AB20" s="166">
        <f>'[1]int.bev.'!U20</f>
        <v>2340</v>
      </c>
      <c r="AC20" s="4">
        <v>2340</v>
      </c>
      <c r="AD20" s="51">
        <f t="shared" si="4"/>
        <v>100</v>
      </c>
      <c r="AE20" s="155" t="s">
        <v>32</v>
      </c>
      <c r="AF20" s="78" t="s">
        <v>117</v>
      </c>
      <c r="AG20" s="177">
        <f t="shared" si="14"/>
        <v>0</v>
      </c>
      <c r="AH20" s="166">
        <f>'[1]int.bev.'!Z20</f>
        <v>630</v>
      </c>
      <c r="AI20" s="177">
        <f t="shared" si="5"/>
        <v>3228</v>
      </c>
      <c r="AJ20" s="51">
        <f t="shared" si="18"/>
        <v>512.3809523809523</v>
      </c>
      <c r="AK20" s="4">
        <v>0</v>
      </c>
      <c r="AL20" s="166">
        <f>'[1]int.bev.'!AC20</f>
        <v>0</v>
      </c>
      <c r="AM20" s="4">
        <v>0</v>
      </c>
      <c r="AN20" s="162">
        <v>0</v>
      </c>
      <c r="AO20" s="155" t="s">
        <v>32</v>
      </c>
      <c r="AP20" s="78" t="s">
        <v>117</v>
      </c>
      <c r="AQ20" s="143">
        <v>0</v>
      </c>
      <c r="AR20" s="166">
        <f>'[1]int.bev.'!AH20</f>
        <v>630</v>
      </c>
      <c r="AS20" s="143">
        <v>630</v>
      </c>
      <c r="AT20" s="51">
        <f t="shared" si="19"/>
        <v>100</v>
      </c>
      <c r="AU20" s="174">
        <v>0</v>
      </c>
      <c r="AV20" s="174">
        <v>0</v>
      </c>
      <c r="AW20" s="198">
        <v>2598</v>
      </c>
      <c r="AX20" s="174">
        <v>0</v>
      </c>
      <c r="AY20" s="4">
        <v>107</v>
      </c>
      <c r="AZ20" s="166">
        <f>'[1]int.bev.'!AK20</f>
        <v>3284</v>
      </c>
      <c r="BA20" s="4">
        <v>3284</v>
      </c>
      <c r="BB20" s="51">
        <f t="shared" si="6"/>
        <v>100</v>
      </c>
      <c r="BC20" s="155" t="s">
        <v>32</v>
      </c>
      <c r="BD20" s="78" t="s">
        <v>117</v>
      </c>
      <c r="BE20" s="4">
        <v>0</v>
      </c>
      <c r="BF20" s="166">
        <f>'[1]int.bev.'!AP20</f>
        <v>117</v>
      </c>
      <c r="BG20" s="4">
        <v>117</v>
      </c>
      <c r="BH20" s="51">
        <f>(BG20/BF20*100)</f>
        <v>100</v>
      </c>
      <c r="BJ20" s="177">
        <f t="shared" si="15"/>
        <v>109311</v>
      </c>
      <c r="BK20" s="120">
        <f t="shared" si="16"/>
        <v>141806</v>
      </c>
      <c r="BL20" s="172">
        <f t="shared" si="17"/>
        <v>142172</v>
      </c>
      <c r="BM20" s="51">
        <f t="shared" si="7"/>
        <v>100.25809909312724</v>
      </c>
      <c r="BN20" s="155" t="s">
        <v>32</v>
      </c>
      <c r="BO20" s="78" t="s">
        <v>117</v>
      </c>
      <c r="BP20" s="120">
        <f t="shared" si="0"/>
        <v>109281</v>
      </c>
      <c r="BQ20" s="120">
        <f t="shared" si="1"/>
        <v>139349</v>
      </c>
      <c r="BR20" s="120">
        <f t="shared" si="1"/>
        <v>139715</v>
      </c>
      <c r="BS20" s="51">
        <f t="shared" si="8"/>
        <v>100.26264989343304</v>
      </c>
      <c r="BT20" s="120">
        <f t="shared" si="9"/>
        <v>30</v>
      </c>
      <c r="BU20" s="120">
        <f t="shared" si="10"/>
        <v>2457</v>
      </c>
      <c r="BV20" s="120">
        <f t="shared" si="11"/>
        <v>2457</v>
      </c>
      <c r="BW20" s="51">
        <f t="shared" si="12"/>
        <v>100</v>
      </c>
      <c r="BX20" s="64"/>
      <c r="BY20" s="64"/>
      <c r="BZ20" s="30"/>
      <c r="CA20" s="119" t="s">
        <v>2</v>
      </c>
      <c r="CB20" s="119" t="s">
        <v>2</v>
      </c>
      <c r="CC20" s="161" t="s">
        <v>234</v>
      </c>
      <c r="CD20" s="119" t="s">
        <v>206</v>
      </c>
      <c r="CE20" s="119" t="s">
        <v>2</v>
      </c>
      <c r="CF20" s="119" t="s">
        <v>2</v>
      </c>
      <c r="CG20" s="161" t="s">
        <v>234</v>
      </c>
      <c r="CH20" s="119" t="s">
        <v>206</v>
      </c>
      <c r="CI20" s="64"/>
      <c r="CJ20" s="64"/>
      <c r="CK20" s="30"/>
      <c r="CL20" s="119" t="s">
        <v>2</v>
      </c>
      <c r="CM20" s="119" t="s">
        <v>2</v>
      </c>
      <c r="CN20" s="161" t="s">
        <v>234</v>
      </c>
      <c r="CO20" s="119" t="s">
        <v>206</v>
      </c>
      <c r="CP20" s="119" t="s">
        <v>2</v>
      </c>
      <c r="CQ20" s="119" t="s">
        <v>2</v>
      </c>
      <c r="CR20" s="161" t="s">
        <v>234</v>
      </c>
      <c r="CS20" s="119" t="s">
        <v>206</v>
      </c>
      <c r="CT20" s="64"/>
      <c r="CU20" s="64"/>
      <c r="CV20" s="30"/>
      <c r="CW20" s="119" t="s">
        <v>2</v>
      </c>
      <c r="CX20" s="119" t="s">
        <v>2</v>
      </c>
      <c r="CY20" s="161" t="s">
        <v>234</v>
      </c>
      <c r="CZ20" s="119" t="s">
        <v>206</v>
      </c>
      <c r="DA20" s="119" t="s">
        <v>2</v>
      </c>
      <c r="DB20" s="119" t="s">
        <v>2</v>
      </c>
      <c r="DC20" s="161" t="s">
        <v>234</v>
      </c>
      <c r="DD20" s="119" t="s">
        <v>206</v>
      </c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</row>
    <row r="21" spans="1:138" ht="12.75">
      <c r="A21" s="178" t="s">
        <v>33</v>
      </c>
      <c r="B21" s="4" t="s">
        <v>118</v>
      </c>
      <c r="C21" s="4">
        <v>1805</v>
      </c>
      <c r="D21" s="166">
        <f>'[1]int.bev.'!D21</f>
        <v>1913</v>
      </c>
      <c r="E21" s="4">
        <v>1913</v>
      </c>
      <c r="F21" s="51">
        <f t="shared" si="2"/>
        <v>100</v>
      </c>
      <c r="G21" s="4">
        <v>0</v>
      </c>
      <c r="H21" s="166">
        <f>'[1]int.bev.'!G21</f>
        <v>0</v>
      </c>
      <c r="I21" s="4">
        <v>0</v>
      </c>
      <c r="J21" s="53">
        <v>0</v>
      </c>
      <c r="K21" s="155" t="s">
        <v>33</v>
      </c>
      <c r="L21" s="78" t="s">
        <v>118</v>
      </c>
      <c r="M21" s="4">
        <v>0</v>
      </c>
      <c r="N21" s="166">
        <f>'[1]int.bev.'!J21</f>
        <v>0</v>
      </c>
      <c r="O21" s="4">
        <v>0</v>
      </c>
      <c r="P21" s="53">
        <v>0</v>
      </c>
      <c r="Q21" s="4">
        <v>0</v>
      </c>
      <c r="R21" s="166">
        <f>'[1]int.bev.'!O21</f>
        <v>0</v>
      </c>
      <c r="S21" s="4">
        <v>0</v>
      </c>
      <c r="T21" s="53">
        <v>0</v>
      </c>
      <c r="U21" s="155" t="s">
        <v>33</v>
      </c>
      <c r="V21" s="4" t="s">
        <v>118</v>
      </c>
      <c r="W21" s="4">
        <v>24842</v>
      </c>
      <c r="X21" s="166">
        <f>'[1]int.bev.'!R21</f>
        <v>30613</v>
      </c>
      <c r="Y21" s="4">
        <v>29604</v>
      </c>
      <c r="Z21" s="51">
        <f t="shared" si="3"/>
        <v>96.7040146343057</v>
      </c>
      <c r="AA21" s="4">
        <v>0</v>
      </c>
      <c r="AB21" s="166">
        <f>'[1]int.bev.'!U21</f>
        <v>187</v>
      </c>
      <c r="AC21" s="4">
        <v>187</v>
      </c>
      <c r="AD21" s="51">
        <f t="shared" si="4"/>
        <v>100</v>
      </c>
      <c r="AE21" s="155" t="s">
        <v>33</v>
      </c>
      <c r="AF21" s="78" t="s">
        <v>118</v>
      </c>
      <c r="AG21" s="177">
        <f t="shared" si="14"/>
        <v>0</v>
      </c>
      <c r="AH21" s="166">
        <f>'[1]int.bev.'!Z21</f>
        <v>830</v>
      </c>
      <c r="AI21" s="177">
        <f t="shared" si="5"/>
        <v>1384</v>
      </c>
      <c r="AJ21" s="51">
        <f t="shared" si="18"/>
        <v>166.74698795180723</v>
      </c>
      <c r="AK21" s="4">
        <v>0</v>
      </c>
      <c r="AL21" s="166">
        <f>'[1]int.bev.'!AC21</f>
        <v>563</v>
      </c>
      <c r="AM21" s="4">
        <v>563</v>
      </c>
      <c r="AN21" s="51">
        <f>(AM21/AL21*100)</f>
        <v>100</v>
      </c>
      <c r="AO21" s="155" t="s">
        <v>33</v>
      </c>
      <c r="AP21" s="78" t="s">
        <v>118</v>
      </c>
      <c r="AQ21" s="143">
        <v>0</v>
      </c>
      <c r="AR21" s="166">
        <f>'[1]int.bev.'!AH21</f>
        <v>267</v>
      </c>
      <c r="AS21" s="143">
        <v>267</v>
      </c>
      <c r="AT21" s="51">
        <f t="shared" si="19"/>
        <v>100</v>
      </c>
      <c r="AU21" s="174">
        <v>0</v>
      </c>
      <c r="AV21" s="174">
        <v>0</v>
      </c>
      <c r="AW21" s="198">
        <v>554</v>
      </c>
      <c r="AX21" s="174">
        <v>0</v>
      </c>
      <c r="AY21" s="4">
        <v>242</v>
      </c>
      <c r="AZ21" s="166">
        <f>'[1]int.bev.'!AK21</f>
        <v>638</v>
      </c>
      <c r="BA21" s="4">
        <v>638</v>
      </c>
      <c r="BB21" s="51">
        <f t="shared" si="6"/>
        <v>100</v>
      </c>
      <c r="BC21" s="155" t="s">
        <v>33</v>
      </c>
      <c r="BD21" s="78" t="s">
        <v>118</v>
      </c>
      <c r="BE21" s="4">
        <v>0</v>
      </c>
      <c r="BF21" s="166">
        <f>'[1]int.bev.'!AP21</f>
        <v>0</v>
      </c>
      <c r="BG21" s="4">
        <v>0</v>
      </c>
      <c r="BH21" s="53">
        <v>0</v>
      </c>
      <c r="BJ21" s="177">
        <f t="shared" si="15"/>
        <v>26889</v>
      </c>
      <c r="BK21" s="120">
        <f t="shared" si="16"/>
        <v>33994</v>
      </c>
      <c r="BL21" s="172">
        <f t="shared" si="17"/>
        <v>33539</v>
      </c>
      <c r="BM21" s="51">
        <f t="shared" si="7"/>
        <v>98.6615285050303</v>
      </c>
      <c r="BN21" s="155" t="s">
        <v>33</v>
      </c>
      <c r="BO21" s="78" t="s">
        <v>118</v>
      </c>
      <c r="BP21" s="120">
        <f t="shared" si="0"/>
        <v>26889</v>
      </c>
      <c r="BQ21" s="120">
        <f t="shared" si="1"/>
        <v>33244</v>
      </c>
      <c r="BR21" s="120">
        <f t="shared" si="1"/>
        <v>32789</v>
      </c>
      <c r="BS21" s="51">
        <f t="shared" si="8"/>
        <v>98.63133196967874</v>
      </c>
      <c r="BT21" s="120">
        <f t="shared" si="9"/>
        <v>0</v>
      </c>
      <c r="BU21" s="120">
        <f t="shared" si="10"/>
        <v>750</v>
      </c>
      <c r="BV21" s="120">
        <f t="shared" si="11"/>
        <v>750</v>
      </c>
      <c r="BW21" s="51">
        <f t="shared" si="12"/>
        <v>100</v>
      </c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</row>
    <row r="22" spans="1:138" ht="12.75">
      <c r="A22" s="178" t="s">
        <v>34</v>
      </c>
      <c r="B22" s="4" t="s">
        <v>119</v>
      </c>
      <c r="C22" s="4">
        <v>7736</v>
      </c>
      <c r="D22" s="166">
        <f>'[1]int.bev.'!D22</f>
        <v>9470</v>
      </c>
      <c r="E22" s="4">
        <v>9470</v>
      </c>
      <c r="F22" s="51">
        <f t="shared" si="2"/>
        <v>100</v>
      </c>
      <c r="G22" s="4">
        <v>0</v>
      </c>
      <c r="H22" s="166">
        <f>'[1]int.bev.'!G22</f>
        <v>0</v>
      </c>
      <c r="I22" s="4">
        <v>0</v>
      </c>
      <c r="J22" s="53">
        <v>0</v>
      </c>
      <c r="K22" s="155" t="s">
        <v>34</v>
      </c>
      <c r="L22" s="78" t="s">
        <v>119</v>
      </c>
      <c r="M22" s="4">
        <v>0</v>
      </c>
      <c r="N22" s="166">
        <f>'[1]int.bev.'!J22</f>
        <v>0</v>
      </c>
      <c r="O22" s="4">
        <v>0</v>
      </c>
      <c r="P22" s="53">
        <v>0</v>
      </c>
      <c r="Q22" s="4">
        <v>0</v>
      </c>
      <c r="R22" s="166">
        <f>'[1]int.bev.'!O22</f>
        <v>0</v>
      </c>
      <c r="S22" s="4">
        <v>0</v>
      </c>
      <c r="T22" s="53">
        <v>0</v>
      </c>
      <c r="U22" s="155" t="s">
        <v>34</v>
      </c>
      <c r="V22" s="4" t="s">
        <v>119</v>
      </c>
      <c r="W22" s="4">
        <v>75498</v>
      </c>
      <c r="X22" s="166">
        <f>'[1]int.bev.'!R22</f>
        <v>97560</v>
      </c>
      <c r="Y22" s="4">
        <v>96386</v>
      </c>
      <c r="Z22" s="51">
        <f t="shared" si="3"/>
        <v>98.79663796637966</v>
      </c>
      <c r="AA22" s="4">
        <v>350</v>
      </c>
      <c r="AB22" s="166">
        <f>'[1]int.bev.'!U22</f>
        <v>1056</v>
      </c>
      <c r="AC22" s="4">
        <v>1056</v>
      </c>
      <c r="AD22" s="51">
        <f t="shared" si="4"/>
        <v>100</v>
      </c>
      <c r="AE22" s="155" t="s">
        <v>34</v>
      </c>
      <c r="AF22" s="78" t="s">
        <v>119</v>
      </c>
      <c r="AG22" s="177">
        <f t="shared" si="14"/>
        <v>1000</v>
      </c>
      <c r="AH22" s="166">
        <f>'[1]int.bev.'!Z22</f>
        <v>1615</v>
      </c>
      <c r="AI22" s="177">
        <f t="shared" si="5"/>
        <v>1745</v>
      </c>
      <c r="AJ22" s="51">
        <f t="shared" si="18"/>
        <v>108.04953560371517</v>
      </c>
      <c r="AK22" s="4">
        <v>400</v>
      </c>
      <c r="AL22" s="166">
        <f>'[1]int.bev.'!AC22</f>
        <v>750</v>
      </c>
      <c r="AM22" s="4">
        <v>750</v>
      </c>
      <c r="AN22" s="51">
        <f>(AM22/AL22*100)</f>
        <v>100</v>
      </c>
      <c r="AO22" s="155" t="s">
        <v>34</v>
      </c>
      <c r="AP22" s="78" t="s">
        <v>119</v>
      </c>
      <c r="AQ22" s="143">
        <v>600</v>
      </c>
      <c r="AR22" s="166">
        <f>'[1]int.bev.'!AH22</f>
        <v>865</v>
      </c>
      <c r="AS22" s="143">
        <v>865</v>
      </c>
      <c r="AT22" s="51">
        <f t="shared" si="19"/>
        <v>100</v>
      </c>
      <c r="AU22" s="174">
        <v>0</v>
      </c>
      <c r="AV22" s="174">
        <v>0</v>
      </c>
      <c r="AW22" s="198">
        <v>130</v>
      </c>
      <c r="AX22" s="174">
        <v>0</v>
      </c>
      <c r="AY22" s="4">
        <v>23</v>
      </c>
      <c r="AZ22" s="166">
        <f>'[1]int.bev.'!AK22</f>
        <v>700</v>
      </c>
      <c r="BA22" s="4">
        <v>700</v>
      </c>
      <c r="BB22" s="51">
        <f t="shared" si="6"/>
        <v>100</v>
      </c>
      <c r="BC22" s="155" t="s">
        <v>34</v>
      </c>
      <c r="BD22" s="78" t="s">
        <v>119</v>
      </c>
      <c r="BE22" s="4">
        <v>0</v>
      </c>
      <c r="BF22" s="166">
        <f>'[1]int.bev.'!AP22</f>
        <v>0</v>
      </c>
      <c r="BG22" s="4">
        <v>0</v>
      </c>
      <c r="BH22" s="53">
        <v>0</v>
      </c>
      <c r="BJ22" s="177">
        <f t="shared" si="15"/>
        <v>84257</v>
      </c>
      <c r="BK22" s="120">
        <f t="shared" si="16"/>
        <v>109345</v>
      </c>
      <c r="BL22" s="172">
        <f t="shared" si="17"/>
        <v>108301</v>
      </c>
      <c r="BM22" s="51">
        <f t="shared" si="7"/>
        <v>99.04522383282271</v>
      </c>
      <c r="BN22" s="155" t="s">
        <v>34</v>
      </c>
      <c r="BO22" s="78" t="s">
        <v>119</v>
      </c>
      <c r="BP22" s="120">
        <f t="shared" si="0"/>
        <v>83507</v>
      </c>
      <c r="BQ22" s="120">
        <f aca="true" t="shared" si="20" ref="BQ22:BR37">(BK22-BU22)</f>
        <v>107539</v>
      </c>
      <c r="BR22" s="120">
        <f t="shared" si="20"/>
        <v>106495</v>
      </c>
      <c r="BS22" s="51">
        <f t="shared" si="8"/>
        <v>99.02918941035345</v>
      </c>
      <c r="BT22" s="120">
        <f t="shared" si="9"/>
        <v>750</v>
      </c>
      <c r="BU22" s="120">
        <f t="shared" si="10"/>
        <v>1806</v>
      </c>
      <c r="BV22" s="120">
        <f t="shared" si="11"/>
        <v>1806</v>
      </c>
      <c r="BW22" s="51">
        <f t="shared" si="12"/>
        <v>100</v>
      </c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</row>
    <row r="23" spans="1:138" ht="12.75">
      <c r="A23" s="178" t="s">
        <v>35</v>
      </c>
      <c r="B23" s="4" t="s">
        <v>120</v>
      </c>
      <c r="C23" s="4">
        <v>13605</v>
      </c>
      <c r="D23" s="166">
        <f>'[1]int.bev.'!D23</f>
        <v>16215</v>
      </c>
      <c r="E23" s="4">
        <v>16214</v>
      </c>
      <c r="F23" s="51">
        <f t="shared" si="2"/>
        <v>99.99383287079864</v>
      </c>
      <c r="G23" s="4">
        <v>0</v>
      </c>
      <c r="H23" s="166">
        <f>'[1]int.bev.'!G23</f>
        <v>0</v>
      </c>
      <c r="I23" s="4">
        <v>0</v>
      </c>
      <c r="J23" s="53">
        <v>0</v>
      </c>
      <c r="K23" s="155" t="s">
        <v>35</v>
      </c>
      <c r="L23" s="78" t="s">
        <v>120</v>
      </c>
      <c r="M23" s="4">
        <v>0</v>
      </c>
      <c r="N23" s="166">
        <f>'[1]int.bev.'!J23</f>
        <v>0</v>
      </c>
      <c r="O23" s="4">
        <v>0</v>
      </c>
      <c r="P23" s="53">
        <v>0</v>
      </c>
      <c r="Q23" s="4">
        <v>0</v>
      </c>
      <c r="R23" s="166">
        <f>'[1]int.bev.'!O23</f>
        <v>0</v>
      </c>
      <c r="S23" s="4">
        <v>0</v>
      </c>
      <c r="T23" s="53">
        <v>0</v>
      </c>
      <c r="U23" s="155" t="s">
        <v>35</v>
      </c>
      <c r="V23" s="4" t="s">
        <v>120</v>
      </c>
      <c r="W23" s="4">
        <v>85893</v>
      </c>
      <c r="X23" s="166">
        <f>'[1]int.bev.'!R23</f>
        <v>110905</v>
      </c>
      <c r="Y23" s="4">
        <v>108936</v>
      </c>
      <c r="Z23" s="51">
        <f t="shared" si="3"/>
        <v>98.22460664532709</v>
      </c>
      <c r="AA23" s="4">
        <v>0</v>
      </c>
      <c r="AB23" s="166">
        <f>'[1]int.bev.'!U23</f>
        <v>1023</v>
      </c>
      <c r="AC23" s="4">
        <v>1023</v>
      </c>
      <c r="AD23" s="51">
        <f t="shared" si="4"/>
        <v>100</v>
      </c>
      <c r="AE23" s="155" t="s">
        <v>35</v>
      </c>
      <c r="AF23" s="78" t="s">
        <v>120</v>
      </c>
      <c r="AG23" s="177">
        <f t="shared" si="14"/>
        <v>0</v>
      </c>
      <c r="AH23" s="166">
        <f>'[1]int.bev.'!Z23</f>
        <v>1791</v>
      </c>
      <c r="AI23" s="177">
        <f aca="true" t="shared" si="21" ref="AI23:AI47">AM23+AS23+AW23</f>
        <v>3317</v>
      </c>
      <c r="AJ23" s="51">
        <f t="shared" si="18"/>
        <v>185.20379676158572</v>
      </c>
      <c r="AK23" s="4">
        <v>0</v>
      </c>
      <c r="AL23" s="166">
        <f>'[1]int.bev.'!AC23</f>
        <v>1125</v>
      </c>
      <c r="AM23" s="4">
        <v>1125</v>
      </c>
      <c r="AN23" s="51">
        <f aca="true" t="shared" si="22" ref="AN23:AN40">(AM23/AL23*100)</f>
        <v>100</v>
      </c>
      <c r="AO23" s="155" t="s">
        <v>35</v>
      </c>
      <c r="AP23" s="78" t="s">
        <v>120</v>
      </c>
      <c r="AQ23" s="143">
        <v>0</v>
      </c>
      <c r="AR23" s="166">
        <f>'[1]int.bev.'!AH23</f>
        <v>666</v>
      </c>
      <c r="AS23" s="143">
        <v>691</v>
      </c>
      <c r="AT23" s="51">
        <f t="shared" si="19"/>
        <v>103.75375375375376</v>
      </c>
      <c r="AU23" s="174">
        <v>0</v>
      </c>
      <c r="AV23" s="174">
        <v>0</v>
      </c>
      <c r="AW23" s="198">
        <v>1501</v>
      </c>
      <c r="AX23" s="174">
        <v>0</v>
      </c>
      <c r="AY23" s="4">
        <v>829</v>
      </c>
      <c r="AZ23" s="166">
        <f>'[1]int.bev.'!AK23</f>
        <v>1567</v>
      </c>
      <c r="BA23" s="4">
        <v>1567</v>
      </c>
      <c r="BB23" s="51">
        <f t="shared" si="6"/>
        <v>100</v>
      </c>
      <c r="BC23" s="155" t="s">
        <v>35</v>
      </c>
      <c r="BD23" s="78" t="s">
        <v>120</v>
      </c>
      <c r="BE23" s="4">
        <v>0</v>
      </c>
      <c r="BF23" s="166">
        <f>'[1]int.bev.'!AP23</f>
        <v>37</v>
      </c>
      <c r="BG23" s="4">
        <v>37</v>
      </c>
      <c r="BH23" s="51">
        <f aca="true" t="shared" si="23" ref="BH23:BH29">(BG23/BF23*100)</f>
        <v>100</v>
      </c>
      <c r="BJ23" s="177">
        <f t="shared" si="15"/>
        <v>100327</v>
      </c>
      <c r="BK23" s="120">
        <f t="shared" si="16"/>
        <v>130478</v>
      </c>
      <c r="BL23" s="172">
        <f t="shared" si="17"/>
        <v>130034</v>
      </c>
      <c r="BM23" s="51">
        <f t="shared" si="7"/>
        <v>99.65971274850934</v>
      </c>
      <c r="BN23" s="155" t="s">
        <v>35</v>
      </c>
      <c r="BO23" s="78" t="s">
        <v>120</v>
      </c>
      <c r="BP23" s="120">
        <f t="shared" si="0"/>
        <v>100327</v>
      </c>
      <c r="BQ23" s="120">
        <f t="shared" si="20"/>
        <v>128293</v>
      </c>
      <c r="BR23" s="120">
        <f t="shared" si="20"/>
        <v>127849</v>
      </c>
      <c r="BS23" s="51">
        <f t="shared" si="8"/>
        <v>99.6539172051476</v>
      </c>
      <c r="BT23" s="120">
        <f t="shared" si="9"/>
        <v>0</v>
      </c>
      <c r="BU23" s="120">
        <f t="shared" si="10"/>
        <v>2185</v>
      </c>
      <c r="BV23" s="120">
        <f t="shared" si="11"/>
        <v>2185</v>
      </c>
      <c r="BW23" s="51">
        <f t="shared" si="12"/>
        <v>100</v>
      </c>
      <c r="BX23" s="22">
        <v>8</v>
      </c>
      <c r="BY23" s="22" t="s">
        <v>8</v>
      </c>
      <c r="BZ23" s="17" t="s">
        <v>178</v>
      </c>
      <c r="CA23" s="28">
        <v>5814</v>
      </c>
      <c r="CB23" s="28">
        <v>5255</v>
      </c>
      <c r="CC23" s="42">
        <v>5255</v>
      </c>
      <c r="CD23" s="65">
        <f aca="true" t="shared" si="24" ref="CD23:CD41">(CC23/CB23*100)</f>
        <v>100</v>
      </c>
      <c r="CE23" s="121">
        <v>0</v>
      </c>
      <c r="CF23" s="121">
        <v>0</v>
      </c>
      <c r="CG23" s="121">
        <v>0</v>
      </c>
      <c r="CH23" s="102">
        <v>0</v>
      </c>
      <c r="CI23" s="22">
        <v>8</v>
      </c>
      <c r="CJ23" s="22" t="s">
        <v>8</v>
      </c>
      <c r="CK23" s="17" t="s">
        <v>178</v>
      </c>
      <c r="CL23" s="28">
        <v>47158</v>
      </c>
      <c r="CM23" s="28">
        <v>58886</v>
      </c>
      <c r="CN23" s="28">
        <v>58886</v>
      </c>
      <c r="CO23" s="65">
        <f aca="true" t="shared" si="25" ref="CO23:CO41">(CN23/CM23*100)</f>
        <v>100</v>
      </c>
      <c r="CP23" s="121">
        <v>0</v>
      </c>
      <c r="CQ23" s="122">
        <v>845</v>
      </c>
      <c r="CR23" s="122">
        <v>2327</v>
      </c>
      <c r="CS23" s="65">
        <f aca="true" t="shared" si="26" ref="CS23:CS41">(CR23/CQ23*100)</f>
        <v>275.38461538461536</v>
      </c>
      <c r="CT23" s="22">
        <v>8</v>
      </c>
      <c r="CU23" s="22" t="s">
        <v>8</v>
      </c>
      <c r="CV23" s="17" t="s">
        <v>178</v>
      </c>
      <c r="CW23" s="28">
        <v>0</v>
      </c>
      <c r="CX23" s="42">
        <v>1482</v>
      </c>
      <c r="CY23" s="42">
        <v>1482</v>
      </c>
      <c r="CZ23" s="65">
        <f aca="true" t="shared" si="27" ref="CZ23:CZ41">(CY23/CX23*100)</f>
        <v>100</v>
      </c>
      <c r="DA23" s="123">
        <f aca="true" t="shared" si="28" ref="DA23:DA41">(CA23+CE23+CL23+CP23+CW23)</f>
        <v>52972</v>
      </c>
      <c r="DB23" s="123">
        <f aca="true" t="shared" si="29" ref="DB23:DC38">(CB23+CF23+CM23+CQ23+CX23)</f>
        <v>66468</v>
      </c>
      <c r="DC23" s="123">
        <f t="shared" si="29"/>
        <v>67950</v>
      </c>
      <c r="DD23" s="65">
        <f aca="true" t="shared" si="30" ref="DD23:DD41">(DC23/DB23*100)</f>
        <v>102.2296443401336</v>
      </c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</row>
    <row r="24" spans="1:138" ht="12.75">
      <c r="A24" s="178" t="s">
        <v>36</v>
      </c>
      <c r="B24" s="4" t="s">
        <v>121</v>
      </c>
      <c r="C24" s="4">
        <v>14417</v>
      </c>
      <c r="D24" s="166">
        <f>'[1]int.bev.'!D24</f>
        <v>18639</v>
      </c>
      <c r="E24" s="4">
        <v>18640</v>
      </c>
      <c r="F24" s="51">
        <f t="shared" si="2"/>
        <v>100.00536509469393</v>
      </c>
      <c r="G24" s="4">
        <v>0</v>
      </c>
      <c r="H24" s="166">
        <f>'[1]int.bev.'!G24</f>
        <v>0</v>
      </c>
      <c r="I24" s="4">
        <v>0</v>
      </c>
      <c r="J24" s="53">
        <v>0</v>
      </c>
      <c r="K24" s="155" t="s">
        <v>36</v>
      </c>
      <c r="L24" s="78" t="s">
        <v>121</v>
      </c>
      <c r="M24" s="4">
        <v>0</v>
      </c>
      <c r="N24" s="166">
        <f>'[1]int.bev.'!J24</f>
        <v>0</v>
      </c>
      <c r="O24" s="4">
        <v>0</v>
      </c>
      <c r="P24" s="53">
        <v>0</v>
      </c>
      <c r="Q24" s="4">
        <v>0</v>
      </c>
      <c r="R24" s="166">
        <f>'[1]int.bev.'!O24</f>
        <v>0</v>
      </c>
      <c r="S24" s="4">
        <v>0</v>
      </c>
      <c r="T24" s="53">
        <v>0</v>
      </c>
      <c r="U24" s="155" t="s">
        <v>36</v>
      </c>
      <c r="V24" s="4" t="s">
        <v>121</v>
      </c>
      <c r="W24" s="4">
        <v>151239</v>
      </c>
      <c r="X24" s="166">
        <f>'[1]int.bev.'!R24</f>
        <v>190102</v>
      </c>
      <c r="Y24" s="4">
        <v>187762</v>
      </c>
      <c r="Z24" s="51">
        <f t="shared" si="3"/>
        <v>98.76908186131655</v>
      </c>
      <c r="AA24" s="4">
        <v>0</v>
      </c>
      <c r="AB24" s="166">
        <f>'[1]int.bev.'!U24</f>
        <v>7431</v>
      </c>
      <c r="AC24" s="4">
        <v>7431</v>
      </c>
      <c r="AD24" s="51">
        <f t="shared" si="4"/>
        <v>100</v>
      </c>
      <c r="AE24" s="155" t="s">
        <v>36</v>
      </c>
      <c r="AF24" s="78" t="s">
        <v>121</v>
      </c>
      <c r="AG24" s="177">
        <f t="shared" si="14"/>
        <v>0</v>
      </c>
      <c r="AH24" s="166">
        <f>'[1]int.bev.'!Z24</f>
        <v>5986</v>
      </c>
      <c r="AI24" s="177">
        <f t="shared" si="21"/>
        <v>8424</v>
      </c>
      <c r="AJ24" s="51">
        <f t="shared" si="18"/>
        <v>140.72836618777146</v>
      </c>
      <c r="AK24" s="4">
        <v>0</v>
      </c>
      <c r="AL24" s="166">
        <f>'[1]int.bev.'!AC24</f>
        <v>4288</v>
      </c>
      <c r="AM24" s="4">
        <v>4288</v>
      </c>
      <c r="AN24" s="51">
        <f t="shared" si="22"/>
        <v>100</v>
      </c>
      <c r="AO24" s="155" t="s">
        <v>36</v>
      </c>
      <c r="AP24" s="78" t="s">
        <v>121</v>
      </c>
      <c r="AQ24" s="143">
        <v>0</v>
      </c>
      <c r="AR24" s="166">
        <f>'[1]int.bev.'!AH24</f>
        <v>1698</v>
      </c>
      <c r="AS24" s="143">
        <v>1697</v>
      </c>
      <c r="AT24" s="51">
        <f t="shared" si="19"/>
        <v>99.94110718492344</v>
      </c>
      <c r="AU24" s="174">
        <v>0</v>
      </c>
      <c r="AV24" s="174">
        <v>0</v>
      </c>
      <c r="AW24" s="198">
        <v>2439</v>
      </c>
      <c r="AX24" s="174">
        <v>0</v>
      </c>
      <c r="AY24" s="4">
        <v>516</v>
      </c>
      <c r="AZ24" s="166">
        <f>'[1]int.bev.'!AK24</f>
        <v>2551</v>
      </c>
      <c r="BA24" s="4">
        <v>2551</v>
      </c>
      <c r="BB24" s="51">
        <f t="shared" si="6"/>
        <v>100</v>
      </c>
      <c r="BC24" s="155" t="s">
        <v>36</v>
      </c>
      <c r="BD24" s="78" t="s">
        <v>121</v>
      </c>
      <c r="BE24" s="4">
        <v>0</v>
      </c>
      <c r="BF24" s="166">
        <f>'[1]int.bev.'!AP24</f>
        <v>105</v>
      </c>
      <c r="BG24" s="4">
        <v>105</v>
      </c>
      <c r="BH24" s="51">
        <f t="shared" si="23"/>
        <v>100</v>
      </c>
      <c r="BJ24" s="177">
        <f t="shared" si="15"/>
        <v>166172</v>
      </c>
      <c r="BK24" s="120">
        <f t="shared" si="16"/>
        <v>217278</v>
      </c>
      <c r="BL24" s="172">
        <f t="shared" si="17"/>
        <v>217377</v>
      </c>
      <c r="BM24" s="51">
        <f t="shared" si="7"/>
        <v>100.04556374782535</v>
      </c>
      <c r="BN24" s="155" t="s">
        <v>36</v>
      </c>
      <c r="BO24" s="78" t="s">
        <v>121</v>
      </c>
      <c r="BP24" s="120">
        <f t="shared" si="0"/>
        <v>166172</v>
      </c>
      <c r="BQ24" s="120">
        <f t="shared" si="20"/>
        <v>205454</v>
      </c>
      <c r="BR24" s="120">
        <f t="shared" si="20"/>
        <v>205553</v>
      </c>
      <c r="BS24" s="51">
        <f t="shared" si="8"/>
        <v>100.04818596863532</v>
      </c>
      <c r="BT24" s="120">
        <f t="shared" si="9"/>
        <v>0</v>
      </c>
      <c r="BU24" s="120">
        <f t="shared" si="10"/>
        <v>11824</v>
      </c>
      <c r="BV24" s="120">
        <f t="shared" si="11"/>
        <v>11824</v>
      </c>
      <c r="BW24" s="51">
        <f t="shared" si="12"/>
        <v>100</v>
      </c>
      <c r="BX24" s="68">
        <v>8</v>
      </c>
      <c r="BY24" s="22" t="s">
        <v>6</v>
      </c>
      <c r="BZ24" s="17" t="s">
        <v>179</v>
      </c>
      <c r="CA24" s="28">
        <v>2812</v>
      </c>
      <c r="CB24" s="28">
        <v>2896</v>
      </c>
      <c r="CC24" s="42">
        <v>2896</v>
      </c>
      <c r="CD24" s="65">
        <f t="shared" si="24"/>
        <v>100</v>
      </c>
      <c r="CE24" s="121">
        <v>0</v>
      </c>
      <c r="CF24" s="121">
        <v>0</v>
      </c>
      <c r="CG24" s="121">
        <v>0</v>
      </c>
      <c r="CH24" s="102">
        <v>0</v>
      </c>
      <c r="CI24" s="68">
        <v>8</v>
      </c>
      <c r="CJ24" s="22" t="s">
        <v>6</v>
      </c>
      <c r="CK24" s="17" t="s">
        <v>179</v>
      </c>
      <c r="CL24" s="28">
        <v>21758</v>
      </c>
      <c r="CM24" s="28">
        <v>27261</v>
      </c>
      <c r="CN24" s="28">
        <v>27261</v>
      </c>
      <c r="CO24" s="65">
        <f t="shared" si="25"/>
        <v>100</v>
      </c>
      <c r="CP24" s="121">
        <v>0</v>
      </c>
      <c r="CQ24" s="122">
        <v>150</v>
      </c>
      <c r="CR24" s="122">
        <v>1385</v>
      </c>
      <c r="CS24" s="65">
        <f t="shared" si="26"/>
        <v>923.3333333333333</v>
      </c>
      <c r="CT24" s="68">
        <v>8</v>
      </c>
      <c r="CU24" s="22" t="s">
        <v>6</v>
      </c>
      <c r="CV24" s="17" t="s">
        <v>179</v>
      </c>
      <c r="CW24" s="28">
        <v>0</v>
      </c>
      <c r="CX24" s="42">
        <v>1235</v>
      </c>
      <c r="CY24" s="42">
        <v>1235</v>
      </c>
      <c r="CZ24" s="65">
        <f t="shared" si="27"/>
        <v>100</v>
      </c>
      <c r="DA24" s="123">
        <f t="shared" si="28"/>
        <v>24570</v>
      </c>
      <c r="DB24" s="123">
        <f t="shared" si="29"/>
        <v>31542</v>
      </c>
      <c r="DC24" s="123">
        <f t="shared" si="29"/>
        <v>32777</v>
      </c>
      <c r="DD24" s="65">
        <f t="shared" si="30"/>
        <v>103.91541436814407</v>
      </c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</row>
    <row r="25" spans="1:138" ht="12.75">
      <c r="A25" s="178" t="s">
        <v>37</v>
      </c>
      <c r="B25" s="4" t="s">
        <v>122</v>
      </c>
      <c r="C25" s="4">
        <v>14166</v>
      </c>
      <c r="D25" s="166">
        <f>'[1]int.bev.'!D25</f>
        <v>17102</v>
      </c>
      <c r="E25" s="4">
        <v>17102</v>
      </c>
      <c r="F25" s="51">
        <f t="shared" si="2"/>
        <v>100</v>
      </c>
      <c r="G25" s="4">
        <v>0</v>
      </c>
      <c r="H25" s="166">
        <f>'[1]int.bev.'!G25</f>
        <v>0</v>
      </c>
      <c r="I25" s="4">
        <v>0</v>
      </c>
      <c r="J25" s="53">
        <v>0</v>
      </c>
      <c r="K25" s="155" t="s">
        <v>37</v>
      </c>
      <c r="L25" s="78" t="s">
        <v>122</v>
      </c>
      <c r="M25" s="4">
        <v>0</v>
      </c>
      <c r="N25" s="166">
        <f>'[1]int.bev.'!J25</f>
        <v>0</v>
      </c>
      <c r="O25" s="4">
        <v>0</v>
      </c>
      <c r="P25" s="53">
        <v>0</v>
      </c>
      <c r="Q25" s="4">
        <v>0</v>
      </c>
      <c r="R25" s="166">
        <f>'[1]int.bev.'!O25</f>
        <v>0</v>
      </c>
      <c r="S25" s="4">
        <v>0</v>
      </c>
      <c r="T25" s="53">
        <v>0</v>
      </c>
      <c r="U25" s="155" t="s">
        <v>37</v>
      </c>
      <c r="V25" s="4" t="s">
        <v>122</v>
      </c>
      <c r="W25" s="4">
        <v>126989</v>
      </c>
      <c r="X25" s="166">
        <f>'[1]int.bev.'!R25</f>
        <v>156245</v>
      </c>
      <c r="Y25" s="4">
        <v>152627</v>
      </c>
      <c r="Z25" s="51">
        <f t="shared" si="3"/>
        <v>97.68440590098884</v>
      </c>
      <c r="AA25" s="4">
        <v>350</v>
      </c>
      <c r="AB25" s="166">
        <f>'[1]int.bev.'!U25</f>
        <v>4205</v>
      </c>
      <c r="AC25" s="4">
        <v>4205</v>
      </c>
      <c r="AD25" s="51">
        <f t="shared" si="4"/>
        <v>100</v>
      </c>
      <c r="AE25" s="155" t="s">
        <v>37</v>
      </c>
      <c r="AF25" s="78" t="s">
        <v>122</v>
      </c>
      <c r="AG25" s="177">
        <f t="shared" si="14"/>
        <v>40</v>
      </c>
      <c r="AH25" s="166">
        <f>'[1]int.bev.'!Z25</f>
        <v>6898</v>
      </c>
      <c r="AI25" s="177">
        <f t="shared" si="21"/>
        <v>10034</v>
      </c>
      <c r="AJ25" s="51">
        <f t="shared" si="18"/>
        <v>145.46245288489416</v>
      </c>
      <c r="AK25" s="4">
        <v>0</v>
      </c>
      <c r="AL25" s="166">
        <f>'[1]int.bev.'!AC25</f>
        <v>4100</v>
      </c>
      <c r="AM25" s="4">
        <v>4100</v>
      </c>
      <c r="AN25" s="51">
        <f t="shared" si="22"/>
        <v>100</v>
      </c>
      <c r="AO25" s="155" t="s">
        <v>37</v>
      </c>
      <c r="AP25" s="78" t="s">
        <v>122</v>
      </c>
      <c r="AQ25" s="143">
        <v>40</v>
      </c>
      <c r="AR25" s="166">
        <f>'[1]int.bev.'!AH25</f>
        <v>2798</v>
      </c>
      <c r="AS25" s="143">
        <v>2798</v>
      </c>
      <c r="AT25" s="51">
        <f t="shared" si="19"/>
        <v>100</v>
      </c>
      <c r="AU25" s="174">
        <v>0</v>
      </c>
      <c r="AV25" s="174">
        <v>0</v>
      </c>
      <c r="AW25" s="198">
        <v>3136</v>
      </c>
      <c r="AX25" s="174">
        <v>0</v>
      </c>
      <c r="AY25" s="4">
        <v>289</v>
      </c>
      <c r="AZ25" s="166">
        <f>'[1]int.bev.'!AK25</f>
        <v>4444</v>
      </c>
      <c r="BA25" s="4">
        <v>4444</v>
      </c>
      <c r="BB25" s="51">
        <f t="shared" si="6"/>
        <v>100</v>
      </c>
      <c r="BC25" s="155" t="s">
        <v>37</v>
      </c>
      <c r="BD25" s="78" t="s">
        <v>122</v>
      </c>
      <c r="BE25" s="4">
        <v>0</v>
      </c>
      <c r="BF25" s="166">
        <f>'[1]int.bev.'!AP25</f>
        <v>975</v>
      </c>
      <c r="BG25" s="4">
        <v>975</v>
      </c>
      <c r="BH25" s="51">
        <f t="shared" si="23"/>
        <v>100</v>
      </c>
      <c r="BJ25" s="177">
        <f t="shared" si="15"/>
        <v>141484</v>
      </c>
      <c r="BK25" s="120">
        <f t="shared" si="16"/>
        <v>184689</v>
      </c>
      <c r="BL25" s="172">
        <f t="shared" si="17"/>
        <v>184207</v>
      </c>
      <c r="BM25" s="51">
        <f t="shared" si="7"/>
        <v>99.73902073214973</v>
      </c>
      <c r="BN25" s="155" t="s">
        <v>37</v>
      </c>
      <c r="BO25" s="78" t="s">
        <v>122</v>
      </c>
      <c r="BP25" s="120">
        <f t="shared" si="0"/>
        <v>141134</v>
      </c>
      <c r="BQ25" s="120">
        <f t="shared" si="20"/>
        <v>175409</v>
      </c>
      <c r="BR25" s="120">
        <f t="shared" si="20"/>
        <v>174927</v>
      </c>
      <c r="BS25" s="51">
        <f t="shared" si="8"/>
        <v>99.72521364354166</v>
      </c>
      <c r="BT25" s="120">
        <f t="shared" si="9"/>
        <v>350</v>
      </c>
      <c r="BU25" s="120">
        <f t="shared" si="10"/>
        <v>9280</v>
      </c>
      <c r="BV25" s="120">
        <f t="shared" si="11"/>
        <v>9280</v>
      </c>
      <c r="BW25" s="51">
        <f t="shared" si="12"/>
        <v>100</v>
      </c>
      <c r="BX25" s="68">
        <v>8</v>
      </c>
      <c r="BY25" s="22" t="s">
        <v>9</v>
      </c>
      <c r="BZ25" s="17" t="s">
        <v>180</v>
      </c>
      <c r="CA25" s="28">
        <v>4165</v>
      </c>
      <c r="CB25" s="28">
        <v>3920</v>
      </c>
      <c r="CC25" s="42">
        <v>3920</v>
      </c>
      <c r="CD25" s="65">
        <f t="shared" si="24"/>
        <v>100</v>
      </c>
      <c r="CE25" s="121">
        <v>0</v>
      </c>
      <c r="CF25" s="121">
        <v>0</v>
      </c>
      <c r="CG25" s="121">
        <v>0</v>
      </c>
      <c r="CH25" s="102">
        <v>0</v>
      </c>
      <c r="CI25" s="68">
        <v>8</v>
      </c>
      <c r="CJ25" s="22" t="s">
        <v>9</v>
      </c>
      <c r="CK25" s="17" t="s">
        <v>180</v>
      </c>
      <c r="CL25" s="28">
        <v>32737</v>
      </c>
      <c r="CM25" s="28">
        <v>43040</v>
      </c>
      <c r="CN25" s="28">
        <v>43040</v>
      </c>
      <c r="CO25" s="65">
        <f t="shared" si="25"/>
        <v>100</v>
      </c>
      <c r="CP25" s="121">
        <v>0</v>
      </c>
      <c r="CQ25" s="122">
        <v>357</v>
      </c>
      <c r="CR25" s="122">
        <v>1289</v>
      </c>
      <c r="CS25" s="65">
        <f t="shared" si="26"/>
        <v>361.0644257703081</v>
      </c>
      <c r="CT25" s="68">
        <v>8</v>
      </c>
      <c r="CU25" s="22" t="s">
        <v>9</v>
      </c>
      <c r="CV25" s="17" t="s">
        <v>180</v>
      </c>
      <c r="CW25" s="28">
        <v>0</v>
      </c>
      <c r="CX25" s="42">
        <v>932</v>
      </c>
      <c r="CY25" s="42">
        <v>932</v>
      </c>
      <c r="CZ25" s="65">
        <f t="shared" si="27"/>
        <v>100</v>
      </c>
      <c r="DA25" s="123">
        <f t="shared" si="28"/>
        <v>36902</v>
      </c>
      <c r="DB25" s="123">
        <f t="shared" si="29"/>
        <v>48249</v>
      </c>
      <c r="DC25" s="123">
        <f t="shared" si="29"/>
        <v>49181</v>
      </c>
      <c r="DD25" s="65">
        <f t="shared" si="30"/>
        <v>101.93164625173578</v>
      </c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</row>
    <row r="26" spans="1:138" ht="12.75">
      <c r="A26" s="178" t="s">
        <v>38</v>
      </c>
      <c r="B26" s="4" t="s">
        <v>123</v>
      </c>
      <c r="C26" s="4">
        <v>3140</v>
      </c>
      <c r="D26" s="166">
        <f>'[1]int.bev.'!D26</f>
        <v>3245</v>
      </c>
      <c r="E26" s="4">
        <v>3245</v>
      </c>
      <c r="F26" s="51">
        <f t="shared" si="2"/>
        <v>100</v>
      </c>
      <c r="G26" s="4">
        <v>0</v>
      </c>
      <c r="H26" s="166">
        <f>'[1]int.bev.'!G26</f>
        <v>0</v>
      </c>
      <c r="I26" s="4">
        <v>0</v>
      </c>
      <c r="J26" s="53">
        <v>0</v>
      </c>
      <c r="K26" s="155" t="s">
        <v>38</v>
      </c>
      <c r="L26" s="78" t="s">
        <v>123</v>
      </c>
      <c r="M26" s="4">
        <v>0</v>
      </c>
      <c r="N26" s="166">
        <f>'[1]int.bev.'!J26</f>
        <v>0</v>
      </c>
      <c r="O26" s="4">
        <v>0</v>
      </c>
      <c r="P26" s="53">
        <v>0</v>
      </c>
      <c r="Q26" s="4">
        <v>0</v>
      </c>
      <c r="R26" s="166">
        <f>'[1]int.bev.'!O26</f>
        <v>0</v>
      </c>
      <c r="S26" s="4">
        <v>0</v>
      </c>
      <c r="T26" s="53">
        <v>0</v>
      </c>
      <c r="U26" s="155" t="s">
        <v>38</v>
      </c>
      <c r="V26" s="4" t="s">
        <v>123</v>
      </c>
      <c r="W26" s="4">
        <v>60601</v>
      </c>
      <c r="X26" s="166">
        <f>'[1]int.bev.'!R26</f>
        <v>75200</v>
      </c>
      <c r="Y26" s="4">
        <v>72044</v>
      </c>
      <c r="Z26" s="51">
        <f t="shared" si="3"/>
        <v>95.80319148936171</v>
      </c>
      <c r="AA26" s="4">
        <v>350</v>
      </c>
      <c r="AB26" s="166">
        <f>'[1]int.bev.'!U26</f>
        <v>1028</v>
      </c>
      <c r="AC26" s="4">
        <v>1028</v>
      </c>
      <c r="AD26" s="51">
        <f t="shared" si="4"/>
        <v>100</v>
      </c>
      <c r="AE26" s="155" t="s">
        <v>38</v>
      </c>
      <c r="AF26" s="78" t="s">
        <v>123</v>
      </c>
      <c r="AG26" s="177">
        <f t="shared" si="14"/>
        <v>0</v>
      </c>
      <c r="AH26" s="166">
        <f>'[1]int.bev.'!Z26</f>
        <v>815</v>
      </c>
      <c r="AI26" s="177">
        <f t="shared" si="21"/>
        <v>1479</v>
      </c>
      <c r="AJ26" s="51">
        <f t="shared" si="18"/>
        <v>181.4723926380368</v>
      </c>
      <c r="AK26" s="4">
        <v>0</v>
      </c>
      <c r="AL26" s="166">
        <f>'[1]int.bev.'!AC26</f>
        <v>755</v>
      </c>
      <c r="AM26" s="4">
        <v>755</v>
      </c>
      <c r="AN26" s="51">
        <f t="shared" si="22"/>
        <v>100</v>
      </c>
      <c r="AO26" s="155" t="s">
        <v>38</v>
      </c>
      <c r="AP26" s="78" t="s">
        <v>123</v>
      </c>
      <c r="AQ26" s="143">
        <v>0</v>
      </c>
      <c r="AR26" s="166">
        <f>'[1]int.bev.'!AH26</f>
        <v>60</v>
      </c>
      <c r="AS26" s="143">
        <v>60</v>
      </c>
      <c r="AT26" s="51">
        <f t="shared" si="19"/>
        <v>100</v>
      </c>
      <c r="AU26" s="174">
        <v>0</v>
      </c>
      <c r="AV26" s="174">
        <v>0</v>
      </c>
      <c r="AW26" s="198">
        <v>664</v>
      </c>
      <c r="AX26" s="174">
        <v>0</v>
      </c>
      <c r="AY26" s="4">
        <v>1118</v>
      </c>
      <c r="AZ26" s="166">
        <f>'[1]int.bev.'!AK26</f>
        <v>792</v>
      </c>
      <c r="BA26" s="4">
        <v>792</v>
      </c>
      <c r="BB26" s="51">
        <f t="shared" si="6"/>
        <v>100</v>
      </c>
      <c r="BC26" s="155" t="s">
        <v>38</v>
      </c>
      <c r="BD26" s="78" t="s">
        <v>123</v>
      </c>
      <c r="BE26" s="4">
        <v>0</v>
      </c>
      <c r="BF26" s="166">
        <f>'[1]int.bev.'!AP26</f>
        <v>90</v>
      </c>
      <c r="BG26" s="4">
        <v>90</v>
      </c>
      <c r="BH26" s="51">
        <f t="shared" si="23"/>
        <v>100</v>
      </c>
      <c r="BJ26" s="177">
        <f t="shared" si="15"/>
        <v>64859</v>
      </c>
      <c r="BK26" s="120">
        <f t="shared" si="16"/>
        <v>80052</v>
      </c>
      <c r="BL26" s="172">
        <f t="shared" si="17"/>
        <v>77560</v>
      </c>
      <c r="BM26" s="51">
        <f t="shared" si="7"/>
        <v>96.8870234347674</v>
      </c>
      <c r="BN26" s="155" t="s">
        <v>38</v>
      </c>
      <c r="BO26" s="78" t="s">
        <v>123</v>
      </c>
      <c r="BP26" s="120">
        <f t="shared" si="0"/>
        <v>64509</v>
      </c>
      <c r="BQ26" s="120">
        <f t="shared" si="20"/>
        <v>78179</v>
      </c>
      <c r="BR26" s="120">
        <f t="shared" si="20"/>
        <v>75687</v>
      </c>
      <c r="BS26" s="51">
        <f t="shared" si="8"/>
        <v>96.81244323923303</v>
      </c>
      <c r="BT26" s="120">
        <f t="shared" si="9"/>
        <v>350</v>
      </c>
      <c r="BU26" s="120">
        <f t="shared" si="10"/>
        <v>1873</v>
      </c>
      <c r="BV26" s="120">
        <f t="shared" si="11"/>
        <v>1873</v>
      </c>
      <c r="BW26" s="51">
        <f t="shared" si="12"/>
        <v>100</v>
      </c>
      <c r="BX26" s="68">
        <v>8</v>
      </c>
      <c r="BY26" s="22" t="s">
        <v>10</v>
      </c>
      <c r="BZ26" s="17" t="s">
        <v>181</v>
      </c>
      <c r="CA26" s="28">
        <v>7399</v>
      </c>
      <c r="CB26" s="28">
        <v>7656</v>
      </c>
      <c r="CC26" s="42">
        <v>7656</v>
      </c>
      <c r="CD26" s="65">
        <f t="shared" si="24"/>
        <v>100</v>
      </c>
      <c r="CE26" s="121">
        <v>0</v>
      </c>
      <c r="CF26" s="121">
        <v>0</v>
      </c>
      <c r="CG26" s="121">
        <v>0</v>
      </c>
      <c r="CH26" s="102">
        <v>0</v>
      </c>
      <c r="CI26" s="68">
        <v>8</v>
      </c>
      <c r="CJ26" s="22" t="s">
        <v>10</v>
      </c>
      <c r="CK26" s="17" t="s">
        <v>181</v>
      </c>
      <c r="CL26" s="28">
        <v>48702</v>
      </c>
      <c r="CM26" s="28">
        <v>60124</v>
      </c>
      <c r="CN26" s="28">
        <v>60124</v>
      </c>
      <c r="CO26" s="65">
        <f t="shared" si="25"/>
        <v>100</v>
      </c>
      <c r="CP26" s="121">
        <v>0</v>
      </c>
      <c r="CQ26" s="122">
        <v>200</v>
      </c>
      <c r="CR26" s="122">
        <v>941</v>
      </c>
      <c r="CS26" s="65">
        <f t="shared" si="26"/>
        <v>470.5</v>
      </c>
      <c r="CT26" s="68">
        <v>8</v>
      </c>
      <c r="CU26" s="22" t="s">
        <v>10</v>
      </c>
      <c r="CV26" s="17" t="s">
        <v>181</v>
      </c>
      <c r="CW26" s="28">
        <v>0</v>
      </c>
      <c r="CX26" s="42">
        <v>741</v>
      </c>
      <c r="CY26" s="42">
        <v>741</v>
      </c>
      <c r="CZ26" s="65">
        <f t="shared" si="27"/>
        <v>100</v>
      </c>
      <c r="DA26" s="123">
        <f t="shared" si="28"/>
        <v>56101</v>
      </c>
      <c r="DB26" s="123">
        <f t="shared" si="29"/>
        <v>68721</v>
      </c>
      <c r="DC26" s="123">
        <f t="shared" si="29"/>
        <v>69462</v>
      </c>
      <c r="DD26" s="65">
        <f t="shared" si="30"/>
        <v>101.07827301698171</v>
      </c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</row>
    <row r="27" spans="1:138" ht="12.75">
      <c r="A27" s="178" t="s">
        <v>39</v>
      </c>
      <c r="B27" s="4" t="s">
        <v>124</v>
      </c>
      <c r="C27" s="4">
        <v>16476</v>
      </c>
      <c r="D27" s="166">
        <f>'[1]int.bev.'!D27</f>
        <v>16382</v>
      </c>
      <c r="E27" s="4">
        <v>16385</v>
      </c>
      <c r="F27" s="51">
        <f t="shared" si="2"/>
        <v>100.01831278232207</v>
      </c>
      <c r="G27" s="4">
        <v>0</v>
      </c>
      <c r="H27" s="166">
        <f>'[1]int.bev.'!G27</f>
        <v>0</v>
      </c>
      <c r="I27" s="4">
        <v>0</v>
      </c>
      <c r="J27" s="53">
        <v>0</v>
      </c>
      <c r="K27" s="155" t="s">
        <v>39</v>
      </c>
      <c r="L27" s="78" t="s">
        <v>124</v>
      </c>
      <c r="M27" s="4">
        <v>0</v>
      </c>
      <c r="N27" s="166">
        <f>'[1]int.bev.'!J27</f>
        <v>0</v>
      </c>
      <c r="O27" s="4">
        <v>0</v>
      </c>
      <c r="P27" s="53">
        <v>0</v>
      </c>
      <c r="Q27" s="4">
        <v>0</v>
      </c>
      <c r="R27" s="166">
        <f>'[1]int.bev.'!O27</f>
        <v>0</v>
      </c>
      <c r="S27" s="4">
        <v>0</v>
      </c>
      <c r="T27" s="53">
        <v>0</v>
      </c>
      <c r="U27" s="155" t="s">
        <v>39</v>
      </c>
      <c r="V27" s="4" t="s">
        <v>124</v>
      </c>
      <c r="W27" s="4">
        <v>98495</v>
      </c>
      <c r="X27" s="166">
        <f>'[1]int.bev.'!R27</f>
        <v>123640</v>
      </c>
      <c r="Y27" s="4">
        <v>120053</v>
      </c>
      <c r="Z27" s="51">
        <f t="shared" si="3"/>
        <v>97.09883532837269</v>
      </c>
      <c r="AA27" s="4">
        <v>0</v>
      </c>
      <c r="AB27" s="166">
        <f>'[1]int.bev.'!U27</f>
        <v>4096</v>
      </c>
      <c r="AC27" s="4">
        <v>4096</v>
      </c>
      <c r="AD27" s="51">
        <f t="shared" si="4"/>
        <v>100</v>
      </c>
      <c r="AE27" s="155" t="s">
        <v>39</v>
      </c>
      <c r="AF27" s="78" t="s">
        <v>124</v>
      </c>
      <c r="AG27" s="177">
        <f t="shared" si="14"/>
        <v>0</v>
      </c>
      <c r="AH27" s="166">
        <f>'[1]int.bev.'!Z27</f>
        <v>1597</v>
      </c>
      <c r="AI27" s="177">
        <f t="shared" si="21"/>
        <v>6567</v>
      </c>
      <c r="AJ27" s="51">
        <f t="shared" si="18"/>
        <v>411.208515967439</v>
      </c>
      <c r="AK27" s="4">
        <v>0</v>
      </c>
      <c r="AL27" s="166">
        <f>'[1]int.bev.'!AC27</f>
        <v>563</v>
      </c>
      <c r="AM27" s="4">
        <v>563</v>
      </c>
      <c r="AN27" s="51">
        <f t="shared" si="22"/>
        <v>100</v>
      </c>
      <c r="AO27" s="155" t="s">
        <v>39</v>
      </c>
      <c r="AP27" s="78" t="s">
        <v>124</v>
      </c>
      <c r="AQ27" s="143">
        <v>0</v>
      </c>
      <c r="AR27" s="166">
        <f>'[1]int.bev.'!AH27</f>
        <v>1034</v>
      </c>
      <c r="AS27" s="143">
        <v>1034</v>
      </c>
      <c r="AT27" s="51">
        <f t="shared" si="19"/>
        <v>100</v>
      </c>
      <c r="AU27" s="174">
        <v>0</v>
      </c>
      <c r="AV27" s="174">
        <v>0</v>
      </c>
      <c r="AW27" s="198">
        <v>4970</v>
      </c>
      <c r="AX27" s="174">
        <v>0</v>
      </c>
      <c r="AY27" s="4">
        <v>616</v>
      </c>
      <c r="AZ27" s="166">
        <f>'[1]int.bev.'!AK27</f>
        <v>6316</v>
      </c>
      <c r="BA27" s="4">
        <v>6316</v>
      </c>
      <c r="BB27" s="51">
        <f t="shared" si="6"/>
        <v>100</v>
      </c>
      <c r="BC27" s="155" t="s">
        <v>39</v>
      </c>
      <c r="BD27" s="78" t="s">
        <v>124</v>
      </c>
      <c r="BE27" s="4">
        <v>0</v>
      </c>
      <c r="BF27" s="166">
        <f>'[1]int.bev.'!AP27</f>
        <v>235</v>
      </c>
      <c r="BG27" s="4">
        <v>235</v>
      </c>
      <c r="BH27" s="51">
        <f t="shared" si="23"/>
        <v>100</v>
      </c>
      <c r="BJ27" s="177">
        <f t="shared" si="15"/>
        <v>115587</v>
      </c>
      <c r="BK27" s="120">
        <f t="shared" si="16"/>
        <v>147935</v>
      </c>
      <c r="BL27" s="172">
        <f t="shared" si="17"/>
        <v>149321</v>
      </c>
      <c r="BM27" s="51">
        <f t="shared" si="7"/>
        <v>100.93689796194273</v>
      </c>
      <c r="BN27" s="155" t="s">
        <v>39</v>
      </c>
      <c r="BO27" s="78" t="s">
        <v>124</v>
      </c>
      <c r="BP27" s="120">
        <f t="shared" si="0"/>
        <v>115587</v>
      </c>
      <c r="BQ27" s="120">
        <f t="shared" si="20"/>
        <v>143041</v>
      </c>
      <c r="BR27" s="120">
        <f t="shared" si="20"/>
        <v>144427</v>
      </c>
      <c r="BS27" s="51">
        <f t="shared" si="8"/>
        <v>100.96895295754365</v>
      </c>
      <c r="BT27" s="120">
        <f t="shared" si="9"/>
        <v>0</v>
      </c>
      <c r="BU27" s="120">
        <f t="shared" si="10"/>
        <v>4894</v>
      </c>
      <c r="BV27" s="120">
        <f t="shared" si="11"/>
        <v>4894</v>
      </c>
      <c r="BW27" s="51">
        <f t="shared" si="12"/>
        <v>100</v>
      </c>
      <c r="BX27" s="68">
        <v>8</v>
      </c>
      <c r="BY27" s="22" t="s">
        <v>11</v>
      </c>
      <c r="BZ27" s="17" t="s">
        <v>182</v>
      </c>
      <c r="CA27" s="28">
        <v>5859</v>
      </c>
      <c r="CB27" s="28">
        <v>6330</v>
      </c>
      <c r="CC27" s="42">
        <v>6330</v>
      </c>
      <c r="CD27" s="65">
        <f t="shared" si="24"/>
        <v>100</v>
      </c>
      <c r="CE27" s="121">
        <v>0</v>
      </c>
      <c r="CF27" s="121">
        <v>0</v>
      </c>
      <c r="CG27" s="121">
        <v>0</v>
      </c>
      <c r="CH27" s="102">
        <v>0</v>
      </c>
      <c r="CI27" s="68">
        <v>8</v>
      </c>
      <c r="CJ27" s="22" t="s">
        <v>11</v>
      </c>
      <c r="CK27" s="17" t="s">
        <v>182</v>
      </c>
      <c r="CL27" s="28">
        <v>49637</v>
      </c>
      <c r="CM27" s="28">
        <v>60500</v>
      </c>
      <c r="CN27" s="28">
        <v>60500</v>
      </c>
      <c r="CO27" s="65">
        <f t="shared" si="25"/>
        <v>100</v>
      </c>
      <c r="CP27" s="121">
        <v>0</v>
      </c>
      <c r="CQ27" s="122">
        <v>388</v>
      </c>
      <c r="CR27" s="122">
        <v>1311</v>
      </c>
      <c r="CS27" s="65">
        <f t="shared" si="26"/>
        <v>337.88659793814435</v>
      </c>
      <c r="CT27" s="68">
        <v>8</v>
      </c>
      <c r="CU27" s="22" t="s">
        <v>11</v>
      </c>
      <c r="CV27" s="17" t="s">
        <v>182</v>
      </c>
      <c r="CW27" s="28">
        <v>0</v>
      </c>
      <c r="CX27" s="42">
        <v>923</v>
      </c>
      <c r="CY27" s="42">
        <v>923</v>
      </c>
      <c r="CZ27" s="65">
        <f t="shared" si="27"/>
        <v>100</v>
      </c>
      <c r="DA27" s="123">
        <f t="shared" si="28"/>
        <v>55496</v>
      </c>
      <c r="DB27" s="123">
        <f t="shared" si="29"/>
        <v>68141</v>
      </c>
      <c r="DC27" s="123">
        <f t="shared" si="29"/>
        <v>69064</v>
      </c>
      <c r="DD27" s="65">
        <f t="shared" si="30"/>
        <v>101.35454425382662</v>
      </c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</row>
    <row r="28" spans="1:138" ht="12.75">
      <c r="A28" s="178" t="s">
        <v>40</v>
      </c>
      <c r="B28" s="4" t="s">
        <v>125</v>
      </c>
      <c r="C28" s="4">
        <v>9560</v>
      </c>
      <c r="D28" s="166">
        <f>'[1]int.bev.'!D28</f>
        <v>12311</v>
      </c>
      <c r="E28" s="4">
        <v>12311</v>
      </c>
      <c r="F28" s="51">
        <f t="shared" si="2"/>
        <v>100</v>
      </c>
      <c r="G28" s="4">
        <v>0</v>
      </c>
      <c r="H28" s="166">
        <f>'[1]int.bev.'!G28</f>
        <v>0</v>
      </c>
      <c r="I28" s="4">
        <v>0</v>
      </c>
      <c r="J28" s="53">
        <v>0</v>
      </c>
      <c r="K28" s="155" t="s">
        <v>40</v>
      </c>
      <c r="L28" s="78" t="s">
        <v>125</v>
      </c>
      <c r="M28" s="4">
        <v>0</v>
      </c>
      <c r="N28" s="166">
        <f>'[1]int.bev.'!J28</f>
        <v>0</v>
      </c>
      <c r="O28" s="4">
        <v>0</v>
      </c>
      <c r="P28" s="53">
        <v>0</v>
      </c>
      <c r="Q28" s="4">
        <v>0</v>
      </c>
      <c r="R28" s="166">
        <f>'[1]int.bev.'!O28</f>
        <v>0</v>
      </c>
      <c r="S28" s="4">
        <v>0</v>
      </c>
      <c r="T28" s="53">
        <v>0</v>
      </c>
      <c r="U28" s="155" t="s">
        <v>40</v>
      </c>
      <c r="V28" s="4" t="s">
        <v>125</v>
      </c>
      <c r="W28" s="4">
        <v>201550</v>
      </c>
      <c r="X28" s="166">
        <f>'[1]int.bev.'!R28</f>
        <v>256380</v>
      </c>
      <c r="Y28" s="4">
        <v>253335</v>
      </c>
      <c r="Z28" s="51">
        <f t="shared" si="3"/>
        <v>98.8123098525626</v>
      </c>
      <c r="AA28" s="4">
        <v>600</v>
      </c>
      <c r="AB28" s="166">
        <f>'[1]int.bev.'!U28</f>
        <v>3547</v>
      </c>
      <c r="AC28" s="4">
        <v>3547</v>
      </c>
      <c r="AD28" s="51">
        <f t="shared" si="4"/>
        <v>100</v>
      </c>
      <c r="AE28" s="155" t="s">
        <v>40</v>
      </c>
      <c r="AF28" s="78" t="s">
        <v>125</v>
      </c>
      <c r="AG28" s="177">
        <f t="shared" si="14"/>
        <v>0</v>
      </c>
      <c r="AH28" s="166">
        <f>'[1]int.bev.'!Z28</f>
        <v>12212</v>
      </c>
      <c r="AI28" s="177">
        <f t="shared" si="21"/>
        <v>15532</v>
      </c>
      <c r="AJ28" s="51">
        <f t="shared" si="18"/>
        <v>127.18637405830331</v>
      </c>
      <c r="AK28" s="4">
        <v>0</v>
      </c>
      <c r="AL28" s="166">
        <f>'[1]int.bev.'!AC28</f>
        <v>7118</v>
      </c>
      <c r="AM28" s="4">
        <v>7118</v>
      </c>
      <c r="AN28" s="51">
        <f t="shared" si="22"/>
        <v>100</v>
      </c>
      <c r="AO28" s="155" t="s">
        <v>40</v>
      </c>
      <c r="AP28" s="78" t="s">
        <v>125</v>
      </c>
      <c r="AQ28" s="143">
        <v>0</v>
      </c>
      <c r="AR28" s="166">
        <f>'[1]int.bev.'!AH28</f>
        <v>5094</v>
      </c>
      <c r="AS28" s="143">
        <v>5094</v>
      </c>
      <c r="AT28" s="51">
        <f t="shared" si="19"/>
        <v>100</v>
      </c>
      <c r="AU28" s="174">
        <v>0</v>
      </c>
      <c r="AV28" s="174">
        <v>0</v>
      </c>
      <c r="AW28" s="198">
        <v>3320</v>
      </c>
      <c r="AX28" s="174">
        <v>0</v>
      </c>
      <c r="AY28" s="4">
        <v>4936</v>
      </c>
      <c r="AZ28" s="166">
        <f>'[1]int.bev.'!AK28</f>
        <v>4639</v>
      </c>
      <c r="BA28" s="4">
        <v>4639</v>
      </c>
      <c r="BB28" s="51">
        <f t="shared" si="6"/>
        <v>100</v>
      </c>
      <c r="BC28" s="155" t="s">
        <v>40</v>
      </c>
      <c r="BD28" s="78" t="s">
        <v>125</v>
      </c>
      <c r="BE28" s="4">
        <v>4312</v>
      </c>
      <c r="BF28" s="166">
        <f>'[1]int.bev.'!AP28</f>
        <v>754</v>
      </c>
      <c r="BG28" s="4">
        <v>754</v>
      </c>
      <c r="BH28" s="51">
        <f t="shared" si="23"/>
        <v>100</v>
      </c>
      <c r="BJ28" s="177">
        <f t="shared" si="15"/>
        <v>216046</v>
      </c>
      <c r="BK28" s="120">
        <f t="shared" si="16"/>
        <v>285542</v>
      </c>
      <c r="BL28" s="172">
        <f t="shared" si="17"/>
        <v>285817</v>
      </c>
      <c r="BM28" s="51">
        <f t="shared" si="7"/>
        <v>100.09630807376848</v>
      </c>
      <c r="BN28" s="155" t="s">
        <v>40</v>
      </c>
      <c r="BO28" s="78" t="s">
        <v>125</v>
      </c>
      <c r="BP28" s="120">
        <f t="shared" si="0"/>
        <v>211134</v>
      </c>
      <c r="BQ28" s="120">
        <f t="shared" si="20"/>
        <v>274123</v>
      </c>
      <c r="BR28" s="120">
        <f t="shared" si="20"/>
        <v>274398</v>
      </c>
      <c r="BS28" s="51">
        <f t="shared" si="8"/>
        <v>100.10031992937476</v>
      </c>
      <c r="BT28" s="120">
        <f t="shared" si="9"/>
        <v>4912</v>
      </c>
      <c r="BU28" s="120">
        <f t="shared" si="10"/>
        <v>11419</v>
      </c>
      <c r="BV28" s="120">
        <f t="shared" si="11"/>
        <v>11419</v>
      </c>
      <c r="BW28" s="51">
        <f t="shared" si="12"/>
        <v>100</v>
      </c>
      <c r="BX28" s="68">
        <v>8</v>
      </c>
      <c r="BY28" s="22" t="s">
        <v>12</v>
      </c>
      <c r="BZ28" s="17" t="s">
        <v>183</v>
      </c>
      <c r="CA28" s="28">
        <v>3623</v>
      </c>
      <c r="CB28" s="28">
        <v>3869</v>
      </c>
      <c r="CC28" s="42">
        <v>3869</v>
      </c>
      <c r="CD28" s="65">
        <f t="shared" si="24"/>
        <v>100</v>
      </c>
      <c r="CE28" s="121">
        <v>0</v>
      </c>
      <c r="CF28" s="121">
        <v>0</v>
      </c>
      <c r="CG28" s="121">
        <v>0</v>
      </c>
      <c r="CH28" s="102">
        <v>0</v>
      </c>
      <c r="CI28" s="68">
        <v>8</v>
      </c>
      <c r="CJ28" s="22" t="s">
        <v>12</v>
      </c>
      <c r="CK28" s="17" t="s">
        <v>183</v>
      </c>
      <c r="CL28" s="28">
        <v>26432</v>
      </c>
      <c r="CM28" s="28">
        <v>35816</v>
      </c>
      <c r="CN28" s="28">
        <v>35816</v>
      </c>
      <c r="CO28" s="65">
        <f t="shared" si="25"/>
        <v>100</v>
      </c>
      <c r="CP28" s="121">
        <v>0</v>
      </c>
      <c r="CQ28" s="122">
        <v>150</v>
      </c>
      <c r="CR28" s="122">
        <v>1186</v>
      </c>
      <c r="CS28" s="65">
        <f t="shared" si="26"/>
        <v>790.6666666666666</v>
      </c>
      <c r="CT28" s="68">
        <v>8</v>
      </c>
      <c r="CU28" s="22" t="s">
        <v>12</v>
      </c>
      <c r="CV28" s="17" t="s">
        <v>183</v>
      </c>
      <c r="CW28" s="28">
        <v>0</v>
      </c>
      <c r="CX28" s="42">
        <v>1036</v>
      </c>
      <c r="CY28" s="42">
        <v>1036</v>
      </c>
      <c r="CZ28" s="65">
        <f t="shared" si="27"/>
        <v>100</v>
      </c>
      <c r="DA28" s="123">
        <f t="shared" si="28"/>
        <v>30055</v>
      </c>
      <c r="DB28" s="123">
        <f t="shared" si="29"/>
        <v>40871</v>
      </c>
      <c r="DC28" s="123">
        <f t="shared" si="29"/>
        <v>41907</v>
      </c>
      <c r="DD28" s="65">
        <f t="shared" si="30"/>
        <v>102.5348046291992</v>
      </c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</row>
    <row r="29" spans="1:138" ht="12.75">
      <c r="A29" s="178" t="s">
        <v>41</v>
      </c>
      <c r="B29" s="4" t="s">
        <v>126</v>
      </c>
      <c r="C29" s="4">
        <v>24736</v>
      </c>
      <c r="D29" s="166">
        <f>'[1]int.bev.'!D29</f>
        <v>28521</v>
      </c>
      <c r="E29" s="4">
        <v>28521</v>
      </c>
      <c r="F29" s="51">
        <f t="shared" si="2"/>
        <v>100</v>
      </c>
      <c r="G29" s="4">
        <v>0</v>
      </c>
      <c r="H29" s="166">
        <f>'[1]int.bev.'!G29</f>
        <v>0</v>
      </c>
      <c r="I29" s="4">
        <v>0</v>
      </c>
      <c r="J29" s="53">
        <v>0</v>
      </c>
      <c r="K29" s="155" t="s">
        <v>41</v>
      </c>
      <c r="L29" s="78" t="s">
        <v>126</v>
      </c>
      <c r="M29" s="4">
        <v>0</v>
      </c>
      <c r="N29" s="166">
        <f>'[1]int.bev.'!J29</f>
        <v>0</v>
      </c>
      <c r="O29" s="4">
        <v>0</v>
      </c>
      <c r="P29" s="53">
        <v>0</v>
      </c>
      <c r="Q29" s="4">
        <v>0</v>
      </c>
      <c r="R29" s="166">
        <f>'[1]int.bev.'!O29</f>
        <v>0</v>
      </c>
      <c r="S29" s="4">
        <v>0</v>
      </c>
      <c r="T29" s="53">
        <v>0</v>
      </c>
      <c r="U29" s="155" t="s">
        <v>41</v>
      </c>
      <c r="V29" s="4" t="s">
        <v>126</v>
      </c>
      <c r="W29" s="4">
        <v>239534</v>
      </c>
      <c r="X29" s="166">
        <f>'[1]int.bev.'!R29</f>
        <v>288962</v>
      </c>
      <c r="Y29" s="4">
        <v>265220</v>
      </c>
      <c r="Z29" s="51">
        <f t="shared" si="3"/>
        <v>91.78369474186917</v>
      </c>
      <c r="AA29" s="4">
        <v>1500</v>
      </c>
      <c r="AB29" s="166">
        <f>'[1]int.bev.'!U29</f>
        <v>1718</v>
      </c>
      <c r="AC29" s="4">
        <v>1718</v>
      </c>
      <c r="AD29" s="51">
        <f t="shared" si="4"/>
        <v>100</v>
      </c>
      <c r="AE29" s="155" t="s">
        <v>41</v>
      </c>
      <c r="AF29" s="78" t="s">
        <v>126</v>
      </c>
      <c r="AG29" s="177">
        <f t="shared" si="14"/>
        <v>6612</v>
      </c>
      <c r="AH29" s="166">
        <f>'[1]int.bev.'!Z29</f>
        <v>22552</v>
      </c>
      <c r="AI29" s="177">
        <f t="shared" si="21"/>
        <v>33227</v>
      </c>
      <c r="AJ29" s="51">
        <f t="shared" si="18"/>
        <v>147.33504788932245</v>
      </c>
      <c r="AK29" s="4">
        <v>6612</v>
      </c>
      <c r="AL29" s="166">
        <f>'[1]int.bev.'!AC29</f>
        <v>22486</v>
      </c>
      <c r="AM29" s="4">
        <v>22486</v>
      </c>
      <c r="AN29" s="51">
        <f t="shared" si="22"/>
        <v>100</v>
      </c>
      <c r="AO29" s="155" t="s">
        <v>41</v>
      </c>
      <c r="AP29" s="78" t="s">
        <v>126</v>
      </c>
      <c r="AQ29" s="143">
        <v>0</v>
      </c>
      <c r="AR29" s="166">
        <f>'[1]int.bev.'!AH29</f>
        <v>66</v>
      </c>
      <c r="AS29" s="143">
        <v>66</v>
      </c>
      <c r="AT29" s="51">
        <f t="shared" si="19"/>
        <v>100</v>
      </c>
      <c r="AU29" s="174">
        <v>0</v>
      </c>
      <c r="AV29" s="174">
        <v>0</v>
      </c>
      <c r="AW29" s="198">
        <v>10675</v>
      </c>
      <c r="AX29" s="174">
        <v>0</v>
      </c>
      <c r="AY29" s="4">
        <v>6820</v>
      </c>
      <c r="AZ29" s="166">
        <f>'[1]int.bev.'!AK29</f>
        <v>22102</v>
      </c>
      <c r="BA29" s="4">
        <v>22102</v>
      </c>
      <c r="BB29" s="51">
        <f t="shared" si="6"/>
        <v>100</v>
      </c>
      <c r="BC29" s="155" t="s">
        <v>41</v>
      </c>
      <c r="BD29" s="78" t="s">
        <v>126</v>
      </c>
      <c r="BE29" s="4">
        <v>6820</v>
      </c>
      <c r="BF29" s="166">
        <f>'[1]int.bev.'!AP29</f>
        <v>8551</v>
      </c>
      <c r="BG29" s="4">
        <v>8551</v>
      </c>
      <c r="BH29" s="51">
        <f t="shared" si="23"/>
        <v>100</v>
      </c>
      <c r="BJ29" s="177">
        <f t="shared" si="15"/>
        <v>277702</v>
      </c>
      <c r="BK29" s="120">
        <f t="shared" si="16"/>
        <v>362137</v>
      </c>
      <c r="BL29" s="172">
        <f t="shared" si="17"/>
        <v>349070</v>
      </c>
      <c r="BM29" s="51">
        <f t="shared" si="7"/>
        <v>96.39169706492294</v>
      </c>
      <c r="BN29" s="155" t="s">
        <v>41</v>
      </c>
      <c r="BO29" s="78" t="s">
        <v>126</v>
      </c>
      <c r="BP29" s="120">
        <f t="shared" si="0"/>
        <v>262770</v>
      </c>
      <c r="BQ29" s="120">
        <f t="shared" si="20"/>
        <v>329382</v>
      </c>
      <c r="BR29" s="120">
        <f t="shared" si="20"/>
        <v>316315</v>
      </c>
      <c r="BS29" s="51">
        <f t="shared" si="8"/>
        <v>96.03287368465794</v>
      </c>
      <c r="BT29" s="120">
        <f t="shared" si="9"/>
        <v>14932</v>
      </c>
      <c r="BU29" s="120">
        <f t="shared" si="10"/>
        <v>32755</v>
      </c>
      <c r="BV29" s="120">
        <f t="shared" si="11"/>
        <v>32755</v>
      </c>
      <c r="BW29" s="51">
        <f t="shared" si="12"/>
        <v>100</v>
      </c>
      <c r="BX29" s="68">
        <v>8</v>
      </c>
      <c r="BY29" s="22" t="s">
        <v>13</v>
      </c>
      <c r="BZ29" s="17" t="s">
        <v>184</v>
      </c>
      <c r="CA29" s="28">
        <v>3392</v>
      </c>
      <c r="CB29" s="28">
        <v>3631</v>
      </c>
      <c r="CC29" s="42">
        <v>3631</v>
      </c>
      <c r="CD29" s="65">
        <f t="shared" si="24"/>
        <v>100</v>
      </c>
      <c r="CE29" s="121">
        <v>0</v>
      </c>
      <c r="CF29" s="121">
        <v>0</v>
      </c>
      <c r="CG29" s="121">
        <v>0</v>
      </c>
      <c r="CH29" s="102">
        <v>0</v>
      </c>
      <c r="CI29" s="68">
        <v>8</v>
      </c>
      <c r="CJ29" s="22" t="s">
        <v>13</v>
      </c>
      <c r="CK29" s="17" t="s">
        <v>184</v>
      </c>
      <c r="CL29" s="28">
        <v>24189</v>
      </c>
      <c r="CM29" s="28">
        <v>30239</v>
      </c>
      <c r="CN29" s="28">
        <v>30239</v>
      </c>
      <c r="CO29" s="65">
        <f t="shared" si="25"/>
        <v>100</v>
      </c>
      <c r="CP29" s="121">
        <v>0</v>
      </c>
      <c r="CQ29" s="122">
        <v>10</v>
      </c>
      <c r="CR29" s="122">
        <v>743</v>
      </c>
      <c r="CS29" s="207">
        <f t="shared" si="26"/>
        <v>7430</v>
      </c>
      <c r="CT29" s="68">
        <v>8</v>
      </c>
      <c r="CU29" s="22" t="s">
        <v>13</v>
      </c>
      <c r="CV29" s="17" t="s">
        <v>184</v>
      </c>
      <c r="CW29" s="28">
        <v>0</v>
      </c>
      <c r="CX29" s="42">
        <v>733</v>
      </c>
      <c r="CY29" s="42">
        <v>733</v>
      </c>
      <c r="CZ29" s="65">
        <f t="shared" si="27"/>
        <v>100</v>
      </c>
      <c r="DA29" s="123">
        <f t="shared" si="28"/>
        <v>27581</v>
      </c>
      <c r="DB29" s="123">
        <f t="shared" si="29"/>
        <v>34613</v>
      </c>
      <c r="DC29" s="123">
        <f t="shared" si="29"/>
        <v>35346</v>
      </c>
      <c r="DD29" s="65">
        <f t="shared" si="30"/>
        <v>102.11770144165486</v>
      </c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</row>
    <row r="30" spans="1:138" ht="12.75">
      <c r="A30" s="178" t="s">
        <v>42</v>
      </c>
      <c r="B30" s="4" t="s">
        <v>127</v>
      </c>
      <c r="C30" s="4">
        <v>16403</v>
      </c>
      <c r="D30" s="166">
        <f>'[1]int.bev.'!D30</f>
        <v>22215</v>
      </c>
      <c r="E30" s="4">
        <v>22215</v>
      </c>
      <c r="F30" s="51">
        <f t="shared" si="2"/>
        <v>100</v>
      </c>
      <c r="G30" s="4">
        <v>0</v>
      </c>
      <c r="H30" s="166">
        <f>'[1]int.bev.'!G30</f>
        <v>0</v>
      </c>
      <c r="I30" s="4">
        <v>0</v>
      </c>
      <c r="J30" s="53">
        <v>0</v>
      </c>
      <c r="K30" s="155" t="s">
        <v>42</v>
      </c>
      <c r="L30" s="78" t="s">
        <v>127</v>
      </c>
      <c r="M30" s="4">
        <v>0</v>
      </c>
      <c r="N30" s="166">
        <f>'[1]int.bev.'!J30</f>
        <v>0</v>
      </c>
      <c r="O30" s="4">
        <v>0</v>
      </c>
      <c r="P30" s="53">
        <v>0</v>
      </c>
      <c r="Q30" s="4">
        <v>0</v>
      </c>
      <c r="R30" s="166">
        <f>'[1]int.bev.'!O30</f>
        <v>0</v>
      </c>
      <c r="S30" s="4">
        <v>0</v>
      </c>
      <c r="T30" s="53">
        <v>0</v>
      </c>
      <c r="U30" s="155" t="s">
        <v>42</v>
      </c>
      <c r="V30" s="4" t="s">
        <v>127</v>
      </c>
      <c r="W30" s="4">
        <v>188094</v>
      </c>
      <c r="X30" s="166">
        <f>'[1]int.bev.'!R30</f>
        <v>236733</v>
      </c>
      <c r="Y30" s="4">
        <v>226310</v>
      </c>
      <c r="Z30" s="51">
        <f t="shared" si="3"/>
        <v>95.59714953132854</v>
      </c>
      <c r="AA30" s="4">
        <v>300</v>
      </c>
      <c r="AB30" s="166">
        <f>'[1]int.bev.'!U30</f>
        <v>5047</v>
      </c>
      <c r="AC30" s="4">
        <v>5047</v>
      </c>
      <c r="AD30" s="51">
        <f t="shared" si="4"/>
        <v>100</v>
      </c>
      <c r="AE30" s="155" t="s">
        <v>42</v>
      </c>
      <c r="AF30" s="78" t="s">
        <v>127</v>
      </c>
      <c r="AG30" s="177">
        <f t="shared" si="14"/>
        <v>400</v>
      </c>
      <c r="AH30" s="166">
        <f>'[1]int.bev.'!Z30</f>
        <v>10057</v>
      </c>
      <c r="AI30" s="177">
        <f t="shared" si="21"/>
        <v>10057</v>
      </c>
      <c r="AJ30" s="51">
        <f t="shared" si="18"/>
        <v>100</v>
      </c>
      <c r="AK30" s="4">
        <v>0</v>
      </c>
      <c r="AL30" s="166">
        <f>'[1]int.bev.'!AC30</f>
        <v>5493</v>
      </c>
      <c r="AM30" s="4">
        <v>5493</v>
      </c>
      <c r="AN30" s="51">
        <f t="shared" si="22"/>
        <v>100</v>
      </c>
      <c r="AO30" s="155" t="s">
        <v>42</v>
      </c>
      <c r="AP30" s="78" t="s">
        <v>127</v>
      </c>
      <c r="AQ30" s="143">
        <v>400</v>
      </c>
      <c r="AR30" s="166">
        <f>'[1]int.bev.'!AH30</f>
        <v>4564</v>
      </c>
      <c r="AS30" s="143">
        <v>4564</v>
      </c>
      <c r="AT30" s="51">
        <f t="shared" si="19"/>
        <v>100</v>
      </c>
      <c r="AU30" s="174">
        <v>0</v>
      </c>
      <c r="AV30" s="174">
        <v>0</v>
      </c>
      <c r="AW30" s="198">
        <v>0</v>
      </c>
      <c r="AX30" s="174">
        <v>0</v>
      </c>
      <c r="AY30" s="4">
        <v>2535</v>
      </c>
      <c r="AZ30" s="166">
        <f>'[1]int.bev.'!AK30</f>
        <v>600</v>
      </c>
      <c r="BA30" s="4">
        <v>1177</v>
      </c>
      <c r="BB30" s="51">
        <f t="shared" si="6"/>
        <v>196.16666666666666</v>
      </c>
      <c r="BC30" s="155" t="s">
        <v>42</v>
      </c>
      <c r="BD30" s="78" t="s">
        <v>127</v>
      </c>
      <c r="BE30" s="4">
        <v>0</v>
      </c>
      <c r="BF30" s="166">
        <f>'[1]int.bev.'!AP30</f>
        <v>0</v>
      </c>
      <c r="BG30" s="4">
        <v>0</v>
      </c>
      <c r="BH30" s="53">
        <v>0</v>
      </c>
      <c r="BJ30" s="177">
        <f t="shared" si="15"/>
        <v>207432</v>
      </c>
      <c r="BK30" s="120">
        <f t="shared" si="16"/>
        <v>269605</v>
      </c>
      <c r="BL30" s="172">
        <f t="shared" si="17"/>
        <v>259759</v>
      </c>
      <c r="BM30" s="51">
        <f t="shared" si="7"/>
        <v>96.34799057880974</v>
      </c>
      <c r="BN30" s="155" t="s">
        <v>42</v>
      </c>
      <c r="BO30" s="78" t="s">
        <v>127</v>
      </c>
      <c r="BP30" s="120">
        <f t="shared" si="0"/>
        <v>207132</v>
      </c>
      <c r="BQ30" s="120">
        <f t="shared" si="20"/>
        <v>259065</v>
      </c>
      <c r="BR30" s="120">
        <f t="shared" si="20"/>
        <v>249219</v>
      </c>
      <c r="BS30" s="51">
        <f t="shared" si="8"/>
        <v>96.19940941462566</v>
      </c>
      <c r="BT30" s="120">
        <f t="shared" si="9"/>
        <v>300</v>
      </c>
      <c r="BU30" s="120">
        <f t="shared" si="10"/>
        <v>10540</v>
      </c>
      <c r="BV30" s="120">
        <f t="shared" si="11"/>
        <v>10540</v>
      </c>
      <c r="BW30" s="51">
        <f t="shared" si="12"/>
        <v>100</v>
      </c>
      <c r="BX30" s="68">
        <v>8</v>
      </c>
      <c r="BY30" s="22" t="s">
        <v>14</v>
      </c>
      <c r="BZ30" s="17" t="s">
        <v>185</v>
      </c>
      <c r="CA30" s="28">
        <v>5404</v>
      </c>
      <c r="CB30" s="28">
        <v>5577</v>
      </c>
      <c r="CC30" s="42">
        <v>5577</v>
      </c>
      <c r="CD30" s="65">
        <f t="shared" si="24"/>
        <v>100</v>
      </c>
      <c r="CE30" s="121">
        <v>0</v>
      </c>
      <c r="CF30" s="121">
        <v>0</v>
      </c>
      <c r="CG30" s="121">
        <v>0</v>
      </c>
      <c r="CH30" s="102">
        <v>0</v>
      </c>
      <c r="CI30" s="68">
        <v>8</v>
      </c>
      <c r="CJ30" s="22" t="s">
        <v>14</v>
      </c>
      <c r="CK30" s="17" t="s">
        <v>185</v>
      </c>
      <c r="CL30" s="28">
        <v>41196</v>
      </c>
      <c r="CM30" s="28">
        <v>53182</v>
      </c>
      <c r="CN30" s="28">
        <v>53182</v>
      </c>
      <c r="CO30" s="65">
        <f t="shared" si="25"/>
        <v>100</v>
      </c>
      <c r="CP30" s="121">
        <v>0</v>
      </c>
      <c r="CQ30" s="122">
        <v>440</v>
      </c>
      <c r="CR30" s="122">
        <v>1368</v>
      </c>
      <c r="CS30" s="65">
        <f t="shared" si="26"/>
        <v>310.9090909090909</v>
      </c>
      <c r="CT30" s="68">
        <v>8</v>
      </c>
      <c r="CU30" s="22" t="s">
        <v>14</v>
      </c>
      <c r="CV30" s="17" t="s">
        <v>185</v>
      </c>
      <c r="CW30" s="28">
        <v>0</v>
      </c>
      <c r="CX30" s="42">
        <v>928</v>
      </c>
      <c r="CY30" s="42">
        <v>928</v>
      </c>
      <c r="CZ30" s="65">
        <f t="shared" si="27"/>
        <v>100</v>
      </c>
      <c r="DA30" s="123">
        <f t="shared" si="28"/>
        <v>46600</v>
      </c>
      <c r="DB30" s="123">
        <f t="shared" si="29"/>
        <v>60127</v>
      </c>
      <c r="DC30" s="123">
        <f t="shared" si="29"/>
        <v>61055</v>
      </c>
      <c r="DD30" s="65">
        <f t="shared" si="30"/>
        <v>101.54339980374874</v>
      </c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</row>
    <row r="31" spans="1:138" ht="12.75">
      <c r="A31" s="178" t="s">
        <v>43</v>
      </c>
      <c r="B31" s="4" t="s">
        <v>128</v>
      </c>
      <c r="C31" s="4">
        <v>112678</v>
      </c>
      <c r="D31" s="166">
        <f>'[1]int.bev.'!D31</f>
        <v>120429</v>
      </c>
      <c r="E31" s="4">
        <v>120439</v>
      </c>
      <c r="F31" s="51">
        <f t="shared" si="2"/>
        <v>100.00830364779247</v>
      </c>
      <c r="G31" s="4">
        <v>0</v>
      </c>
      <c r="H31" s="166">
        <f>'[1]int.bev.'!G31</f>
        <v>0</v>
      </c>
      <c r="I31" s="4">
        <v>0</v>
      </c>
      <c r="J31" s="53">
        <v>0</v>
      </c>
      <c r="K31" s="155" t="s">
        <v>43</v>
      </c>
      <c r="L31" s="78" t="s">
        <v>128</v>
      </c>
      <c r="M31" s="4">
        <v>0</v>
      </c>
      <c r="N31" s="166">
        <f>'[1]int.bev.'!J31</f>
        <v>0</v>
      </c>
      <c r="O31" s="4">
        <v>0</v>
      </c>
      <c r="P31" s="53">
        <v>0</v>
      </c>
      <c r="Q31" s="4">
        <v>172</v>
      </c>
      <c r="R31" s="166">
        <f>'[1]int.bev.'!O31</f>
        <v>0</v>
      </c>
      <c r="S31" s="4">
        <v>0</v>
      </c>
      <c r="T31" s="53">
        <v>0</v>
      </c>
      <c r="U31" s="155" t="s">
        <v>43</v>
      </c>
      <c r="V31" s="4" t="s">
        <v>128</v>
      </c>
      <c r="W31" s="4">
        <v>214887</v>
      </c>
      <c r="X31" s="166">
        <f>'[1]int.bev.'!R31</f>
        <v>263033</v>
      </c>
      <c r="Y31" s="4">
        <v>261416</v>
      </c>
      <c r="Z31" s="51">
        <f t="shared" si="3"/>
        <v>99.38524823881414</v>
      </c>
      <c r="AA31" s="4">
        <v>0</v>
      </c>
      <c r="AB31" s="166">
        <f>'[1]int.bev.'!U31</f>
        <v>438</v>
      </c>
      <c r="AC31" s="4">
        <v>438</v>
      </c>
      <c r="AD31" s="51">
        <f t="shared" si="4"/>
        <v>100</v>
      </c>
      <c r="AE31" s="155" t="s">
        <v>43</v>
      </c>
      <c r="AF31" s="78" t="s">
        <v>128</v>
      </c>
      <c r="AG31" s="177">
        <f t="shared" si="14"/>
        <v>7721</v>
      </c>
      <c r="AH31" s="166">
        <f>'[1]int.bev.'!Z31</f>
        <v>20041</v>
      </c>
      <c r="AI31" s="177">
        <f t="shared" si="21"/>
        <v>20041</v>
      </c>
      <c r="AJ31" s="51">
        <f t="shared" si="18"/>
        <v>100</v>
      </c>
      <c r="AK31" s="4">
        <v>1454</v>
      </c>
      <c r="AL31" s="166">
        <f>'[1]int.bev.'!AC31</f>
        <v>16189</v>
      </c>
      <c r="AM31" s="4">
        <v>16189</v>
      </c>
      <c r="AN31" s="51">
        <f t="shared" si="22"/>
        <v>100</v>
      </c>
      <c r="AO31" s="155" t="s">
        <v>43</v>
      </c>
      <c r="AP31" s="78" t="s">
        <v>128</v>
      </c>
      <c r="AQ31" s="143">
        <v>6267</v>
      </c>
      <c r="AR31" s="166">
        <f>'[1]int.bev.'!AH31</f>
        <v>3852</v>
      </c>
      <c r="AS31" s="143">
        <v>1699</v>
      </c>
      <c r="AT31" s="51">
        <f t="shared" si="19"/>
        <v>44.10695742471443</v>
      </c>
      <c r="AU31" s="174">
        <v>0</v>
      </c>
      <c r="AV31" s="174">
        <v>0</v>
      </c>
      <c r="AW31" s="198">
        <v>2153</v>
      </c>
      <c r="AX31" s="174">
        <v>0</v>
      </c>
      <c r="AY31" s="4">
        <v>1308</v>
      </c>
      <c r="AZ31" s="166">
        <f>'[1]int.bev.'!AK31</f>
        <v>3478</v>
      </c>
      <c r="BA31" s="4">
        <v>3478</v>
      </c>
      <c r="BB31" s="51">
        <f t="shared" si="6"/>
        <v>100</v>
      </c>
      <c r="BC31" s="155" t="s">
        <v>43</v>
      </c>
      <c r="BD31" s="78" t="s">
        <v>128</v>
      </c>
      <c r="BE31" s="4">
        <v>1308</v>
      </c>
      <c r="BF31" s="166">
        <f>'[1]int.bev.'!AP31</f>
        <v>0</v>
      </c>
      <c r="BG31" s="4">
        <v>0</v>
      </c>
      <c r="BH31" s="53">
        <v>0</v>
      </c>
      <c r="BJ31" s="177">
        <f t="shared" si="15"/>
        <v>336766</v>
      </c>
      <c r="BK31" s="120">
        <f t="shared" si="16"/>
        <v>406981</v>
      </c>
      <c r="BL31" s="172">
        <f t="shared" si="17"/>
        <v>405374</v>
      </c>
      <c r="BM31" s="51">
        <f t="shared" si="7"/>
        <v>99.60514127195127</v>
      </c>
      <c r="BN31" s="155" t="s">
        <v>43</v>
      </c>
      <c r="BO31" s="78" t="s">
        <v>128</v>
      </c>
      <c r="BP31" s="120">
        <f t="shared" si="0"/>
        <v>333832</v>
      </c>
      <c r="BQ31" s="120">
        <f t="shared" si="20"/>
        <v>390354</v>
      </c>
      <c r="BR31" s="120">
        <f t="shared" si="20"/>
        <v>388747</v>
      </c>
      <c r="BS31" s="51">
        <f t="shared" si="8"/>
        <v>99.58832239454443</v>
      </c>
      <c r="BT31" s="120">
        <f t="shared" si="9"/>
        <v>2934</v>
      </c>
      <c r="BU31" s="120">
        <f t="shared" si="10"/>
        <v>16627</v>
      </c>
      <c r="BV31" s="120">
        <f t="shared" si="11"/>
        <v>16627</v>
      </c>
      <c r="BW31" s="51">
        <f t="shared" si="12"/>
        <v>100</v>
      </c>
      <c r="BX31" s="68">
        <v>8</v>
      </c>
      <c r="BY31" s="22" t="s">
        <v>15</v>
      </c>
      <c r="BZ31" s="17" t="s">
        <v>186</v>
      </c>
      <c r="CA31" s="28">
        <v>3301</v>
      </c>
      <c r="CB31" s="28">
        <v>2777</v>
      </c>
      <c r="CC31" s="42">
        <v>2777</v>
      </c>
      <c r="CD31" s="65">
        <f t="shared" si="24"/>
        <v>100</v>
      </c>
      <c r="CE31" s="121">
        <v>0</v>
      </c>
      <c r="CF31" s="121">
        <v>0</v>
      </c>
      <c r="CG31" s="121">
        <v>0</v>
      </c>
      <c r="CH31" s="102">
        <v>0</v>
      </c>
      <c r="CI31" s="68">
        <v>8</v>
      </c>
      <c r="CJ31" s="22" t="s">
        <v>15</v>
      </c>
      <c r="CK31" s="17" t="s">
        <v>186</v>
      </c>
      <c r="CL31" s="28">
        <v>22053</v>
      </c>
      <c r="CM31" s="28">
        <v>27924</v>
      </c>
      <c r="CN31" s="28">
        <v>27924</v>
      </c>
      <c r="CO31" s="65">
        <f t="shared" si="25"/>
        <v>100</v>
      </c>
      <c r="CP31" s="121">
        <v>0</v>
      </c>
      <c r="CQ31" s="122">
        <v>680</v>
      </c>
      <c r="CR31" s="122">
        <v>1077</v>
      </c>
      <c r="CS31" s="65">
        <f t="shared" si="26"/>
        <v>158.38235294117646</v>
      </c>
      <c r="CT31" s="68">
        <v>8</v>
      </c>
      <c r="CU31" s="22" t="s">
        <v>15</v>
      </c>
      <c r="CV31" s="17" t="s">
        <v>186</v>
      </c>
      <c r="CW31" s="28">
        <v>0</v>
      </c>
      <c r="CX31" s="42">
        <v>397</v>
      </c>
      <c r="CY31" s="42">
        <v>397</v>
      </c>
      <c r="CZ31" s="65">
        <f t="shared" si="27"/>
        <v>100</v>
      </c>
      <c r="DA31" s="123">
        <f t="shared" si="28"/>
        <v>25354</v>
      </c>
      <c r="DB31" s="123">
        <f t="shared" si="29"/>
        <v>31778</v>
      </c>
      <c r="DC31" s="123">
        <f t="shared" si="29"/>
        <v>32175</v>
      </c>
      <c r="DD31" s="65">
        <f t="shared" si="30"/>
        <v>101.24929196299325</v>
      </c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</row>
    <row r="32" spans="1:138" ht="12.75">
      <c r="A32" s="178" t="s">
        <v>44</v>
      </c>
      <c r="B32" s="4" t="s">
        <v>129</v>
      </c>
      <c r="C32" s="4">
        <v>29539</v>
      </c>
      <c r="D32" s="166">
        <f>'[1]int.bev.'!D32</f>
        <v>33648</v>
      </c>
      <c r="E32" s="4">
        <v>33660</v>
      </c>
      <c r="F32" s="51">
        <f t="shared" si="2"/>
        <v>100.03566333808844</v>
      </c>
      <c r="G32" s="4">
        <v>0</v>
      </c>
      <c r="H32" s="166">
        <f>'[1]int.bev.'!G32</f>
        <v>0</v>
      </c>
      <c r="I32" s="4">
        <v>0</v>
      </c>
      <c r="J32" s="53">
        <v>0</v>
      </c>
      <c r="K32" s="155" t="s">
        <v>44</v>
      </c>
      <c r="L32" s="78" t="s">
        <v>129</v>
      </c>
      <c r="M32" s="4">
        <v>0</v>
      </c>
      <c r="N32" s="166">
        <f>'[1]int.bev.'!J32</f>
        <v>180</v>
      </c>
      <c r="O32" s="4">
        <v>180</v>
      </c>
      <c r="P32" s="51">
        <f>(O32/N32*100)</f>
        <v>100</v>
      </c>
      <c r="Q32" s="4">
        <v>0</v>
      </c>
      <c r="R32" s="166">
        <f>'[1]int.bev.'!O32</f>
        <v>732</v>
      </c>
      <c r="S32" s="4">
        <v>732</v>
      </c>
      <c r="T32" s="51">
        <f>(S32/R32*100)</f>
        <v>100</v>
      </c>
      <c r="U32" s="155" t="s">
        <v>44</v>
      </c>
      <c r="V32" s="4" t="s">
        <v>129</v>
      </c>
      <c r="W32" s="4">
        <v>172679</v>
      </c>
      <c r="X32" s="166">
        <f>'[1]int.bev.'!R32</f>
        <v>208121</v>
      </c>
      <c r="Y32" s="4">
        <v>182127</v>
      </c>
      <c r="Z32" s="51">
        <f t="shared" si="3"/>
        <v>87.51015034523186</v>
      </c>
      <c r="AA32" s="4">
        <v>0</v>
      </c>
      <c r="AB32" s="166">
        <f>'[1]int.bev.'!U32</f>
        <v>3799</v>
      </c>
      <c r="AC32" s="4">
        <v>3799</v>
      </c>
      <c r="AD32" s="51">
        <f t="shared" si="4"/>
        <v>100</v>
      </c>
      <c r="AE32" s="155" t="s">
        <v>44</v>
      </c>
      <c r="AF32" s="78" t="s">
        <v>129</v>
      </c>
      <c r="AG32" s="177">
        <f t="shared" si="14"/>
        <v>5900</v>
      </c>
      <c r="AH32" s="166">
        <f>'[1]int.bev.'!Z32</f>
        <v>22429</v>
      </c>
      <c r="AI32" s="177">
        <f t="shared" si="21"/>
        <v>34064</v>
      </c>
      <c r="AJ32" s="51">
        <f t="shared" si="18"/>
        <v>151.87480494003302</v>
      </c>
      <c r="AK32" s="4">
        <v>5000</v>
      </c>
      <c r="AL32" s="166">
        <f>'[1]int.bev.'!AC32</f>
        <v>20779</v>
      </c>
      <c r="AM32" s="4">
        <v>19350</v>
      </c>
      <c r="AN32" s="51">
        <f t="shared" si="22"/>
        <v>93.12286443043457</v>
      </c>
      <c r="AO32" s="155" t="s">
        <v>44</v>
      </c>
      <c r="AP32" s="78" t="s">
        <v>129</v>
      </c>
      <c r="AQ32" s="143">
        <v>900</v>
      </c>
      <c r="AR32" s="166">
        <f>'[1]int.bev.'!AH32</f>
        <v>1650</v>
      </c>
      <c r="AS32" s="143">
        <v>1650</v>
      </c>
      <c r="AT32" s="51">
        <f t="shared" si="19"/>
        <v>100</v>
      </c>
      <c r="AU32" s="174">
        <v>0</v>
      </c>
      <c r="AV32" s="174">
        <v>0</v>
      </c>
      <c r="AW32" s="198">
        <v>13064</v>
      </c>
      <c r="AX32" s="174">
        <v>0</v>
      </c>
      <c r="AY32" s="4">
        <v>22798</v>
      </c>
      <c r="AZ32" s="166">
        <f>'[1]int.bev.'!AK32</f>
        <v>29178</v>
      </c>
      <c r="BA32" s="4">
        <v>29178</v>
      </c>
      <c r="BB32" s="51">
        <f t="shared" si="6"/>
        <v>100</v>
      </c>
      <c r="BC32" s="155" t="s">
        <v>44</v>
      </c>
      <c r="BD32" s="78" t="s">
        <v>129</v>
      </c>
      <c r="BE32" s="4">
        <v>20873</v>
      </c>
      <c r="BF32" s="166">
        <f>'[1]int.bev.'!AP32</f>
        <v>15133</v>
      </c>
      <c r="BG32" s="4">
        <v>15133</v>
      </c>
      <c r="BH32" s="51">
        <f>(BG32/BF32*100)</f>
        <v>100</v>
      </c>
      <c r="BJ32" s="177">
        <f t="shared" si="15"/>
        <v>230916</v>
      </c>
      <c r="BK32" s="120">
        <f t="shared" si="16"/>
        <v>294108</v>
      </c>
      <c r="BL32" s="172">
        <f t="shared" si="17"/>
        <v>279761</v>
      </c>
      <c r="BM32" s="51">
        <f t="shared" si="7"/>
        <v>95.1218599970079</v>
      </c>
      <c r="BN32" s="155" t="s">
        <v>44</v>
      </c>
      <c r="BO32" s="78" t="s">
        <v>129</v>
      </c>
      <c r="BP32" s="120">
        <f t="shared" si="0"/>
        <v>205043</v>
      </c>
      <c r="BQ32" s="120">
        <f t="shared" si="20"/>
        <v>253485</v>
      </c>
      <c r="BR32" s="120">
        <f t="shared" si="20"/>
        <v>240567</v>
      </c>
      <c r="BS32" s="51">
        <f t="shared" si="8"/>
        <v>94.90384046393278</v>
      </c>
      <c r="BT32" s="120">
        <f t="shared" si="9"/>
        <v>25873</v>
      </c>
      <c r="BU32" s="120">
        <f t="shared" si="10"/>
        <v>40623</v>
      </c>
      <c r="BV32" s="120">
        <f t="shared" si="11"/>
        <v>39194</v>
      </c>
      <c r="BW32" s="51">
        <f t="shared" si="12"/>
        <v>96.4822883588115</v>
      </c>
      <c r="BX32" s="68">
        <v>8</v>
      </c>
      <c r="BY32" s="22" t="s">
        <v>16</v>
      </c>
      <c r="BZ32" s="17" t="s">
        <v>187</v>
      </c>
      <c r="CA32" s="28">
        <v>3969</v>
      </c>
      <c r="CB32" s="28">
        <v>4412</v>
      </c>
      <c r="CC32" s="42">
        <v>4412</v>
      </c>
      <c r="CD32" s="65">
        <f t="shared" si="24"/>
        <v>100</v>
      </c>
      <c r="CE32" s="121">
        <v>0</v>
      </c>
      <c r="CF32" s="121">
        <v>0</v>
      </c>
      <c r="CG32" s="121">
        <v>0</v>
      </c>
      <c r="CH32" s="102">
        <v>0</v>
      </c>
      <c r="CI32" s="68">
        <v>8</v>
      </c>
      <c r="CJ32" s="22" t="s">
        <v>16</v>
      </c>
      <c r="CK32" s="17" t="s">
        <v>187</v>
      </c>
      <c r="CL32" s="28">
        <v>34712</v>
      </c>
      <c r="CM32" s="28">
        <v>41568</v>
      </c>
      <c r="CN32" s="28">
        <v>41568</v>
      </c>
      <c r="CO32" s="65">
        <f t="shared" si="25"/>
        <v>100</v>
      </c>
      <c r="CP32" s="121">
        <v>0</v>
      </c>
      <c r="CQ32" s="122">
        <v>200</v>
      </c>
      <c r="CR32" s="122">
        <v>1413</v>
      </c>
      <c r="CS32" s="65">
        <f t="shared" si="26"/>
        <v>706.5</v>
      </c>
      <c r="CT32" s="68">
        <v>8</v>
      </c>
      <c r="CU32" s="22" t="s">
        <v>16</v>
      </c>
      <c r="CV32" s="17" t="s">
        <v>187</v>
      </c>
      <c r="CW32" s="28">
        <v>0</v>
      </c>
      <c r="CX32" s="42">
        <v>1213</v>
      </c>
      <c r="CY32" s="42">
        <v>1213</v>
      </c>
      <c r="CZ32" s="65">
        <f t="shared" si="27"/>
        <v>100</v>
      </c>
      <c r="DA32" s="123">
        <f t="shared" si="28"/>
        <v>38681</v>
      </c>
      <c r="DB32" s="123">
        <f t="shared" si="29"/>
        <v>47393</v>
      </c>
      <c r="DC32" s="123">
        <f t="shared" si="29"/>
        <v>48606</v>
      </c>
      <c r="DD32" s="65">
        <f t="shared" si="30"/>
        <v>102.55944970776274</v>
      </c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</row>
    <row r="33" spans="1:138" ht="12.75">
      <c r="A33" s="178" t="s">
        <v>45</v>
      </c>
      <c r="B33" s="4" t="s">
        <v>130</v>
      </c>
      <c r="C33" s="4">
        <v>39365</v>
      </c>
      <c r="D33" s="166">
        <f>'[1]int.bev.'!D33</f>
        <v>52066</v>
      </c>
      <c r="E33" s="4">
        <v>52066</v>
      </c>
      <c r="F33" s="51">
        <f t="shared" si="2"/>
        <v>100</v>
      </c>
      <c r="G33" s="4">
        <v>0</v>
      </c>
      <c r="H33" s="166">
        <f>'[1]int.bev.'!G33</f>
        <v>0</v>
      </c>
      <c r="I33" s="4">
        <v>0</v>
      </c>
      <c r="J33" s="53">
        <v>0</v>
      </c>
      <c r="K33" s="155" t="s">
        <v>45</v>
      </c>
      <c r="L33" s="78" t="s">
        <v>130</v>
      </c>
      <c r="M33" s="4">
        <v>0</v>
      </c>
      <c r="N33" s="166">
        <f>'[1]int.bev.'!J33</f>
        <v>0</v>
      </c>
      <c r="O33" s="4">
        <v>0</v>
      </c>
      <c r="P33" s="53">
        <v>0</v>
      </c>
      <c r="Q33" s="4">
        <v>0</v>
      </c>
      <c r="R33" s="166">
        <f>'[1]int.bev.'!O33</f>
        <v>0</v>
      </c>
      <c r="S33" s="4">
        <v>0</v>
      </c>
      <c r="T33" s="53">
        <v>0</v>
      </c>
      <c r="U33" s="155" t="s">
        <v>45</v>
      </c>
      <c r="V33" s="4" t="s">
        <v>130</v>
      </c>
      <c r="W33" s="4">
        <v>204701</v>
      </c>
      <c r="X33" s="166">
        <f>'[1]int.bev.'!R33</f>
        <v>248315</v>
      </c>
      <c r="Y33" s="4">
        <v>243562</v>
      </c>
      <c r="Z33" s="51">
        <f t="shared" si="3"/>
        <v>98.08589895898355</v>
      </c>
      <c r="AA33" s="4">
        <v>0</v>
      </c>
      <c r="AB33" s="166">
        <f>'[1]int.bev.'!U33</f>
        <v>1472</v>
      </c>
      <c r="AC33" s="4">
        <v>1472</v>
      </c>
      <c r="AD33" s="51">
        <f t="shared" si="4"/>
        <v>100</v>
      </c>
      <c r="AE33" s="155" t="s">
        <v>45</v>
      </c>
      <c r="AF33" s="78" t="s">
        <v>130</v>
      </c>
      <c r="AG33" s="177">
        <f t="shared" si="14"/>
        <v>7314</v>
      </c>
      <c r="AH33" s="166">
        <f>'[1]int.bev.'!Z33</f>
        <v>24207</v>
      </c>
      <c r="AI33" s="177">
        <f t="shared" si="21"/>
        <v>24206</v>
      </c>
      <c r="AJ33" s="51">
        <f t="shared" si="18"/>
        <v>99.99586896352295</v>
      </c>
      <c r="AK33" s="4">
        <v>4204</v>
      </c>
      <c r="AL33" s="166">
        <f>'[1]int.bev.'!AC33</f>
        <v>20137</v>
      </c>
      <c r="AM33" s="4">
        <v>20136</v>
      </c>
      <c r="AN33" s="51">
        <f t="shared" si="22"/>
        <v>99.99503401698367</v>
      </c>
      <c r="AO33" s="155" t="s">
        <v>45</v>
      </c>
      <c r="AP33" s="78" t="s">
        <v>130</v>
      </c>
      <c r="AQ33" s="143">
        <v>3110</v>
      </c>
      <c r="AR33" s="166">
        <f>'[1]int.bev.'!AH33</f>
        <v>4070</v>
      </c>
      <c r="AS33" s="143">
        <v>4070</v>
      </c>
      <c r="AT33" s="51">
        <f t="shared" si="19"/>
        <v>100</v>
      </c>
      <c r="AU33" s="174">
        <v>0</v>
      </c>
      <c r="AV33" s="174">
        <v>0</v>
      </c>
      <c r="AW33" s="198">
        <v>0</v>
      </c>
      <c r="AX33" s="174">
        <v>0</v>
      </c>
      <c r="AY33" s="4">
        <v>8202</v>
      </c>
      <c r="AZ33" s="166">
        <f>'[1]int.bev.'!AK33</f>
        <v>9937</v>
      </c>
      <c r="BA33" s="4">
        <v>10985</v>
      </c>
      <c r="BB33" s="51">
        <f t="shared" si="6"/>
        <v>110.54644258830632</v>
      </c>
      <c r="BC33" s="155" t="s">
        <v>45</v>
      </c>
      <c r="BD33" s="78" t="s">
        <v>130</v>
      </c>
      <c r="BE33" s="4">
        <v>4432</v>
      </c>
      <c r="BF33" s="166">
        <f>'[1]int.bev.'!AP33</f>
        <v>4072</v>
      </c>
      <c r="BG33" s="4">
        <v>4072</v>
      </c>
      <c r="BH33" s="51">
        <f>(BG33/BF33*100)</f>
        <v>100</v>
      </c>
      <c r="BJ33" s="177">
        <f t="shared" si="15"/>
        <v>259582</v>
      </c>
      <c r="BK33" s="120">
        <f t="shared" si="16"/>
        <v>334525</v>
      </c>
      <c r="BL33" s="172">
        <f t="shared" si="17"/>
        <v>330819</v>
      </c>
      <c r="BM33" s="51">
        <f t="shared" si="7"/>
        <v>98.89216052611913</v>
      </c>
      <c r="BN33" s="155" t="s">
        <v>45</v>
      </c>
      <c r="BO33" s="78" t="s">
        <v>130</v>
      </c>
      <c r="BP33" s="120">
        <f t="shared" si="0"/>
        <v>250946</v>
      </c>
      <c r="BQ33" s="120">
        <f t="shared" si="20"/>
        <v>308844</v>
      </c>
      <c r="BR33" s="120">
        <f t="shared" si="20"/>
        <v>305139</v>
      </c>
      <c r="BS33" s="51">
        <f t="shared" si="8"/>
        <v>98.80036523293313</v>
      </c>
      <c r="BT33" s="120">
        <f t="shared" si="9"/>
        <v>8636</v>
      </c>
      <c r="BU33" s="120">
        <f t="shared" si="10"/>
        <v>25681</v>
      </c>
      <c r="BV33" s="120">
        <f t="shared" si="11"/>
        <v>25680</v>
      </c>
      <c r="BW33" s="51">
        <f t="shared" si="12"/>
        <v>99.99610607063588</v>
      </c>
      <c r="BX33" s="68">
        <v>8</v>
      </c>
      <c r="BY33" s="22" t="s">
        <v>17</v>
      </c>
      <c r="BZ33" s="17" t="s">
        <v>188</v>
      </c>
      <c r="CA33" s="28">
        <v>3757</v>
      </c>
      <c r="CB33" s="28">
        <v>4084</v>
      </c>
      <c r="CC33" s="42">
        <v>4084</v>
      </c>
      <c r="CD33" s="65">
        <f t="shared" si="24"/>
        <v>100</v>
      </c>
      <c r="CE33" s="121">
        <v>0</v>
      </c>
      <c r="CF33" s="121">
        <v>0</v>
      </c>
      <c r="CG33" s="121">
        <v>0</v>
      </c>
      <c r="CH33" s="102">
        <v>0</v>
      </c>
      <c r="CI33" s="68">
        <v>8</v>
      </c>
      <c r="CJ33" s="22" t="s">
        <v>17</v>
      </c>
      <c r="CK33" s="17" t="s">
        <v>188</v>
      </c>
      <c r="CL33" s="28">
        <v>25991</v>
      </c>
      <c r="CM33" s="28">
        <v>32996</v>
      </c>
      <c r="CN33" s="28">
        <v>32996</v>
      </c>
      <c r="CO33" s="65">
        <f t="shared" si="25"/>
        <v>100</v>
      </c>
      <c r="CP33" s="121">
        <v>0</v>
      </c>
      <c r="CQ33" s="122">
        <v>195</v>
      </c>
      <c r="CR33" s="122">
        <v>419</v>
      </c>
      <c r="CS33" s="65">
        <f t="shared" si="26"/>
        <v>214.87179487179486</v>
      </c>
      <c r="CT33" s="68">
        <v>8</v>
      </c>
      <c r="CU33" s="22" t="s">
        <v>17</v>
      </c>
      <c r="CV33" s="17" t="s">
        <v>188</v>
      </c>
      <c r="CW33" s="28">
        <v>0</v>
      </c>
      <c r="CX33" s="42">
        <v>224</v>
      </c>
      <c r="CY33" s="42">
        <v>224</v>
      </c>
      <c r="CZ33" s="65">
        <f t="shared" si="27"/>
        <v>100</v>
      </c>
      <c r="DA33" s="123">
        <f t="shared" si="28"/>
        <v>29748</v>
      </c>
      <c r="DB33" s="123">
        <f t="shared" si="29"/>
        <v>37499</v>
      </c>
      <c r="DC33" s="123">
        <f t="shared" si="29"/>
        <v>37723</v>
      </c>
      <c r="DD33" s="65">
        <f t="shared" si="30"/>
        <v>100.597349262647</v>
      </c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</row>
    <row r="34" spans="1:138" ht="12.75">
      <c r="A34" s="178" t="s">
        <v>46</v>
      </c>
      <c r="B34" s="4" t="s">
        <v>131</v>
      </c>
      <c r="C34" s="4">
        <v>1212</v>
      </c>
      <c r="D34" s="166">
        <f>'[1]int.bev.'!D34</f>
        <v>5291</v>
      </c>
      <c r="E34" s="4">
        <v>5291</v>
      </c>
      <c r="F34" s="51">
        <f t="shared" si="2"/>
        <v>100</v>
      </c>
      <c r="G34" s="4">
        <v>0</v>
      </c>
      <c r="H34" s="166">
        <f>'[1]int.bev.'!G34</f>
        <v>0</v>
      </c>
      <c r="I34" s="4">
        <v>0</v>
      </c>
      <c r="J34" s="53">
        <v>0</v>
      </c>
      <c r="K34" s="155" t="s">
        <v>46</v>
      </c>
      <c r="L34" s="78" t="s">
        <v>131</v>
      </c>
      <c r="M34" s="4">
        <v>0</v>
      </c>
      <c r="N34" s="166">
        <f>'[1]int.bev.'!J34</f>
        <v>0</v>
      </c>
      <c r="O34" s="4">
        <v>0</v>
      </c>
      <c r="P34" s="53">
        <v>0</v>
      </c>
      <c r="Q34" s="4">
        <v>0</v>
      </c>
      <c r="R34" s="166">
        <f>'[1]int.bev.'!O34</f>
        <v>0</v>
      </c>
      <c r="S34" s="4">
        <v>0</v>
      </c>
      <c r="T34" s="53">
        <v>0</v>
      </c>
      <c r="U34" s="155" t="s">
        <v>46</v>
      </c>
      <c r="V34" s="4" t="s">
        <v>131</v>
      </c>
      <c r="W34" s="4">
        <v>69085</v>
      </c>
      <c r="X34" s="166">
        <f>'[1]int.bev.'!R34</f>
        <v>83553</v>
      </c>
      <c r="Y34" s="4">
        <v>77837</v>
      </c>
      <c r="Z34" s="51">
        <f t="shared" si="3"/>
        <v>93.15883331538065</v>
      </c>
      <c r="AA34" s="4">
        <v>0</v>
      </c>
      <c r="AB34" s="166">
        <f>'[1]int.bev.'!U34</f>
        <v>1445</v>
      </c>
      <c r="AC34" s="4">
        <v>1445</v>
      </c>
      <c r="AD34" s="51">
        <f t="shared" si="4"/>
        <v>100</v>
      </c>
      <c r="AE34" s="155" t="s">
        <v>46</v>
      </c>
      <c r="AF34" s="78" t="s">
        <v>131</v>
      </c>
      <c r="AG34" s="177">
        <f t="shared" si="14"/>
        <v>800</v>
      </c>
      <c r="AH34" s="166">
        <f>'[1]int.bev.'!Z34</f>
        <v>10486</v>
      </c>
      <c r="AI34" s="177">
        <f t="shared" si="21"/>
        <v>12522</v>
      </c>
      <c r="AJ34" s="51">
        <f t="shared" si="18"/>
        <v>119.41636467671182</v>
      </c>
      <c r="AK34" s="4">
        <v>400</v>
      </c>
      <c r="AL34" s="166">
        <f>'[1]int.bev.'!AC34</f>
        <v>7295</v>
      </c>
      <c r="AM34" s="4">
        <v>7295</v>
      </c>
      <c r="AN34" s="51">
        <f t="shared" si="22"/>
        <v>100</v>
      </c>
      <c r="AO34" s="155" t="s">
        <v>46</v>
      </c>
      <c r="AP34" s="78" t="s">
        <v>131</v>
      </c>
      <c r="AQ34" s="143">
        <v>400</v>
      </c>
      <c r="AR34" s="166">
        <f>'[1]int.bev.'!AH34</f>
        <v>3191</v>
      </c>
      <c r="AS34" s="143">
        <v>3191</v>
      </c>
      <c r="AT34" s="51">
        <f t="shared" si="19"/>
        <v>100</v>
      </c>
      <c r="AU34" s="174">
        <v>0</v>
      </c>
      <c r="AV34" s="174">
        <v>0</v>
      </c>
      <c r="AW34" s="198">
        <v>2036</v>
      </c>
      <c r="AX34" s="174">
        <v>0</v>
      </c>
      <c r="AY34" s="4">
        <v>374</v>
      </c>
      <c r="AZ34" s="166">
        <f>'[1]int.bev.'!AK34</f>
        <v>4870</v>
      </c>
      <c r="BA34" s="4">
        <v>4870</v>
      </c>
      <c r="BB34" s="51">
        <f t="shared" si="6"/>
        <v>100</v>
      </c>
      <c r="BC34" s="155" t="s">
        <v>46</v>
      </c>
      <c r="BD34" s="78" t="s">
        <v>131</v>
      </c>
      <c r="BE34" s="4">
        <v>0</v>
      </c>
      <c r="BF34" s="166">
        <f>'[1]int.bev.'!AP34</f>
        <v>1243</v>
      </c>
      <c r="BG34" s="4">
        <v>1243</v>
      </c>
      <c r="BH34" s="51">
        <f>(BG34/BF34*100)</f>
        <v>100</v>
      </c>
      <c r="BJ34" s="177">
        <f t="shared" si="15"/>
        <v>71471</v>
      </c>
      <c r="BK34" s="120">
        <f t="shared" si="16"/>
        <v>104200</v>
      </c>
      <c r="BL34" s="172">
        <f t="shared" si="17"/>
        <v>100520</v>
      </c>
      <c r="BM34" s="51">
        <f t="shared" si="7"/>
        <v>96.468330134357</v>
      </c>
      <c r="BN34" s="155" t="s">
        <v>46</v>
      </c>
      <c r="BO34" s="78" t="s">
        <v>131</v>
      </c>
      <c r="BP34" s="120">
        <f t="shared" si="0"/>
        <v>71071</v>
      </c>
      <c r="BQ34" s="120">
        <f t="shared" si="20"/>
        <v>94217</v>
      </c>
      <c r="BR34" s="120">
        <f t="shared" si="20"/>
        <v>90537</v>
      </c>
      <c r="BS34" s="51">
        <f t="shared" si="8"/>
        <v>96.09412314125902</v>
      </c>
      <c r="BT34" s="120">
        <f t="shared" si="9"/>
        <v>400</v>
      </c>
      <c r="BU34" s="120">
        <f t="shared" si="10"/>
        <v>9983</v>
      </c>
      <c r="BV34" s="120">
        <f t="shared" si="11"/>
        <v>9983</v>
      </c>
      <c r="BW34" s="51">
        <f t="shared" si="12"/>
        <v>100</v>
      </c>
      <c r="BX34" s="68">
        <v>8</v>
      </c>
      <c r="BY34" s="22" t="s">
        <v>18</v>
      </c>
      <c r="BZ34" s="17" t="s">
        <v>189</v>
      </c>
      <c r="CA34" s="28">
        <v>2575</v>
      </c>
      <c r="CB34" s="28">
        <v>2600</v>
      </c>
      <c r="CC34" s="42">
        <v>2600</v>
      </c>
      <c r="CD34" s="65">
        <f t="shared" si="24"/>
        <v>100</v>
      </c>
      <c r="CE34" s="121">
        <v>0</v>
      </c>
      <c r="CF34" s="121">
        <v>0</v>
      </c>
      <c r="CG34" s="121">
        <v>0</v>
      </c>
      <c r="CH34" s="102">
        <v>0</v>
      </c>
      <c r="CI34" s="68">
        <v>8</v>
      </c>
      <c r="CJ34" s="22" t="s">
        <v>18</v>
      </c>
      <c r="CK34" s="17" t="s">
        <v>189</v>
      </c>
      <c r="CL34" s="28">
        <v>20322</v>
      </c>
      <c r="CM34" s="28">
        <v>26121</v>
      </c>
      <c r="CN34" s="28">
        <v>26121</v>
      </c>
      <c r="CO34" s="65">
        <f t="shared" si="25"/>
        <v>100</v>
      </c>
      <c r="CP34" s="121">
        <v>0</v>
      </c>
      <c r="CQ34" s="122">
        <v>0</v>
      </c>
      <c r="CR34" s="122">
        <v>706</v>
      </c>
      <c r="CS34" s="102">
        <v>0</v>
      </c>
      <c r="CT34" s="68">
        <v>8</v>
      </c>
      <c r="CU34" s="22" t="s">
        <v>18</v>
      </c>
      <c r="CV34" s="17" t="s">
        <v>189</v>
      </c>
      <c r="CW34" s="28">
        <v>0</v>
      </c>
      <c r="CX34" s="42">
        <v>706</v>
      </c>
      <c r="CY34" s="42">
        <v>706</v>
      </c>
      <c r="CZ34" s="65">
        <f t="shared" si="27"/>
        <v>100</v>
      </c>
      <c r="DA34" s="123">
        <f t="shared" si="28"/>
        <v>22897</v>
      </c>
      <c r="DB34" s="123">
        <f t="shared" si="29"/>
        <v>29427</v>
      </c>
      <c r="DC34" s="123">
        <f t="shared" si="29"/>
        <v>30133</v>
      </c>
      <c r="DD34" s="65">
        <f t="shared" si="30"/>
        <v>102.39915723655146</v>
      </c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</row>
    <row r="35" spans="1:138" ht="12.75">
      <c r="A35" s="178" t="s">
        <v>47</v>
      </c>
      <c r="B35" s="4" t="s">
        <v>132</v>
      </c>
      <c r="C35" s="4">
        <v>15603</v>
      </c>
      <c r="D35" s="166">
        <f>'[1]int.bev.'!D35</f>
        <v>18987</v>
      </c>
      <c r="E35" s="4">
        <v>18987</v>
      </c>
      <c r="F35" s="51">
        <f t="shared" si="2"/>
        <v>100</v>
      </c>
      <c r="G35" s="4">
        <v>0</v>
      </c>
      <c r="H35" s="166">
        <f>'[1]int.bev.'!G35</f>
        <v>0</v>
      </c>
      <c r="I35" s="4">
        <v>0</v>
      </c>
      <c r="J35" s="53">
        <v>0</v>
      </c>
      <c r="K35" s="155" t="s">
        <v>47</v>
      </c>
      <c r="L35" s="78" t="s">
        <v>132</v>
      </c>
      <c r="M35" s="4">
        <v>0</v>
      </c>
      <c r="N35" s="166">
        <f>'[1]int.bev.'!J35</f>
        <v>0</v>
      </c>
      <c r="O35" s="4">
        <v>0</v>
      </c>
      <c r="P35" s="53">
        <v>0</v>
      </c>
      <c r="Q35" s="4">
        <v>0</v>
      </c>
      <c r="R35" s="166">
        <f>'[1]int.bev.'!O35</f>
        <v>0</v>
      </c>
      <c r="S35" s="4">
        <v>0</v>
      </c>
      <c r="T35" s="53">
        <v>0</v>
      </c>
      <c r="U35" s="155" t="s">
        <v>47</v>
      </c>
      <c r="V35" s="4" t="s">
        <v>132</v>
      </c>
      <c r="W35" s="4">
        <v>193706</v>
      </c>
      <c r="X35" s="166">
        <f>'[1]int.bev.'!R35</f>
        <v>246687</v>
      </c>
      <c r="Y35" s="4">
        <v>246570</v>
      </c>
      <c r="Z35" s="51">
        <f t="shared" si="3"/>
        <v>99.95257147721607</v>
      </c>
      <c r="AA35" s="4">
        <v>0</v>
      </c>
      <c r="AB35" s="166">
        <f>'[1]int.bev.'!U35</f>
        <v>1352</v>
      </c>
      <c r="AC35" s="4">
        <v>1352</v>
      </c>
      <c r="AD35" s="51">
        <f t="shared" si="4"/>
        <v>100</v>
      </c>
      <c r="AE35" s="155" t="s">
        <v>47</v>
      </c>
      <c r="AF35" s="78" t="s">
        <v>132</v>
      </c>
      <c r="AG35" s="177">
        <f t="shared" si="14"/>
        <v>4951</v>
      </c>
      <c r="AH35" s="166">
        <f>'[1]int.bev.'!Z35</f>
        <v>6263</v>
      </c>
      <c r="AI35" s="177">
        <f t="shared" si="21"/>
        <v>6263</v>
      </c>
      <c r="AJ35" s="51">
        <f t="shared" si="18"/>
        <v>100</v>
      </c>
      <c r="AK35" s="4">
        <v>1597</v>
      </c>
      <c r="AL35" s="166">
        <f>'[1]int.bev.'!AC35</f>
        <v>1921</v>
      </c>
      <c r="AM35" s="4">
        <v>1921</v>
      </c>
      <c r="AN35" s="51">
        <f t="shared" si="22"/>
        <v>100</v>
      </c>
      <c r="AO35" s="155" t="s">
        <v>47</v>
      </c>
      <c r="AP35" s="78" t="s">
        <v>132</v>
      </c>
      <c r="AQ35" s="143">
        <v>3354</v>
      </c>
      <c r="AR35" s="166">
        <f>'[1]int.bev.'!AH35</f>
        <v>4342</v>
      </c>
      <c r="AS35" s="143">
        <v>4342</v>
      </c>
      <c r="AT35" s="51">
        <f t="shared" si="19"/>
        <v>100</v>
      </c>
      <c r="AU35" s="174">
        <v>0</v>
      </c>
      <c r="AV35" s="174">
        <v>0</v>
      </c>
      <c r="AW35" s="198">
        <v>0</v>
      </c>
      <c r="AX35" s="174">
        <v>0</v>
      </c>
      <c r="AY35" s="4">
        <v>462</v>
      </c>
      <c r="AZ35" s="166">
        <f>'[1]int.bev.'!AK35</f>
        <v>661</v>
      </c>
      <c r="BA35" s="4">
        <v>991</v>
      </c>
      <c r="BB35" s="51">
        <f t="shared" si="6"/>
        <v>149.92435703479578</v>
      </c>
      <c r="BC35" s="155" t="s">
        <v>47</v>
      </c>
      <c r="BD35" s="78" t="s">
        <v>132</v>
      </c>
      <c r="BE35" s="4">
        <v>0</v>
      </c>
      <c r="BF35" s="166">
        <f>'[1]int.bev.'!AP35</f>
        <v>0</v>
      </c>
      <c r="BG35" s="4">
        <v>0</v>
      </c>
      <c r="BH35" s="53">
        <v>0</v>
      </c>
      <c r="BJ35" s="177">
        <f t="shared" si="15"/>
        <v>214722</v>
      </c>
      <c r="BK35" s="120">
        <f t="shared" si="16"/>
        <v>272598</v>
      </c>
      <c r="BL35" s="172">
        <f t="shared" si="17"/>
        <v>272811</v>
      </c>
      <c r="BM35" s="51">
        <f t="shared" si="7"/>
        <v>100.07813703695551</v>
      </c>
      <c r="BN35" s="155" t="s">
        <v>47</v>
      </c>
      <c r="BO35" s="78" t="s">
        <v>132</v>
      </c>
      <c r="BP35" s="120">
        <f t="shared" si="0"/>
        <v>213125</v>
      </c>
      <c r="BQ35" s="120">
        <f t="shared" si="20"/>
        <v>269325</v>
      </c>
      <c r="BR35" s="120">
        <f t="shared" si="20"/>
        <v>269538</v>
      </c>
      <c r="BS35" s="51">
        <f t="shared" si="8"/>
        <v>100.0790866054024</v>
      </c>
      <c r="BT35" s="120">
        <f t="shared" si="9"/>
        <v>1597</v>
      </c>
      <c r="BU35" s="120">
        <f t="shared" si="10"/>
        <v>3273</v>
      </c>
      <c r="BV35" s="120">
        <f t="shared" si="11"/>
        <v>3273</v>
      </c>
      <c r="BW35" s="51">
        <f t="shared" si="12"/>
        <v>100</v>
      </c>
      <c r="BX35" s="68">
        <v>8</v>
      </c>
      <c r="BY35" s="22" t="s">
        <v>19</v>
      </c>
      <c r="BZ35" s="17" t="s">
        <v>190</v>
      </c>
      <c r="CA35" s="28">
        <v>4766</v>
      </c>
      <c r="CB35" s="28">
        <v>4036</v>
      </c>
      <c r="CC35" s="42">
        <v>4036</v>
      </c>
      <c r="CD35" s="65">
        <f t="shared" si="24"/>
        <v>100</v>
      </c>
      <c r="CE35" s="121">
        <v>0</v>
      </c>
      <c r="CF35" s="121">
        <v>0</v>
      </c>
      <c r="CG35" s="121">
        <v>0</v>
      </c>
      <c r="CH35" s="102">
        <v>0</v>
      </c>
      <c r="CI35" s="68">
        <v>8</v>
      </c>
      <c r="CJ35" s="22" t="s">
        <v>19</v>
      </c>
      <c r="CK35" s="17" t="s">
        <v>190</v>
      </c>
      <c r="CL35" s="28">
        <v>34925</v>
      </c>
      <c r="CM35" s="28">
        <v>43287</v>
      </c>
      <c r="CN35" s="28">
        <v>43287</v>
      </c>
      <c r="CO35" s="65">
        <f t="shared" si="25"/>
        <v>100</v>
      </c>
      <c r="CP35" s="121">
        <v>0</v>
      </c>
      <c r="CQ35" s="122">
        <v>95</v>
      </c>
      <c r="CR35" s="122">
        <v>583</v>
      </c>
      <c r="CS35" s="65">
        <f t="shared" si="26"/>
        <v>613.6842105263158</v>
      </c>
      <c r="CT35" s="68">
        <v>8</v>
      </c>
      <c r="CU35" s="22" t="s">
        <v>19</v>
      </c>
      <c r="CV35" s="17" t="s">
        <v>190</v>
      </c>
      <c r="CW35" s="28">
        <v>0</v>
      </c>
      <c r="CX35" s="42">
        <v>488</v>
      </c>
      <c r="CY35" s="42">
        <v>488</v>
      </c>
      <c r="CZ35" s="65">
        <f t="shared" si="27"/>
        <v>100</v>
      </c>
      <c r="DA35" s="123">
        <f t="shared" si="28"/>
        <v>39691</v>
      </c>
      <c r="DB35" s="123">
        <f t="shared" si="29"/>
        <v>47906</v>
      </c>
      <c r="DC35" s="123">
        <f t="shared" si="29"/>
        <v>48394</v>
      </c>
      <c r="DD35" s="65">
        <f t="shared" si="30"/>
        <v>101.01866154552665</v>
      </c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</row>
    <row r="36" spans="1:138" ht="12.75">
      <c r="A36" s="178" t="s">
        <v>48</v>
      </c>
      <c r="B36" s="4" t="s">
        <v>133</v>
      </c>
      <c r="C36" s="4">
        <v>13536</v>
      </c>
      <c r="D36" s="166">
        <f>'[1]int.bev.'!D36</f>
        <v>15077</v>
      </c>
      <c r="E36" s="4">
        <v>15076</v>
      </c>
      <c r="F36" s="51">
        <f t="shared" si="2"/>
        <v>99.99336738077868</v>
      </c>
      <c r="G36" s="4">
        <v>0</v>
      </c>
      <c r="H36" s="166">
        <f>'[1]int.bev.'!G36</f>
        <v>0</v>
      </c>
      <c r="I36" s="4">
        <v>0</v>
      </c>
      <c r="J36" s="53">
        <v>0</v>
      </c>
      <c r="K36" s="155" t="s">
        <v>48</v>
      </c>
      <c r="L36" s="78" t="s">
        <v>133</v>
      </c>
      <c r="M36" s="4">
        <v>0</v>
      </c>
      <c r="N36" s="166">
        <f>'[1]int.bev.'!J36</f>
        <v>0</v>
      </c>
      <c r="O36" s="4">
        <v>0</v>
      </c>
      <c r="P36" s="53">
        <v>0</v>
      </c>
      <c r="Q36" s="4">
        <v>0</v>
      </c>
      <c r="R36" s="166">
        <f>'[1]int.bev.'!O36</f>
        <v>0</v>
      </c>
      <c r="S36" s="4">
        <v>0</v>
      </c>
      <c r="T36" s="53">
        <v>0</v>
      </c>
      <c r="U36" s="155" t="s">
        <v>48</v>
      </c>
      <c r="V36" s="4" t="s">
        <v>133</v>
      </c>
      <c r="W36" s="4">
        <v>155806</v>
      </c>
      <c r="X36" s="166">
        <f>'[1]int.bev.'!R36</f>
        <v>210942</v>
      </c>
      <c r="Y36" s="4">
        <v>208059</v>
      </c>
      <c r="Z36" s="51">
        <f t="shared" si="3"/>
        <v>98.63327360127428</v>
      </c>
      <c r="AA36" s="4">
        <v>0</v>
      </c>
      <c r="AB36" s="166">
        <f>'[1]int.bev.'!U36</f>
        <v>6417</v>
      </c>
      <c r="AC36" s="4">
        <v>6417</v>
      </c>
      <c r="AD36" s="51">
        <f t="shared" si="4"/>
        <v>100</v>
      </c>
      <c r="AE36" s="155" t="s">
        <v>48</v>
      </c>
      <c r="AF36" s="78" t="s">
        <v>133</v>
      </c>
      <c r="AG36" s="177">
        <f t="shared" si="14"/>
        <v>2000</v>
      </c>
      <c r="AH36" s="166">
        <f>'[1]int.bev.'!Z36</f>
        <v>8438</v>
      </c>
      <c r="AI36" s="177">
        <f t="shared" si="21"/>
        <v>11903</v>
      </c>
      <c r="AJ36" s="51">
        <f t="shared" si="18"/>
        <v>141.0642332306234</v>
      </c>
      <c r="AK36" s="4">
        <v>0</v>
      </c>
      <c r="AL36" s="166">
        <f>'[1]int.bev.'!AC36</f>
        <v>5063</v>
      </c>
      <c r="AM36" s="4">
        <v>5063</v>
      </c>
      <c r="AN36" s="51">
        <f t="shared" si="22"/>
        <v>100</v>
      </c>
      <c r="AO36" s="155" t="s">
        <v>48</v>
      </c>
      <c r="AP36" s="78" t="s">
        <v>133</v>
      </c>
      <c r="AQ36" s="143">
        <v>2000</v>
      </c>
      <c r="AR36" s="166">
        <f>'[1]int.bev.'!AH36</f>
        <v>3375</v>
      </c>
      <c r="AS36" s="143">
        <v>3375</v>
      </c>
      <c r="AT36" s="51">
        <f t="shared" si="19"/>
        <v>100</v>
      </c>
      <c r="AU36" s="174">
        <v>0</v>
      </c>
      <c r="AV36" s="174">
        <v>0</v>
      </c>
      <c r="AW36" s="198">
        <v>3465</v>
      </c>
      <c r="AX36" s="174">
        <v>0</v>
      </c>
      <c r="AY36" s="4">
        <v>1952</v>
      </c>
      <c r="AZ36" s="166">
        <f>'[1]int.bev.'!AK36</f>
        <v>3946</v>
      </c>
      <c r="BA36" s="4">
        <v>3946</v>
      </c>
      <c r="BB36" s="51">
        <f t="shared" si="6"/>
        <v>100</v>
      </c>
      <c r="BC36" s="155" t="s">
        <v>48</v>
      </c>
      <c r="BD36" s="78" t="s">
        <v>133</v>
      </c>
      <c r="BE36" s="4">
        <v>0</v>
      </c>
      <c r="BF36" s="166">
        <f>'[1]int.bev.'!AP36</f>
        <v>0</v>
      </c>
      <c r="BG36" s="4">
        <v>0</v>
      </c>
      <c r="BH36" s="53">
        <v>0</v>
      </c>
      <c r="BJ36" s="177">
        <f t="shared" si="15"/>
        <v>173294</v>
      </c>
      <c r="BK36" s="120">
        <f t="shared" si="16"/>
        <v>238403</v>
      </c>
      <c r="BL36" s="172">
        <f t="shared" si="17"/>
        <v>238984</v>
      </c>
      <c r="BM36" s="51">
        <f t="shared" si="7"/>
        <v>100.24370498693389</v>
      </c>
      <c r="BN36" s="155" t="s">
        <v>48</v>
      </c>
      <c r="BO36" s="78" t="s">
        <v>133</v>
      </c>
      <c r="BP36" s="120">
        <f t="shared" si="0"/>
        <v>173294</v>
      </c>
      <c r="BQ36" s="120">
        <f t="shared" si="20"/>
        <v>226923</v>
      </c>
      <c r="BR36" s="120">
        <f t="shared" si="20"/>
        <v>227504</v>
      </c>
      <c r="BS36" s="51">
        <f t="shared" si="8"/>
        <v>100.25603398509627</v>
      </c>
      <c r="BT36" s="120">
        <f t="shared" si="9"/>
        <v>0</v>
      </c>
      <c r="BU36" s="120">
        <f t="shared" si="10"/>
        <v>11480</v>
      </c>
      <c r="BV36" s="120">
        <f t="shared" si="11"/>
        <v>11480</v>
      </c>
      <c r="BW36" s="51">
        <f t="shared" si="12"/>
        <v>100</v>
      </c>
      <c r="BX36" s="68">
        <v>8</v>
      </c>
      <c r="BY36" s="22" t="s">
        <v>31</v>
      </c>
      <c r="BZ36" s="17" t="s">
        <v>191</v>
      </c>
      <c r="CA36" s="28">
        <v>3943</v>
      </c>
      <c r="CB36" s="28">
        <v>4123</v>
      </c>
      <c r="CC36" s="42">
        <v>4123</v>
      </c>
      <c r="CD36" s="65">
        <f t="shared" si="24"/>
        <v>100</v>
      </c>
      <c r="CE36" s="121">
        <v>0</v>
      </c>
      <c r="CF36" s="121">
        <v>0</v>
      </c>
      <c r="CG36" s="121">
        <v>0</v>
      </c>
      <c r="CH36" s="102">
        <v>0</v>
      </c>
      <c r="CI36" s="68">
        <v>8</v>
      </c>
      <c r="CJ36" s="22" t="s">
        <v>31</v>
      </c>
      <c r="CK36" s="17" t="s">
        <v>191</v>
      </c>
      <c r="CL36" s="28">
        <v>27329</v>
      </c>
      <c r="CM36" s="28">
        <v>34336</v>
      </c>
      <c r="CN36" s="28">
        <v>34336</v>
      </c>
      <c r="CO36" s="65">
        <f t="shared" si="25"/>
        <v>100</v>
      </c>
      <c r="CP36" s="121">
        <v>0</v>
      </c>
      <c r="CQ36" s="122">
        <v>100</v>
      </c>
      <c r="CR36" s="122">
        <v>301</v>
      </c>
      <c r="CS36" s="65">
        <f t="shared" si="26"/>
        <v>301</v>
      </c>
      <c r="CT36" s="68">
        <v>8</v>
      </c>
      <c r="CU36" s="22" t="s">
        <v>31</v>
      </c>
      <c r="CV36" s="17" t="s">
        <v>191</v>
      </c>
      <c r="CW36" s="28">
        <v>0</v>
      </c>
      <c r="CX36" s="42">
        <v>201</v>
      </c>
      <c r="CY36" s="42">
        <v>201</v>
      </c>
      <c r="CZ36" s="65">
        <f t="shared" si="27"/>
        <v>100</v>
      </c>
      <c r="DA36" s="123">
        <f t="shared" si="28"/>
        <v>31272</v>
      </c>
      <c r="DB36" s="123">
        <f t="shared" si="29"/>
        <v>38760</v>
      </c>
      <c r="DC36" s="123">
        <f t="shared" si="29"/>
        <v>38961</v>
      </c>
      <c r="DD36" s="65">
        <f t="shared" si="30"/>
        <v>100.5185758513932</v>
      </c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</row>
    <row r="37" spans="1:138" ht="12.75">
      <c r="A37" s="178" t="s">
        <v>49</v>
      </c>
      <c r="B37" s="4" t="s">
        <v>134</v>
      </c>
      <c r="C37" s="4">
        <v>26000</v>
      </c>
      <c r="D37" s="166">
        <f>'[1]int.bev.'!D37</f>
        <v>33014</v>
      </c>
      <c r="E37" s="4">
        <v>33014</v>
      </c>
      <c r="F37" s="51">
        <f t="shared" si="2"/>
        <v>100</v>
      </c>
      <c r="G37" s="4">
        <v>0</v>
      </c>
      <c r="H37" s="166">
        <f>'[1]int.bev.'!G37</f>
        <v>0</v>
      </c>
      <c r="I37" s="4">
        <v>0</v>
      </c>
      <c r="J37" s="53">
        <v>0</v>
      </c>
      <c r="K37" s="155" t="s">
        <v>49</v>
      </c>
      <c r="L37" s="78" t="s">
        <v>134</v>
      </c>
      <c r="M37" s="4">
        <v>35</v>
      </c>
      <c r="N37" s="166">
        <f>'[1]int.bev.'!J37</f>
        <v>4</v>
      </c>
      <c r="O37" s="4">
        <v>4</v>
      </c>
      <c r="P37" s="51">
        <f>(O37/N37*100)</f>
        <v>100</v>
      </c>
      <c r="Q37" s="4">
        <v>140</v>
      </c>
      <c r="R37" s="166">
        <f>'[1]int.bev.'!O37</f>
        <v>15</v>
      </c>
      <c r="S37" s="4">
        <v>15</v>
      </c>
      <c r="T37" s="51">
        <f>(S37/R37*100)</f>
        <v>100</v>
      </c>
      <c r="U37" s="155" t="s">
        <v>49</v>
      </c>
      <c r="V37" s="4" t="s">
        <v>134</v>
      </c>
      <c r="W37" s="4">
        <v>152212</v>
      </c>
      <c r="X37" s="166">
        <f>'[1]int.bev.'!R37</f>
        <v>193244</v>
      </c>
      <c r="Y37" s="4">
        <v>188687</v>
      </c>
      <c r="Z37" s="51">
        <f t="shared" si="3"/>
        <v>97.64184140257912</v>
      </c>
      <c r="AA37" s="4">
        <v>0</v>
      </c>
      <c r="AB37" s="166">
        <f>'[1]int.bev.'!U37</f>
        <v>750</v>
      </c>
      <c r="AC37" s="4">
        <v>750</v>
      </c>
      <c r="AD37" s="51">
        <f t="shared" si="4"/>
        <v>100</v>
      </c>
      <c r="AE37" s="155" t="s">
        <v>49</v>
      </c>
      <c r="AF37" s="78" t="s">
        <v>134</v>
      </c>
      <c r="AG37" s="177">
        <f t="shared" si="14"/>
        <v>12000</v>
      </c>
      <c r="AH37" s="166">
        <f>'[1]int.bev.'!Z37</f>
        <v>39391</v>
      </c>
      <c r="AI37" s="177">
        <f t="shared" si="21"/>
        <v>39391</v>
      </c>
      <c r="AJ37" s="51">
        <f t="shared" si="18"/>
        <v>100</v>
      </c>
      <c r="AK37" s="4">
        <v>11986</v>
      </c>
      <c r="AL37" s="166">
        <f>'[1]int.bev.'!AC37</f>
        <v>36936</v>
      </c>
      <c r="AM37" s="4">
        <v>36936</v>
      </c>
      <c r="AN37" s="51">
        <f t="shared" si="22"/>
        <v>100</v>
      </c>
      <c r="AO37" s="155" t="s">
        <v>49</v>
      </c>
      <c r="AP37" s="78" t="s">
        <v>134</v>
      </c>
      <c r="AQ37" s="143">
        <v>14</v>
      </c>
      <c r="AR37" s="166">
        <f>'[1]int.bev.'!AH37</f>
        <v>2455</v>
      </c>
      <c r="AS37" s="143">
        <v>2455</v>
      </c>
      <c r="AT37" s="51">
        <f t="shared" si="19"/>
        <v>100</v>
      </c>
      <c r="AU37" s="174">
        <v>0</v>
      </c>
      <c r="AV37" s="174">
        <v>0</v>
      </c>
      <c r="AW37" s="198">
        <v>0</v>
      </c>
      <c r="AX37" s="174">
        <v>0</v>
      </c>
      <c r="AY37" s="4">
        <v>8378</v>
      </c>
      <c r="AZ37" s="166">
        <f>'[1]int.bev.'!AK37</f>
        <v>19536</v>
      </c>
      <c r="BA37" s="4">
        <v>22269</v>
      </c>
      <c r="BB37" s="51">
        <f t="shared" si="6"/>
        <v>113.98955773955774</v>
      </c>
      <c r="BC37" s="155" t="s">
        <v>49</v>
      </c>
      <c r="BD37" s="78" t="s">
        <v>134</v>
      </c>
      <c r="BE37" s="4">
        <v>8378</v>
      </c>
      <c r="BF37" s="166">
        <f>'[1]int.bev.'!AP37</f>
        <v>4533</v>
      </c>
      <c r="BG37" s="4">
        <v>4533</v>
      </c>
      <c r="BH37" s="51">
        <f>(BG37/BF37*100)</f>
        <v>100</v>
      </c>
      <c r="BJ37" s="177">
        <f t="shared" si="15"/>
        <v>198730</v>
      </c>
      <c r="BK37" s="120">
        <f t="shared" si="16"/>
        <v>285200</v>
      </c>
      <c r="BL37" s="172">
        <f t="shared" si="17"/>
        <v>283376</v>
      </c>
      <c r="BM37" s="51">
        <f t="shared" si="7"/>
        <v>99.36044880785414</v>
      </c>
      <c r="BN37" s="155" t="s">
        <v>49</v>
      </c>
      <c r="BO37" s="78" t="s">
        <v>134</v>
      </c>
      <c r="BP37" s="120">
        <f t="shared" si="0"/>
        <v>178191</v>
      </c>
      <c r="BQ37" s="120">
        <f t="shared" si="20"/>
        <v>242962</v>
      </c>
      <c r="BR37" s="120">
        <f t="shared" si="20"/>
        <v>241138</v>
      </c>
      <c r="BS37" s="51">
        <f t="shared" si="8"/>
        <v>99.2492653172101</v>
      </c>
      <c r="BT37" s="120">
        <f t="shared" si="9"/>
        <v>20539</v>
      </c>
      <c r="BU37" s="120">
        <f t="shared" si="10"/>
        <v>42238</v>
      </c>
      <c r="BV37" s="172">
        <f>(I37+O37+S37+AC37+AM37+BG37+BI37)</f>
        <v>42238</v>
      </c>
      <c r="BW37" s="51">
        <f t="shared" si="12"/>
        <v>100</v>
      </c>
      <c r="BX37" s="68">
        <v>8</v>
      </c>
      <c r="BY37" s="22" t="s">
        <v>32</v>
      </c>
      <c r="BZ37" s="17" t="s">
        <v>192</v>
      </c>
      <c r="CA37" s="28">
        <v>2101</v>
      </c>
      <c r="CB37" s="28">
        <v>2409</v>
      </c>
      <c r="CC37" s="42">
        <v>2409</v>
      </c>
      <c r="CD37" s="65">
        <f t="shared" si="24"/>
        <v>100</v>
      </c>
      <c r="CE37" s="121">
        <v>0</v>
      </c>
      <c r="CF37" s="121">
        <v>0</v>
      </c>
      <c r="CG37" s="121">
        <v>0</v>
      </c>
      <c r="CH37" s="102">
        <v>0</v>
      </c>
      <c r="CI37" s="68">
        <v>8</v>
      </c>
      <c r="CJ37" s="22" t="s">
        <v>32</v>
      </c>
      <c r="CK37" s="17" t="s">
        <v>192</v>
      </c>
      <c r="CL37" s="28">
        <v>20896</v>
      </c>
      <c r="CM37" s="28">
        <v>26362</v>
      </c>
      <c r="CN37" s="28">
        <v>26362</v>
      </c>
      <c r="CO37" s="65">
        <f t="shared" si="25"/>
        <v>100</v>
      </c>
      <c r="CP37" s="121">
        <v>0</v>
      </c>
      <c r="CQ37" s="122">
        <v>165</v>
      </c>
      <c r="CR37" s="122">
        <v>870</v>
      </c>
      <c r="CS37" s="65">
        <f t="shared" si="26"/>
        <v>527.2727272727273</v>
      </c>
      <c r="CT37" s="68">
        <v>8</v>
      </c>
      <c r="CU37" s="22" t="s">
        <v>32</v>
      </c>
      <c r="CV37" s="17" t="s">
        <v>192</v>
      </c>
      <c r="CW37" s="28">
        <v>0</v>
      </c>
      <c r="CX37" s="42">
        <v>705</v>
      </c>
      <c r="CY37" s="42">
        <v>705</v>
      </c>
      <c r="CZ37" s="65">
        <f t="shared" si="27"/>
        <v>100</v>
      </c>
      <c r="DA37" s="123">
        <f t="shared" si="28"/>
        <v>22997</v>
      </c>
      <c r="DB37" s="123">
        <f t="shared" si="29"/>
        <v>29641</v>
      </c>
      <c r="DC37" s="123">
        <f t="shared" si="29"/>
        <v>30346</v>
      </c>
      <c r="DD37" s="65">
        <f t="shared" si="30"/>
        <v>102.37846226510577</v>
      </c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</row>
    <row r="38" spans="1:138" ht="12.75">
      <c r="A38" s="178" t="s">
        <v>50</v>
      </c>
      <c r="B38" s="4" t="s">
        <v>135</v>
      </c>
      <c r="C38" s="4">
        <v>11299</v>
      </c>
      <c r="D38" s="166">
        <f>'[1]int.bev.'!D38</f>
        <v>24915</v>
      </c>
      <c r="E38" s="4">
        <v>24914</v>
      </c>
      <c r="F38" s="51">
        <f t="shared" si="2"/>
        <v>99.99598635360225</v>
      </c>
      <c r="G38" s="4">
        <v>0</v>
      </c>
      <c r="H38" s="166">
        <f>'[1]int.bev.'!G38</f>
        <v>1117</v>
      </c>
      <c r="I38" s="4">
        <v>1117</v>
      </c>
      <c r="J38" s="51">
        <f>(I38/H38*100)</f>
        <v>100</v>
      </c>
      <c r="K38" s="155" t="s">
        <v>50</v>
      </c>
      <c r="L38" s="78" t="s">
        <v>135</v>
      </c>
      <c r="M38" s="4">
        <v>0</v>
      </c>
      <c r="N38" s="166">
        <f>'[1]int.bev.'!J38</f>
        <v>0</v>
      </c>
      <c r="O38" s="4">
        <v>0</v>
      </c>
      <c r="P38" s="53">
        <v>0</v>
      </c>
      <c r="Q38" s="4">
        <v>0</v>
      </c>
      <c r="R38" s="166">
        <f>'[1]int.bev.'!O38</f>
        <v>0</v>
      </c>
      <c r="S38" s="4">
        <v>0</v>
      </c>
      <c r="T38" s="53">
        <v>0</v>
      </c>
      <c r="U38" s="155" t="s">
        <v>50</v>
      </c>
      <c r="V38" s="4" t="s">
        <v>135</v>
      </c>
      <c r="W38" s="4">
        <v>157965</v>
      </c>
      <c r="X38" s="166">
        <f>'[1]int.bev.'!R38</f>
        <v>205514</v>
      </c>
      <c r="Y38" s="4">
        <v>198206</v>
      </c>
      <c r="Z38" s="51">
        <f t="shared" si="3"/>
        <v>96.44403787576515</v>
      </c>
      <c r="AA38" s="4">
        <v>300</v>
      </c>
      <c r="AB38" s="166">
        <f>'[1]int.bev.'!U38</f>
        <v>6588</v>
      </c>
      <c r="AC38" s="4">
        <v>6588</v>
      </c>
      <c r="AD38" s="51">
        <f t="shared" si="4"/>
        <v>100</v>
      </c>
      <c r="AE38" s="155" t="s">
        <v>50</v>
      </c>
      <c r="AF38" s="78" t="s">
        <v>135</v>
      </c>
      <c r="AG38" s="177">
        <f t="shared" si="14"/>
        <v>2135</v>
      </c>
      <c r="AH38" s="166">
        <f>'[1]int.bev.'!Z38</f>
        <v>5336</v>
      </c>
      <c r="AI38" s="177">
        <f t="shared" si="21"/>
        <v>7740</v>
      </c>
      <c r="AJ38" s="51">
        <f t="shared" si="18"/>
        <v>145.05247376311846</v>
      </c>
      <c r="AK38" s="4">
        <v>2135</v>
      </c>
      <c r="AL38" s="166">
        <f>'[1]int.bev.'!AC38</f>
        <v>4797</v>
      </c>
      <c r="AM38" s="4">
        <v>4797</v>
      </c>
      <c r="AN38" s="51">
        <f t="shared" si="22"/>
        <v>100</v>
      </c>
      <c r="AO38" s="155" t="s">
        <v>50</v>
      </c>
      <c r="AP38" s="78" t="s">
        <v>135</v>
      </c>
      <c r="AQ38" s="143">
        <v>0</v>
      </c>
      <c r="AR38" s="166">
        <f>'[1]int.bev.'!AH38</f>
        <v>539</v>
      </c>
      <c r="AS38" s="143">
        <v>539</v>
      </c>
      <c r="AT38" s="51">
        <f t="shared" si="19"/>
        <v>100</v>
      </c>
      <c r="AU38" s="174">
        <v>0</v>
      </c>
      <c r="AV38" s="174">
        <v>0</v>
      </c>
      <c r="AW38" s="198">
        <v>2404</v>
      </c>
      <c r="AX38" s="174">
        <v>0</v>
      </c>
      <c r="AY38" s="4">
        <v>5346</v>
      </c>
      <c r="AZ38" s="166">
        <f>'[1]int.bev.'!AK38</f>
        <v>5214</v>
      </c>
      <c r="BA38" s="4">
        <v>5214</v>
      </c>
      <c r="BB38" s="51">
        <f t="shared" si="6"/>
        <v>100</v>
      </c>
      <c r="BC38" s="155" t="s">
        <v>50</v>
      </c>
      <c r="BD38" s="78" t="s">
        <v>135</v>
      </c>
      <c r="BE38" s="4">
        <v>5346</v>
      </c>
      <c r="BF38" s="166">
        <f>'[1]int.bev.'!AP38</f>
        <v>2142</v>
      </c>
      <c r="BG38" s="4">
        <v>2142</v>
      </c>
      <c r="BH38" s="51">
        <f>(BG38/BF38*100)</f>
        <v>100</v>
      </c>
      <c r="BJ38" s="177">
        <f t="shared" si="15"/>
        <v>176745</v>
      </c>
      <c r="BK38" s="120">
        <f t="shared" si="16"/>
        <v>240979</v>
      </c>
      <c r="BL38" s="172">
        <f t="shared" si="17"/>
        <v>236074</v>
      </c>
      <c r="BM38" s="51">
        <f t="shared" si="7"/>
        <v>97.96455292784849</v>
      </c>
      <c r="BN38" s="155" t="s">
        <v>50</v>
      </c>
      <c r="BO38" s="78" t="s">
        <v>135</v>
      </c>
      <c r="BP38" s="120">
        <f t="shared" si="0"/>
        <v>168964</v>
      </c>
      <c r="BQ38" s="120">
        <f aca="true" t="shared" si="31" ref="BQ38:BR47">(BK38-BU38)</f>
        <v>226335</v>
      </c>
      <c r="BR38" s="120">
        <f t="shared" si="31"/>
        <v>221430</v>
      </c>
      <c r="BS38" s="51">
        <f t="shared" si="8"/>
        <v>97.83285837364969</v>
      </c>
      <c r="BT38" s="120">
        <f t="shared" si="9"/>
        <v>7781</v>
      </c>
      <c r="BU38" s="120">
        <f t="shared" si="10"/>
        <v>14644</v>
      </c>
      <c r="BV38" s="120">
        <f t="shared" si="11"/>
        <v>14644</v>
      </c>
      <c r="BW38" s="51">
        <f t="shared" si="12"/>
        <v>100</v>
      </c>
      <c r="BX38" s="68">
        <v>8</v>
      </c>
      <c r="BY38" s="22" t="s">
        <v>33</v>
      </c>
      <c r="BZ38" s="17" t="s">
        <v>193</v>
      </c>
      <c r="CA38" s="28">
        <v>2681</v>
      </c>
      <c r="CB38" s="28">
        <v>2923</v>
      </c>
      <c r="CC38" s="42">
        <v>2923</v>
      </c>
      <c r="CD38" s="65">
        <f t="shared" si="24"/>
        <v>100</v>
      </c>
      <c r="CE38" s="121">
        <v>0</v>
      </c>
      <c r="CF38" s="121">
        <v>0</v>
      </c>
      <c r="CG38" s="121">
        <v>0</v>
      </c>
      <c r="CH38" s="102">
        <v>0</v>
      </c>
      <c r="CI38" s="68">
        <v>8</v>
      </c>
      <c r="CJ38" s="22" t="s">
        <v>33</v>
      </c>
      <c r="CK38" s="17" t="s">
        <v>193</v>
      </c>
      <c r="CL38" s="28">
        <v>21415</v>
      </c>
      <c r="CM38" s="28">
        <v>27079</v>
      </c>
      <c r="CN38" s="28">
        <v>27079</v>
      </c>
      <c r="CO38" s="65">
        <f t="shared" si="25"/>
        <v>100</v>
      </c>
      <c r="CP38" s="121">
        <v>0</v>
      </c>
      <c r="CQ38" s="122">
        <v>375</v>
      </c>
      <c r="CR38" s="122">
        <v>552</v>
      </c>
      <c r="CS38" s="65">
        <f t="shared" si="26"/>
        <v>147.2</v>
      </c>
      <c r="CT38" s="68">
        <v>8</v>
      </c>
      <c r="CU38" s="22" t="s">
        <v>33</v>
      </c>
      <c r="CV38" s="17" t="s">
        <v>193</v>
      </c>
      <c r="CW38" s="28">
        <v>0</v>
      </c>
      <c r="CX38" s="42">
        <v>177</v>
      </c>
      <c r="CY38" s="42">
        <v>177</v>
      </c>
      <c r="CZ38" s="65">
        <f t="shared" si="27"/>
        <v>100</v>
      </c>
      <c r="DA38" s="123">
        <f t="shared" si="28"/>
        <v>24096</v>
      </c>
      <c r="DB38" s="123">
        <f t="shared" si="29"/>
        <v>30554</v>
      </c>
      <c r="DC38" s="123">
        <f t="shared" si="29"/>
        <v>30731</v>
      </c>
      <c r="DD38" s="65">
        <f t="shared" si="30"/>
        <v>100.57930221902205</v>
      </c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</row>
    <row r="39" spans="1:138" ht="12.75">
      <c r="A39" s="178" t="s">
        <v>51</v>
      </c>
      <c r="B39" s="4" t="s">
        <v>136</v>
      </c>
      <c r="C39" s="4">
        <v>29313</v>
      </c>
      <c r="D39" s="166">
        <f>'[1]int.bev.'!D39</f>
        <v>33243</v>
      </c>
      <c r="E39" s="4">
        <v>33243</v>
      </c>
      <c r="F39" s="51">
        <f t="shared" si="2"/>
        <v>100</v>
      </c>
      <c r="G39" s="4">
        <v>0</v>
      </c>
      <c r="H39" s="166">
        <f>'[1]int.bev.'!G39</f>
        <v>0</v>
      </c>
      <c r="I39" s="4">
        <v>0</v>
      </c>
      <c r="J39" s="53">
        <v>0</v>
      </c>
      <c r="K39" s="155" t="s">
        <v>51</v>
      </c>
      <c r="L39" s="78" t="s">
        <v>136</v>
      </c>
      <c r="M39" s="4">
        <v>0</v>
      </c>
      <c r="N39" s="166">
        <f>'[1]int.bev.'!J39</f>
        <v>0</v>
      </c>
      <c r="O39" s="4">
        <v>0</v>
      </c>
      <c r="P39" s="53">
        <v>0</v>
      </c>
      <c r="Q39" s="4">
        <v>0</v>
      </c>
      <c r="R39" s="166">
        <f>'[1]int.bev.'!O39</f>
        <v>0</v>
      </c>
      <c r="S39" s="4">
        <v>0</v>
      </c>
      <c r="T39" s="53">
        <v>0</v>
      </c>
      <c r="U39" s="155" t="s">
        <v>51</v>
      </c>
      <c r="V39" s="4" t="s">
        <v>136</v>
      </c>
      <c r="W39" s="4">
        <v>127955</v>
      </c>
      <c r="X39" s="166">
        <f>'[1]int.bev.'!R39</f>
        <v>157805</v>
      </c>
      <c r="Y39" s="4">
        <v>148895</v>
      </c>
      <c r="Z39" s="51">
        <f t="shared" si="3"/>
        <v>94.35379107125883</v>
      </c>
      <c r="AA39" s="4">
        <v>0</v>
      </c>
      <c r="AB39" s="166">
        <f>'[1]int.bev.'!U39</f>
        <v>3513</v>
      </c>
      <c r="AC39" s="4">
        <v>3513</v>
      </c>
      <c r="AD39" s="51">
        <f t="shared" si="4"/>
        <v>100</v>
      </c>
      <c r="AE39" s="155" t="s">
        <v>51</v>
      </c>
      <c r="AF39" s="78" t="s">
        <v>136</v>
      </c>
      <c r="AG39" s="177">
        <f t="shared" si="14"/>
        <v>2500</v>
      </c>
      <c r="AH39" s="166">
        <f>'[1]int.bev.'!Z39</f>
        <v>1120</v>
      </c>
      <c r="AI39" s="177">
        <f t="shared" si="21"/>
        <v>9436</v>
      </c>
      <c r="AJ39" s="51">
        <f t="shared" si="18"/>
        <v>842.5000000000001</v>
      </c>
      <c r="AK39" s="4">
        <v>2000</v>
      </c>
      <c r="AL39" s="166">
        <f>'[1]int.bev.'!AC39</f>
        <v>437</v>
      </c>
      <c r="AM39" s="4">
        <v>437</v>
      </c>
      <c r="AN39" s="51">
        <f t="shared" si="22"/>
        <v>100</v>
      </c>
      <c r="AO39" s="155" t="s">
        <v>51</v>
      </c>
      <c r="AP39" s="78" t="s">
        <v>136</v>
      </c>
      <c r="AQ39" s="143">
        <v>500</v>
      </c>
      <c r="AR39" s="166">
        <f>'[1]int.bev.'!AH39</f>
        <v>683</v>
      </c>
      <c r="AS39" s="143">
        <v>683</v>
      </c>
      <c r="AT39" s="51">
        <f t="shared" si="19"/>
        <v>100</v>
      </c>
      <c r="AU39" s="174">
        <v>0</v>
      </c>
      <c r="AV39" s="174">
        <v>0</v>
      </c>
      <c r="AW39" s="198">
        <v>8316</v>
      </c>
      <c r="AX39" s="174">
        <v>0</v>
      </c>
      <c r="AY39" s="4">
        <v>139</v>
      </c>
      <c r="AZ39" s="166">
        <f>'[1]int.bev.'!AK39</f>
        <v>8902</v>
      </c>
      <c r="BA39" s="4">
        <v>8902</v>
      </c>
      <c r="BB39" s="51">
        <f t="shared" si="6"/>
        <v>100</v>
      </c>
      <c r="BC39" s="155" t="s">
        <v>51</v>
      </c>
      <c r="BD39" s="78" t="s">
        <v>136</v>
      </c>
      <c r="BE39" s="4">
        <v>0</v>
      </c>
      <c r="BF39" s="166">
        <f>'[1]int.bev.'!AP39</f>
        <v>700</v>
      </c>
      <c r="BG39" s="4">
        <v>700</v>
      </c>
      <c r="BH39" s="51">
        <f>(BG39/BF39*100)</f>
        <v>100</v>
      </c>
      <c r="BJ39" s="177">
        <f t="shared" si="15"/>
        <v>159907</v>
      </c>
      <c r="BK39" s="120">
        <f t="shared" si="16"/>
        <v>201070</v>
      </c>
      <c r="BL39" s="172">
        <f t="shared" si="17"/>
        <v>200476</v>
      </c>
      <c r="BM39" s="51">
        <f t="shared" si="7"/>
        <v>99.7045804943552</v>
      </c>
      <c r="BN39" s="155" t="s">
        <v>51</v>
      </c>
      <c r="BO39" s="78" t="s">
        <v>136</v>
      </c>
      <c r="BP39" s="120">
        <f t="shared" si="0"/>
        <v>157907</v>
      </c>
      <c r="BQ39" s="120">
        <f t="shared" si="31"/>
        <v>196420</v>
      </c>
      <c r="BR39" s="120">
        <f t="shared" si="31"/>
        <v>195826</v>
      </c>
      <c r="BS39" s="51">
        <f t="shared" si="8"/>
        <v>99.6975868037878</v>
      </c>
      <c r="BT39" s="120">
        <f t="shared" si="9"/>
        <v>2000</v>
      </c>
      <c r="BU39" s="120">
        <f t="shared" si="10"/>
        <v>4650</v>
      </c>
      <c r="BV39" s="120">
        <f t="shared" si="11"/>
        <v>4650</v>
      </c>
      <c r="BW39" s="51">
        <f t="shared" si="12"/>
        <v>100</v>
      </c>
      <c r="BX39" s="68">
        <v>8</v>
      </c>
      <c r="BY39" s="22" t="s">
        <v>34</v>
      </c>
      <c r="BZ39" s="17" t="s">
        <v>194</v>
      </c>
      <c r="CA39" s="28">
        <v>2204</v>
      </c>
      <c r="CB39" s="28">
        <v>2267</v>
      </c>
      <c r="CC39" s="42">
        <v>2267</v>
      </c>
      <c r="CD39" s="65">
        <f t="shared" si="24"/>
        <v>100</v>
      </c>
      <c r="CE39" s="121">
        <v>0</v>
      </c>
      <c r="CF39" s="121">
        <v>0</v>
      </c>
      <c r="CG39" s="121">
        <v>0</v>
      </c>
      <c r="CH39" s="102">
        <v>0</v>
      </c>
      <c r="CI39" s="68">
        <v>8</v>
      </c>
      <c r="CJ39" s="22" t="s">
        <v>34</v>
      </c>
      <c r="CK39" s="17" t="s">
        <v>194</v>
      </c>
      <c r="CL39" s="28">
        <v>19363</v>
      </c>
      <c r="CM39" s="28">
        <v>25484</v>
      </c>
      <c r="CN39" s="28">
        <v>25484</v>
      </c>
      <c r="CO39" s="65">
        <f t="shared" si="25"/>
        <v>100</v>
      </c>
      <c r="CP39" s="121">
        <v>0</v>
      </c>
      <c r="CQ39" s="122">
        <v>258</v>
      </c>
      <c r="CR39" s="122">
        <v>762</v>
      </c>
      <c r="CS39" s="65">
        <f t="shared" si="26"/>
        <v>295.3488372093023</v>
      </c>
      <c r="CT39" s="68">
        <v>8</v>
      </c>
      <c r="CU39" s="22" t="s">
        <v>34</v>
      </c>
      <c r="CV39" s="17" t="s">
        <v>194</v>
      </c>
      <c r="CW39" s="28">
        <v>0</v>
      </c>
      <c r="CX39" s="42">
        <v>504</v>
      </c>
      <c r="CY39" s="42">
        <v>504</v>
      </c>
      <c r="CZ39" s="65">
        <f t="shared" si="27"/>
        <v>100</v>
      </c>
      <c r="DA39" s="123">
        <f t="shared" si="28"/>
        <v>21567</v>
      </c>
      <c r="DB39" s="123">
        <f aca="true" t="shared" si="32" ref="DB39:DC41">(CB39+CF39+CM39+CQ39+CX39)</f>
        <v>28513</v>
      </c>
      <c r="DC39" s="123">
        <f t="shared" si="32"/>
        <v>29017</v>
      </c>
      <c r="DD39" s="65">
        <f t="shared" si="30"/>
        <v>101.76761477220917</v>
      </c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</row>
    <row r="40" spans="1:138" ht="12.75">
      <c r="A40" s="178" t="s">
        <v>52</v>
      </c>
      <c r="B40" s="4" t="s">
        <v>137</v>
      </c>
      <c r="C40" s="4">
        <v>11296</v>
      </c>
      <c r="D40" s="166">
        <f>'[1]int.bev.'!D40</f>
        <v>12149</v>
      </c>
      <c r="E40" s="4">
        <v>12149</v>
      </c>
      <c r="F40" s="51">
        <f t="shared" si="2"/>
        <v>100</v>
      </c>
      <c r="G40" s="4">
        <v>0</v>
      </c>
      <c r="H40" s="166">
        <f>'[1]int.bev.'!G40</f>
        <v>243</v>
      </c>
      <c r="I40" s="4">
        <v>243</v>
      </c>
      <c r="J40" s="51">
        <f>(I40/H40*100)</f>
        <v>100</v>
      </c>
      <c r="K40" s="155" t="s">
        <v>52</v>
      </c>
      <c r="L40" s="78" t="s">
        <v>137</v>
      </c>
      <c r="M40" s="4">
        <v>0</v>
      </c>
      <c r="N40" s="166">
        <f>'[1]int.bev.'!J40</f>
        <v>0</v>
      </c>
      <c r="O40" s="4">
        <v>0</v>
      </c>
      <c r="P40" s="53">
        <v>0</v>
      </c>
      <c r="Q40" s="4">
        <v>0</v>
      </c>
      <c r="R40" s="166">
        <f>'[1]int.bev.'!O40</f>
        <v>0</v>
      </c>
      <c r="S40" s="4">
        <v>0</v>
      </c>
      <c r="T40" s="53">
        <v>0</v>
      </c>
      <c r="U40" s="155" t="s">
        <v>52</v>
      </c>
      <c r="V40" s="4" t="s">
        <v>137</v>
      </c>
      <c r="W40" s="4">
        <v>91026</v>
      </c>
      <c r="X40" s="166">
        <f>'[1]int.bev.'!R40</f>
        <v>107832</v>
      </c>
      <c r="Y40" s="4">
        <v>104865</v>
      </c>
      <c r="Z40" s="51">
        <f t="shared" si="3"/>
        <v>97.24849766303139</v>
      </c>
      <c r="AA40" s="4">
        <v>800</v>
      </c>
      <c r="AB40" s="166">
        <f>'[1]int.bev.'!U40</f>
        <v>1800</v>
      </c>
      <c r="AC40" s="4">
        <v>1800</v>
      </c>
      <c r="AD40" s="51">
        <f t="shared" si="4"/>
        <v>100</v>
      </c>
      <c r="AE40" s="155" t="s">
        <v>52</v>
      </c>
      <c r="AF40" s="78" t="s">
        <v>137</v>
      </c>
      <c r="AG40" s="177">
        <f t="shared" si="14"/>
        <v>0</v>
      </c>
      <c r="AH40" s="166">
        <f>'[1]int.bev.'!Z40</f>
        <v>563</v>
      </c>
      <c r="AI40" s="177">
        <f t="shared" si="21"/>
        <v>4742</v>
      </c>
      <c r="AJ40" s="51">
        <f t="shared" si="18"/>
        <v>842.2735346358792</v>
      </c>
      <c r="AK40" s="4">
        <v>0</v>
      </c>
      <c r="AL40" s="166">
        <f>'[1]int.bev.'!AC40</f>
        <v>563</v>
      </c>
      <c r="AM40" s="4">
        <v>563</v>
      </c>
      <c r="AN40" s="51">
        <f t="shared" si="22"/>
        <v>100</v>
      </c>
      <c r="AO40" s="155" t="s">
        <v>52</v>
      </c>
      <c r="AP40" s="78" t="s">
        <v>137</v>
      </c>
      <c r="AQ40" s="143">
        <v>0</v>
      </c>
      <c r="AR40" s="166">
        <f>'[1]int.bev.'!AH40</f>
        <v>0</v>
      </c>
      <c r="AS40" s="143">
        <v>0</v>
      </c>
      <c r="AT40" s="53">
        <v>0</v>
      </c>
      <c r="AU40" s="174">
        <v>0</v>
      </c>
      <c r="AV40" s="174">
        <v>0</v>
      </c>
      <c r="AW40" s="198">
        <v>4179</v>
      </c>
      <c r="AX40" s="174">
        <v>0</v>
      </c>
      <c r="AY40" s="4">
        <v>31</v>
      </c>
      <c r="AZ40" s="166">
        <f>'[1]int.bev.'!AK40</f>
        <v>4747</v>
      </c>
      <c r="BA40" s="4">
        <v>4747</v>
      </c>
      <c r="BB40" s="51">
        <f t="shared" si="6"/>
        <v>100</v>
      </c>
      <c r="BC40" s="155" t="s">
        <v>52</v>
      </c>
      <c r="BD40" s="78" t="s">
        <v>137</v>
      </c>
      <c r="BE40" s="4">
        <v>0</v>
      </c>
      <c r="BF40" s="166">
        <f>'[1]int.bev.'!AP40</f>
        <v>176</v>
      </c>
      <c r="BG40" s="4">
        <v>176</v>
      </c>
      <c r="BH40" s="51">
        <f>(BG40/BF40*100)</f>
        <v>100</v>
      </c>
      <c r="BJ40" s="177">
        <f t="shared" si="15"/>
        <v>102353</v>
      </c>
      <c r="BK40" s="120">
        <f t="shared" si="16"/>
        <v>125291</v>
      </c>
      <c r="BL40" s="172">
        <f t="shared" si="17"/>
        <v>126503</v>
      </c>
      <c r="BM40" s="51">
        <f t="shared" si="7"/>
        <v>100.96734801382381</v>
      </c>
      <c r="BN40" s="155" t="s">
        <v>52</v>
      </c>
      <c r="BO40" s="78" t="s">
        <v>137</v>
      </c>
      <c r="BP40" s="120">
        <f t="shared" si="0"/>
        <v>101553</v>
      </c>
      <c r="BQ40" s="120">
        <f t="shared" si="31"/>
        <v>122509</v>
      </c>
      <c r="BR40" s="120">
        <f t="shared" si="31"/>
        <v>123721</v>
      </c>
      <c r="BS40" s="51">
        <f t="shared" si="8"/>
        <v>100.9893150707295</v>
      </c>
      <c r="BT40" s="120">
        <f t="shared" si="9"/>
        <v>800</v>
      </c>
      <c r="BU40" s="120">
        <f t="shared" si="10"/>
        <v>2782</v>
      </c>
      <c r="BV40" s="120">
        <f t="shared" si="11"/>
        <v>2782</v>
      </c>
      <c r="BW40" s="51">
        <f t="shared" si="12"/>
        <v>100</v>
      </c>
      <c r="BX40" s="68">
        <v>8</v>
      </c>
      <c r="BY40" s="22" t="s">
        <v>35</v>
      </c>
      <c r="BZ40" s="17" t="s">
        <v>195</v>
      </c>
      <c r="CA40" s="28">
        <v>2340</v>
      </c>
      <c r="CB40" s="28">
        <v>1409</v>
      </c>
      <c r="CC40" s="42">
        <v>1409</v>
      </c>
      <c r="CD40" s="65">
        <f t="shared" si="24"/>
        <v>100</v>
      </c>
      <c r="CE40" s="121">
        <v>0</v>
      </c>
      <c r="CF40" s="121">
        <v>0</v>
      </c>
      <c r="CG40" s="121">
        <v>0</v>
      </c>
      <c r="CH40" s="102">
        <v>0</v>
      </c>
      <c r="CI40" s="68">
        <v>8</v>
      </c>
      <c r="CJ40" s="22" t="s">
        <v>35</v>
      </c>
      <c r="CK40" s="17" t="s">
        <v>195</v>
      </c>
      <c r="CL40" s="28">
        <v>25424</v>
      </c>
      <c r="CM40" s="28">
        <v>32772</v>
      </c>
      <c r="CN40" s="28">
        <v>32772</v>
      </c>
      <c r="CO40" s="65">
        <f t="shared" si="25"/>
        <v>100</v>
      </c>
      <c r="CP40" s="121">
        <v>0</v>
      </c>
      <c r="CQ40" s="122">
        <v>405</v>
      </c>
      <c r="CR40" s="122">
        <v>755</v>
      </c>
      <c r="CS40" s="65">
        <f t="shared" si="26"/>
        <v>186.41975308641975</v>
      </c>
      <c r="CT40" s="68">
        <v>8</v>
      </c>
      <c r="CU40" s="22" t="s">
        <v>35</v>
      </c>
      <c r="CV40" s="17" t="s">
        <v>195</v>
      </c>
      <c r="CW40" s="28">
        <v>0</v>
      </c>
      <c r="CX40" s="42">
        <v>350</v>
      </c>
      <c r="CY40" s="42">
        <v>350</v>
      </c>
      <c r="CZ40" s="65">
        <f t="shared" si="27"/>
        <v>100</v>
      </c>
      <c r="DA40" s="123">
        <f t="shared" si="28"/>
        <v>27764</v>
      </c>
      <c r="DB40" s="123">
        <f t="shared" si="32"/>
        <v>34936</v>
      </c>
      <c r="DC40" s="123">
        <f t="shared" si="32"/>
        <v>35286</v>
      </c>
      <c r="DD40" s="65">
        <f t="shared" si="30"/>
        <v>101.00183192122738</v>
      </c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</row>
    <row r="41" spans="1:138" ht="12.75">
      <c r="A41" s="178" t="s">
        <v>53</v>
      </c>
      <c r="B41" s="4" t="s">
        <v>138</v>
      </c>
      <c r="C41" s="4">
        <v>5631</v>
      </c>
      <c r="D41" s="166">
        <f>'[1]int.bev.'!D41</f>
        <v>8470</v>
      </c>
      <c r="E41" s="4">
        <v>8470</v>
      </c>
      <c r="F41" s="51">
        <f t="shared" si="2"/>
        <v>100</v>
      </c>
      <c r="G41" s="4">
        <v>0</v>
      </c>
      <c r="H41" s="166">
        <f>'[1]int.bev.'!G41</f>
        <v>0</v>
      </c>
      <c r="I41" s="4">
        <v>0</v>
      </c>
      <c r="J41" s="53">
        <v>0</v>
      </c>
      <c r="K41" s="155" t="s">
        <v>53</v>
      </c>
      <c r="L41" s="78" t="s">
        <v>138</v>
      </c>
      <c r="M41" s="4">
        <v>0</v>
      </c>
      <c r="N41" s="166">
        <f>'[1]int.bev.'!J41</f>
        <v>0</v>
      </c>
      <c r="O41" s="4">
        <v>0</v>
      </c>
      <c r="P41" s="53">
        <v>0</v>
      </c>
      <c r="Q41" s="4">
        <v>0</v>
      </c>
      <c r="R41" s="166">
        <f>'[1]int.bev.'!O41</f>
        <v>0</v>
      </c>
      <c r="S41" s="4">
        <v>0</v>
      </c>
      <c r="T41" s="53">
        <v>0</v>
      </c>
      <c r="U41" s="155" t="s">
        <v>53</v>
      </c>
      <c r="V41" s="4" t="s">
        <v>138</v>
      </c>
      <c r="W41" s="4">
        <v>71170</v>
      </c>
      <c r="X41" s="166">
        <f>'[1]int.bev.'!R41</f>
        <v>88419</v>
      </c>
      <c r="Y41" s="4">
        <v>84960</v>
      </c>
      <c r="Z41" s="51">
        <f t="shared" si="3"/>
        <v>96.08794489872086</v>
      </c>
      <c r="AA41" s="4">
        <v>250</v>
      </c>
      <c r="AB41" s="166">
        <f>'[1]int.bev.'!U41</f>
        <v>3150</v>
      </c>
      <c r="AC41" s="4">
        <v>3150</v>
      </c>
      <c r="AD41" s="51">
        <f t="shared" si="4"/>
        <v>100</v>
      </c>
      <c r="AE41" s="155" t="s">
        <v>53</v>
      </c>
      <c r="AF41" s="78" t="s">
        <v>138</v>
      </c>
      <c r="AG41" s="177">
        <f t="shared" si="14"/>
        <v>0</v>
      </c>
      <c r="AH41" s="166">
        <f>'[1]int.bev.'!Z41</f>
        <v>1251</v>
      </c>
      <c r="AI41" s="177">
        <f t="shared" si="21"/>
        <v>3353</v>
      </c>
      <c r="AJ41" s="51">
        <f t="shared" si="18"/>
        <v>268.0255795363709</v>
      </c>
      <c r="AK41" s="4">
        <v>0</v>
      </c>
      <c r="AL41" s="166">
        <f>'[1]int.bev.'!AC41</f>
        <v>0</v>
      </c>
      <c r="AM41" s="4">
        <v>0</v>
      </c>
      <c r="AN41" s="53">
        <v>0</v>
      </c>
      <c r="AO41" s="155" t="s">
        <v>53</v>
      </c>
      <c r="AP41" s="78" t="s">
        <v>138</v>
      </c>
      <c r="AQ41" s="143">
        <v>0</v>
      </c>
      <c r="AR41" s="166">
        <f>'[1]int.bev.'!AH41</f>
        <v>1251</v>
      </c>
      <c r="AS41" s="143">
        <v>1251</v>
      </c>
      <c r="AT41" s="51">
        <f t="shared" si="19"/>
        <v>100</v>
      </c>
      <c r="AU41" s="174">
        <v>0</v>
      </c>
      <c r="AV41" s="174">
        <v>0</v>
      </c>
      <c r="AW41" s="198">
        <v>2102</v>
      </c>
      <c r="AX41" s="174">
        <v>0</v>
      </c>
      <c r="AY41" s="4">
        <v>1740</v>
      </c>
      <c r="AZ41" s="166">
        <f>'[1]int.bev.'!AK41</f>
        <v>3495</v>
      </c>
      <c r="BA41" s="4">
        <v>3495</v>
      </c>
      <c r="BB41" s="51">
        <f t="shared" si="6"/>
        <v>100</v>
      </c>
      <c r="BC41" s="155" t="s">
        <v>53</v>
      </c>
      <c r="BD41" s="78" t="s">
        <v>138</v>
      </c>
      <c r="BE41" s="4">
        <v>906</v>
      </c>
      <c r="BF41" s="166">
        <f>'[1]int.bev.'!AP41</f>
        <v>0</v>
      </c>
      <c r="BG41" s="4">
        <v>0</v>
      </c>
      <c r="BH41" s="162">
        <v>0</v>
      </c>
      <c r="BJ41" s="177">
        <f t="shared" si="15"/>
        <v>78541</v>
      </c>
      <c r="BK41" s="120">
        <f t="shared" si="16"/>
        <v>101635</v>
      </c>
      <c r="BL41" s="172">
        <f t="shared" si="17"/>
        <v>100278</v>
      </c>
      <c r="BM41" s="51">
        <f t="shared" si="7"/>
        <v>98.66483002902542</v>
      </c>
      <c r="BN41" s="155" t="s">
        <v>53</v>
      </c>
      <c r="BO41" s="78" t="s">
        <v>138</v>
      </c>
      <c r="BP41" s="120">
        <f t="shared" si="0"/>
        <v>77385</v>
      </c>
      <c r="BQ41" s="120">
        <f t="shared" si="31"/>
        <v>98485</v>
      </c>
      <c r="BR41" s="120">
        <f t="shared" si="31"/>
        <v>97128</v>
      </c>
      <c r="BS41" s="51">
        <f t="shared" si="8"/>
        <v>98.62212519673047</v>
      </c>
      <c r="BT41" s="120">
        <f t="shared" si="9"/>
        <v>1156</v>
      </c>
      <c r="BU41" s="120">
        <f t="shared" si="10"/>
        <v>3150</v>
      </c>
      <c r="BV41" s="120">
        <f t="shared" si="11"/>
        <v>3150</v>
      </c>
      <c r="BW41" s="51">
        <f t="shared" si="12"/>
        <v>100</v>
      </c>
      <c r="BX41" s="68">
        <v>8</v>
      </c>
      <c r="BY41" s="22" t="s">
        <v>36</v>
      </c>
      <c r="BZ41" s="17" t="s">
        <v>196</v>
      </c>
      <c r="CA41" s="28">
        <v>6362</v>
      </c>
      <c r="CB41" s="28">
        <v>7220</v>
      </c>
      <c r="CC41" s="42">
        <v>7220</v>
      </c>
      <c r="CD41" s="65">
        <f t="shared" si="24"/>
        <v>100</v>
      </c>
      <c r="CE41" s="121">
        <v>0</v>
      </c>
      <c r="CF41" s="121">
        <v>0</v>
      </c>
      <c r="CG41" s="121">
        <v>0</v>
      </c>
      <c r="CH41" s="102">
        <v>0</v>
      </c>
      <c r="CI41" s="68">
        <v>8</v>
      </c>
      <c r="CJ41" s="22" t="s">
        <v>36</v>
      </c>
      <c r="CK41" s="17" t="s">
        <v>196</v>
      </c>
      <c r="CL41" s="28">
        <v>45975</v>
      </c>
      <c r="CM41" s="28">
        <v>56438</v>
      </c>
      <c r="CN41" s="28">
        <v>56438</v>
      </c>
      <c r="CO41" s="65">
        <f t="shared" si="25"/>
        <v>100</v>
      </c>
      <c r="CP41" s="121">
        <v>0</v>
      </c>
      <c r="CQ41" s="122">
        <v>160</v>
      </c>
      <c r="CR41" s="122">
        <v>909</v>
      </c>
      <c r="CS41" s="65">
        <f t="shared" si="26"/>
        <v>568.125</v>
      </c>
      <c r="CT41" s="68">
        <v>8</v>
      </c>
      <c r="CU41" s="22" t="s">
        <v>36</v>
      </c>
      <c r="CV41" s="17" t="s">
        <v>196</v>
      </c>
      <c r="CW41" s="28">
        <v>0</v>
      </c>
      <c r="CX41" s="42">
        <v>758</v>
      </c>
      <c r="CY41" s="42">
        <v>758</v>
      </c>
      <c r="CZ41" s="65">
        <f t="shared" si="27"/>
        <v>100</v>
      </c>
      <c r="DA41" s="123">
        <f t="shared" si="28"/>
        <v>52337</v>
      </c>
      <c r="DB41" s="123">
        <f t="shared" si="32"/>
        <v>64576</v>
      </c>
      <c r="DC41" s="123">
        <f t="shared" si="32"/>
        <v>65325</v>
      </c>
      <c r="DD41" s="65">
        <f t="shared" si="30"/>
        <v>101.15987363726462</v>
      </c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</row>
    <row r="42" spans="1:138" ht="12.75">
      <c r="A42" s="178" t="s">
        <v>54</v>
      </c>
      <c r="B42" s="4" t="s">
        <v>139</v>
      </c>
      <c r="C42" s="4">
        <v>90000</v>
      </c>
      <c r="D42" s="166">
        <f>'[1]int.bev.'!D42</f>
        <v>115264</v>
      </c>
      <c r="E42" s="4">
        <v>115264</v>
      </c>
      <c r="F42" s="51">
        <f t="shared" si="2"/>
        <v>100</v>
      </c>
      <c r="G42" s="4">
        <v>0</v>
      </c>
      <c r="H42" s="166">
        <f>'[1]int.bev.'!G42</f>
        <v>0</v>
      </c>
      <c r="I42" s="4">
        <v>0</v>
      </c>
      <c r="J42" s="53">
        <v>0</v>
      </c>
      <c r="K42" s="155" t="s">
        <v>54</v>
      </c>
      <c r="L42" s="78" t="s">
        <v>139</v>
      </c>
      <c r="M42" s="4">
        <v>0</v>
      </c>
      <c r="N42" s="166">
        <f>'[1]int.bev.'!J42</f>
        <v>0</v>
      </c>
      <c r="O42" s="4">
        <v>0</v>
      </c>
      <c r="P42" s="53">
        <v>0</v>
      </c>
      <c r="Q42" s="4">
        <v>0</v>
      </c>
      <c r="R42" s="166">
        <f>'[1]int.bev.'!O42</f>
        <v>0</v>
      </c>
      <c r="S42" s="4">
        <v>0</v>
      </c>
      <c r="T42" s="53">
        <v>0</v>
      </c>
      <c r="U42" s="155" t="s">
        <v>54</v>
      </c>
      <c r="V42" s="4" t="s">
        <v>139</v>
      </c>
      <c r="W42" s="4">
        <v>420502</v>
      </c>
      <c r="X42" s="166">
        <f>'[1]int.bev.'!R42</f>
        <v>476294</v>
      </c>
      <c r="Y42" s="4">
        <v>476188</v>
      </c>
      <c r="Z42" s="51">
        <f t="shared" si="3"/>
        <v>99.97774483827216</v>
      </c>
      <c r="AA42" s="4">
        <v>0</v>
      </c>
      <c r="AB42" s="166">
        <f>'[1]int.bev.'!U42</f>
        <v>5563</v>
      </c>
      <c r="AC42" s="4">
        <v>5563</v>
      </c>
      <c r="AD42" s="51">
        <f t="shared" si="4"/>
        <v>100</v>
      </c>
      <c r="AE42" s="155" t="s">
        <v>54</v>
      </c>
      <c r="AF42" s="78" t="s">
        <v>139</v>
      </c>
      <c r="AG42" s="177">
        <f t="shared" si="14"/>
        <v>0</v>
      </c>
      <c r="AH42" s="166">
        <f>'[1]int.bev.'!Z42</f>
        <v>15000</v>
      </c>
      <c r="AI42" s="177">
        <f t="shared" si="21"/>
        <v>15881</v>
      </c>
      <c r="AJ42" s="51">
        <f t="shared" si="18"/>
        <v>105.87333333333333</v>
      </c>
      <c r="AK42" s="4">
        <v>0</v>
      </c>
      <c r="AL42" s="166">
        <f>'[1]int.bev.'!AC42</f>
        <v>0</v>
      </c>
      <c r="AM42" s="4">
        <v>0</v>
      </c>
      <c r="AN42" s="53">
        <v>0</v>
      </c>
      <c r="AO42" s="155" t="s">
        <v>54</v>
      </c>
      <c r="AP42" s="78" t="s">
        <v>139</v>
      </c>
      <c r="AQ42" s="143">
        <v>0</v>
      </c>
      <c r="AR42" s="166">
        <f>'[1]int.bev.'!AH42</f>
        <v>15000</v>
      </c>
      <c r="AS42" s="143">
        <v>15474</v>
      </c>
      <c r="AT42" s="51">
        <f t="shared" si="19"/>
        <v>103.16000000000001</v>
      </c>
      <c r="AU42" s="174">
        <v>0</v>
      </c>
      <c r="AV42" s="174">
        <v>0</v>
      </c>
      <c r="AW42" s="198">
        <v>407</v>
      </c>
      <c r="AX42" s="174">
        <v>0</v>
      </c>
      <c r="AY42" s="4">
        <v>0</v>
      </c>
      <c r="AZ42" s="166">
        <f>'[1]int.bev.'!AK42</f>
        <v>17969</v>
      </c>
      <c r="BA42" s="4">
        <v>17969</v>
      </c>
      <c r="BB42" s="51">
        <f t="shared" si="6"/>
        <v>100</v>
      </c>
      <c r="BC42" s="155" t="s">
        <v>54</v>
      </c>
      <c r="BD42" s="78" t="s">
        <v>139</v>
      </c>
      <c r="BE42" s="4">
        <v>0</v>
      </c>
      <c r="BF42" s="166">
        <f>'[1]int.bev.'!AP42</f>
        <v>0</v>
      </c>
      <c r="BG42" s="4">
        <v>0</v>
      </c>
      <c r="BH42" s="162">
        <v>0</v>
      </c>
      <c r="BJ42" s="177">
        <f t="shared" si="15"/>
        <v>510502</v>
      </c>
      <c r="BK42" s="120">
        <f t="shared" si="16"/>
        <v>624527</v>
      </c>
      <c r="BL42" s="172">
        <f t="shared" si="17"/>
        <v>625302</v>
      </c>
      <c r="BM42" s="51">
        <f t="shared" si="7"/>
        <v>100.12409391427433</v>
      </c>
      <c r="BN42" s="155" t="s">
        <v>54</v>
      </c>
      <c r="BO42" s="78" t="s">
        <v>139</v>
      </c>
      <c r="BP42" s="120">
        <f t="shared" si="0"/>
        <v>510502</v>
      </c>
      <c r="BQ42" s="120">
        <f t="shared" si="31"/>
        <v>618964</v>
      </c>
      <c r="BR42" s="120">
        <f t="shared" si="31"/>
        <v>619739</v>
      </c>
      <c r="BS42" s="51">
        <f t="shared" si="8"/>
        <v>100.12520922056855</v>
      </c>
      <c r="BT42" s="120">
        <f t="shared" si="9"/>
        <v>0</v>
      </c>
      <c r="BU42" s="120">
        <f t="shared" si="10"/>
        <v>5563</v>
      </c>
      <c r="BV42" s="120">
        <f t="shared" si="11"/>
        <v>5563</v>
      </c>
      <c r="BW42" s="51">
        <f t="shared" si="12"/>
        <v>100</v>
      </c>
      <c r="BX42" s="68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</row>
    <row r="43" spans="1:138" ht="12.75">
      <c r="A43" s="178" t="s">
        <v>55</v>
      </c>
      <c r="B43" s="4" t="s">
        <v>140</v>
      </c>
      <c r="C43" s="4">
        <v>15930</v>
      </c>
      <c r="D43" s="166">
        <f>'[1]int.bev.'!D43</f>
        <v>18464</v>
      </c>
      <c r="E43" s="4">
        <v>18464</v>
      </c>
      <c r="F43" s="51">
        <f t="shared" si="2"/>
        <v>100</v>
      </c>
      <c r="G43" s="4">
        <v>0</v>
      </c>
      <c r="H43" s="166">
        <f>'[1]int.bev.'!G43</f>
        <v>0</v>
      </c>
      <c r="I43" s="4">
        <v>0</v>
      </c>
      <c r="J43" s="53">
        <v>0</v>
      </c>
      <c r="K43" s="155" t="s">
        <v>55</v>
      </c>
      <c r="L43" s="78" t="s">
        <v>140</v>
      </c>
      <c r="M43" s="4">
        <v>0</v>
      </c>
      <c r="N43" s="166">
        <f>'[1]int.bev.'!J43</f>
        <v>0</v>
      </c>
      <c r="O43" s="4">
        <v>0</v>
      </c>
      <c r="P43" s="53">
        <v>0</v>
      </c>
      <c r="Q43" s="4">
        <v>59</v>
      </c>
      <c r="R43" s="166">
        <f>'[1]int.bev.'!O43</f>
        <v>0</v>
      </c>
      <c r="S43" s="4">
        <v>0</v>
      </c>
      <c r="T43" s="53">
        <v>0</v>
      </c>
      <c r="U43" s="155" t="s">
        <v>55</v>
      </c>
      <c r="V43" s="4" t="s">
        <v>140</v>
      </c>
      <c r="W43" s="4">
        <v>87292</v>
      </c>
      <c r="X43" s="166">
        <f>'[1]int.bev.'!R43</f>
        <v>122807</v>
      </c>
      <c r="Y43" s="4">
        <v>116702</v>
      </c>
      <c r="Z43" s="51">
        <f t="shared" si="3"/>
        <v>95.02878500411215</v>
      </c>
      <c r="AA43" s="4">
        <v>0</v>
      </c>
      <c r="AB43" s="166">
        <f>'[1]int.bev.'!U43</f>
        <v>3327</v>
      </c>
      <c r="AC43" s="4">
        <v>3327</v>
      </c>
      <c r="AD43" s="51">
        <f t="shared" si="4"/>
        <v>100</v>
      </c>
      <c r="AE43" s="155" t="s">
        <v>55</v>
      </c>
      <c r="AF43" s="78" t="s">
        <v>140</v>
      </c>
      <c r="AG43" s="177">
        <f t="shared" si="14"/>
        <v>2975</v>
      </c>
      <c r="AH43" s="166">
        <f>'[1]int.bev.'!Z43</f>
        <v>7270</v>
      </c>
      <c r="AI43" s="177">
        <f t="shared" si="21"/>
        <v>7270</v>
      </c>
      <c r="AJ43" s="51">
        <f t="shared" si="18"/>
        <v>100</v>
      </c>
      <c r="AK43" s="4">
        <v>0</v>
      </c>
      <c r="AL43" s="166">
        <f>'[1]int.bev.'!AC43</f>
        <v>0</v>
      </c>
      <c r="AM43" s="4">
        <v>0</v>
      </c>
      <c r="AN43" s="53">
        <v>0</v>
      </c>
      <c r="AO43" s="155" t="s">
        <v>55</v>
      </c>
      <c r="AP43" s="78" t="s">
        <v>140</v>
      </c>
      <c r="AQ43" s="143">
        <v>2975</v>
      </c>
      <c r="AR43" s="166">
        <f>'[1]int.bev.'!AH43</f>
        <v>7270</v>
      </c>
      <c r="AS43" s="143">
        <v>7270</v>
      </c>
      <c r="AT43" s="51">
        <f t="shared" si="19"/>
        <v>100</v>
      </c>
      <c r="AU43" s="174">
        <v>0</v>
      </c>
      <c r="AV43" s="174">
        <v>0</v>
      </c>
      <c r="AW43" s="198">
        <v>0</v>
      </c>
      <c r="AX43" s="174">
        <v>0</v>
      </c>
      <c r="AY43" s="4">
        <v>582</v>
      </c>
      <c r="AZ43" s="166">
        <f>'[1]int.bev.'!AK43</f>
        <v>43</v>
      </c>
      <c r="BA43" s="4">
        <v>657</v>
      </c>
      <c r="BB43" s="205">
        <f t="shared" si="6"/>
        <v>1527.906976744186</v>
      </c>
      <c r="BC43" s="155" t="s">
        <v>55</v>
      </c>
      <c r="BD43" s="78" t="s">
        <v>140</v>
      </c>
      <c r="BE43" s="4">
        <v>0</v>
      </c>
      <c r="BF43" s="166">
        <f>'[1]int.bev.'!AP43</f>
        <v>0</v>
      </c>
      <c r="BG43" s="4">
        <v>0</v>
      </c>
      <c r="BH43" s="53">
        <v>0</v>
      </c>
      <c r="BJ43" s="177">
        <f t="shared" si="15"/>
        <v>106838</v>
      </c>
      <c r="BK43" s="120">
        <f t="shared" si="16"/>
        <v>148584</v>
      </c>
      <c r="BL43" s="172">
        <f t="shared" si="17"/>
        <v>143093</v>
      </c>
      <c r="BM43" s="51">
        <f t="shared" si="7"/>
        <v>96.30444731599633</v>
      </c>
      <c r="BN43" s="155" t="s">
        <v>55</v>
      </c>
      <c r="BO43" s="78" t="s">
        <v>140</v>
      </c>
      <c r="BP43" s="120">
        <f t="shared" si="0"/>
        <v>106779</v>
      </c>
      <c r="BQ43" s="120">
        <f t="shared" si="31"/>
        <v>145257</v>
      </c>
      <c r="BR43" s="120">
        <f t="shared" si="31"/>
        <v>139766</v>
      </c>
      <c r="BS43" s="51">
        <f t="shared" si="8"/>
        <v>96.21980352065648</v>
      </c>
      <c r="BT43" s="120">
        <f t="shared" si="9"/>
        <v>59</v>
      </c>
      <c r="BU43" s="120">
        <f t="shared" si="10"/>
        <v>3327</v>
      </c>
      <c r="BV43" s="120">
        <f t="shared" si="11"/>
        <v>3327</v>
      </c>
      <c r="BW43" s="51">
        <f t="shared" si="12"/>
        <v>100</v>
      </c>
      <c r="BX43" s="69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</row>
    <row r="44" spans="1:138" ht="12.75">
      <c r="A44" s="178" t="s">
        <v>56</v>
      </c>
      <c r="B44" s="4" t="s">
        <v>141</v>
      </c>
      <c r="C44" s="4">
        <v>0</v>
      </c>
      <c r="D44" s="166">
        <f>'[1]int.bev.'!D44</f>
        <v>0</v>
      </c>
      <c r="E44" s="4">
        <v>0</v>
      </c>
      <c r="F44" s="162">
        <v>0</v>
      </c>
      <c r="G44" s="4">
        <v>0</v>
      </c>
      <c r="H44" s="166">
        <f>'[1]int.bev.'!G44</f>
        <v>0</v>
      </c>
      <c r="I44" s="4">
        <v>0</v>
      </c>
      <c r="J44" s="53">
        <v>0</v>
      </c>
      <c r="K44" s="155" t="s">
        <v>56</v>
      </c>
      <c r="L44" s="78" t="s">
        <v>141</v>
      </c>
      <c r="M44" s="4">
        <v>0</v>
      </c>
      <c r="N44" s="166">
        <f>'[1]int.bev.'!J44</f>
        <v>0</v>
      </c>
      <c r="O44" s="4">
        <v>0</v>
      </c>
      <c r="P44" s="53">
        <v>0</v>
      </c>
      <c r="Q44" s="4">
        <v>0</v>
      </c>
      <c r="R44" s="166">
        <f>'[1]int.bev.'!O44</f>
        <v>0</v>
      </c>
      <c r="S44" s="4">
        <v>0</v>
      </c>
      <c r="T44" s="53">
        <v>0</v>
      </c>
      <c r="U44" s="155" t="s">
        <v>56</v>
      </c>
      <c r="V44" s="4" t="s">
        <v>141</v>
      </c>
      <c r="W44" s="4">
        <v>0</v>
      </c>
      <c r="X44" s="166">
        <f>'[1]int.bev.'!R44</f>
        <v>0</v>
      </c>
      <c r="Y44" s="4">
        <v>0</v>
      </c>
      <c r="Z44" s="162">
        <v>0</v>
      </c>
      <c r="AA44" s="4">
        <v>0</v>
      </c>
      <c r="AB44" s="166">
        <f>'[1]int.bev.'!U44</f>
        <v>0</v>
      </c>
      <c r="AC44" s="4">
        <v>0</v>
      </c>
      <c r="AD44" s="162">
        <v>0</v>
      </c>
      <c r="AE44" s="155" t="s">
        <v>56</v>
      </c>
      <c r="AF44" s="78" t="s">
        <v>141</v>
      </c>
      <c r="AG44" s="177">
        <f t="shared" si="14"/>
        <v>0</v>
      </c>
      <c r="AH44" s="166">
        <f>'[1]int.bev.'!Z44</f>
        <v>0</v>
      </c>
      <c r="AI44" s="177">
        <f t="shared" si="21"/>
        <v>0</v>
      </c>
      <c r="AJ44" s="53">
        <v>0</v>
      </c>
      <c r="AK44" s="4">
        <v>0</v>
      </c>
      <c r="AL44" s="166">
        <f>'[1]int.bev.'!AC44</f>
        <v>0</v>
      </c>
      <c r="AM44" s="4">
        <v>0</v>
      </c>
      <c r="AN44" s="53">
        <v>0</v>
      </c>
      <c r="AO44" s="155" t="s">
        <v>56</v>
      </c>
      <c r="AP44" s="78" t="s">
        <v>141</v>
      </c>
      <c r="AQ44" s="143">
        <v>0</v>
      </c>
      <c r="AR44" s="166">
        <f>'[1]int.bev.'!AH44</f>
        <v>0</v>
      </c>
      <c r="AS44" s="143">
        <v>0</v>
      </c>
      <c r="AT44" s="162">
        <v>0</v>
      </c>
      <c r="AU44" s="174">
        <v>0</v>
      </c>
      <c r="AV44" s="174">
        <v>0</v>
      </c>
      <c r="AW44" s="198">
        <v>0</v>
      </c>
      <c r="AX44" s="174">
        <v>0</v>
      </c>
      <c r="AY44" s="4">
        <v>0</v>
      </c>
      <c r="AZ44" s="166">
        <f>'[1]int.bev.'!AK44</f>
        <v>179</v>
      </c>
      <c r="BA44" s="4">
        <v>179</v>
      </c>
      <c r="BB44" s="51">
        <f t="shared" si="6"/>
        <v>100</v>
      </c>
      <c r="BC44" s="155" t="s">
        <v>56</v>
      </c>
      <c r="BD44" s="78" t="s">
        <v>141</v>
      </c>
      <c r="BE44" s="4">
        <v>0</v>
      </c>
      <c r="BF44" s="166">
        <f>'[1]int.bev.'!AP44</f>
        <v>0</v>
      </c>
      <c r="BG44" s="4">
        <v>0</v>
      </c>
      <c r="BH44" s="53">
        <v>0</v>
      </c>
      <c r="BJ44" s="177">
        <f t="shared" si="15"/>
        <v>0</v>
      </c>
      <c r="BK44" s="120">
        <f t="shared" si="16"/>
        <v>179</v>
      </c>
      <c r="BL44" s="172">
        <f t="shared" si="17"/>
        <v>179</v>
      </c>
      <c r="BM44" s="51">
        <f t="shared" si="7"/>
        <v>100</v>
      </c>
      <c r="BN44" s="155" t="s">
        <v>56</v>
      </c>
      <c r="BO44" s="78" t="s">
        <v>141</v>
      </c>
      <c r="BP44" s="120">
        <f t="shared" si="0"/>
        <v>0</v>
      </c>
      <c r="BQ44" s="120">
        <f t="shared" si="31"/>
        <v>179</v>
      </c>
      <c r="BR44" s="120">
        <f t="shared" si="31"/>
        <v>179</v>
      </c>
      <c r="BS44" s="51">
        <f t="shared" si="8"/>
        <v>100</v>
      </c>
      <c r="BT44" s="120">
        <f t="shared" si="9"/>
        <v>0</v>
      </c>
      <c r="BU44" s="120">
        <f t="shared" si="10"/>
        <v>0</v>
      </c>
      <c r="BV44" s="120">
        <f t="shared" si="11"/>
        <v>0</v>
      </c>
      <c r="BW44" s="162">
        <v>0</v>
      </c>
      <c r="BX44" s="69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</row>
    <row r="45" spans="1:138" ht="12.75">
      <c r="A45" s="178" t="s">
        <v>57</v>
      </c>
      <c r="B45" s="4" t="s">
        <v>142</v>
      </c>
      <c r="C45" s="4">
        <v>13751</v>
      </c>
      <c r="D45" s="166">
        <f>'[1]int.bev.'!D45</f>
        <v>11029</v>
      </c>
      <c r="E45" s="4">
        <v>11029</v>
      </c>
      <c r="F45" s="51">
        <f t="shared" si="2"/>
        <v>100</v>
      </c>
      <c r="G45" s="4">
        <v>0</v>
      </c>
      <c r="H45" s="166">
        <f>'[1]int.bev.'!G45</f>
        <v>0</v>
      </c>
      <c r="I45" s="4">
        <v>0</v>
      </c>
      <c r="J45" s="53">
        <v>0</v>
      </c>
      <c r="K45" s="155" t="s">
        <v>57</v>
      </c>
      <c r="L45" s="78" t="s">
        <v>142</v>
      </c>
      <c r="M45" s="4">
        <v>0</v>
      </c>
      <c r="N45" s="166">
        <f>'[1]int.bev.'!J45</f>
        <v>0</v>
      </c>
      <c r="O45" s="4">
        <v>0</v>
      </c>
      <c r="P45" s="162">
        <v>0</v>
      </c>
      <c r="Q45" s="4">
        <v>0</v>
      </c>
      <c r="R45" s="166">
        <f>'[1]int.bev.'!O45</f>
        <v>0</v>
      </c>
      <c r="S45" s="4">
        <v>0</v>
      </c>
      <c r="T45" s="53">
        <v>0</v>
      </c>
      <c r="U45" s="155" t="s">
        <v>57</v>
      </c>
      <c r="V45" s="4" t="s">
        <v>142</v>
      </c>
      <c r="W45" s="4">
        <v>66298</v>
      </c>
      <c r="X45" s="166">
        <f>'[1]int.bev.'!R45</f>
        <v>90982</v>
      </c>
      <c r="Y45" s="4">
        <v>90353</v>
      </c>
      <c r="Z45" s="51">
        <f t="shared" si="3"/>
        <v>99.30865445912377</v>
      </c>
      <c r="AA45" s="4">
        <v>1000</v>
      </c>
      <c r="AB45" s="166">
        <f>'[1]int.bev.'!U45</f>
        <v>6779</v>
      </c>
      <c r="AC45" s="4">
        <v>6779</v>
      </c>
      <c r="AD45" s="51">
        <f t="shared" si="4"/>
        <v>100</v>
      </c>
      <c r="AE45" s="155" t="s">
        <v>57</v>
      </c>
      <c r="AF45" s="78" t="s">
        <v>142</v>
      </c>
      <c r="AG45" s="177">
        <f t="shared" si="14"/>
        <v>300</v>
      </c>
      <c r="AH45" s="166">
        <f>'[1]int.bev.'!Z45</f>
        <v>756</v>
      </c>
      <c r="AI45" s="177">
        <f t="shared" si="21"/>
        <v>756</v>
      </c>
      <c r="AJ45" s="51">
        <f t="shared" si="18"/>
        <v>100</v>
      </c>
      <c r="AK45" s="4">
        <v>0</v>
      </c>
      <c r="AL45" s="166">
        <f>'[1]int.bev.'!AC45</f>
        <v>0</v>
      </c>
      <c r="AM45" s="4">
        <v>0</v>
      </c>
      <c r="AN45" s="53">
        <v>0</v>
      </c>
      <c r="AO45" s="155" t="s">
        <v>57</v>
      </c>
      <c r="AP45" s="78" t="s">
        <v>142</v>
      </c>
      <c r="AQ45" s="143">
        <v>300</v>
      </c>
      <c r="AR45" s="166">
        <f>'[1]int.bev.'!AH45</f>
        <v>756</v>
      </c>
      <c r="AS45" s="143">
        <v>756</v>
      </c>
      <c r="AT45" s="51">
        <f>(AS45/AR45*100)</f>
        <v>100</v>
      </c>
      <c r="AU45" s="174">
        <v>0</v>
      </c>
      <c r="AV45" s="174">
        <v>0</v>
      </c>
      <c r="AW45" s="198">
        <v>0</v>
      </c>
      <c r="AX45" s="174">
        <v>0</v>
      </c>
      <c r="AY45" s="4">
        <v>128</v>
      </c>
      <c r="AZ45" s="166">
        <f>'[1]int.bev.'!AK45</f>
        <v>1024</v>
      </c>
      <c r="BA45" s="4">
        <v>1412</v>
      </c>
      <c r="BB45" s="51">
        <f t="shared" si="6"/>
        <v>137.890625</v>
      </c>
      <c r="BC45" s="155" t="s">
        <v>57</v>
      </c>
      <c r="BD45" s="78" t="s">
        <v>142</v>
      </c>
      <c r="BE45" s="4">
        <v>0</v>
      </c>
      <c r="BF45" s="166">
        <f>'[1]int.bev.'!AP45</f>
        <v>0</v>
      </c>
      <c r="BG45" s="4">
        <v>0</v>
      </c>
      <c r="BH45" s="53">
        <v>0</v>
      </c>
      <c r="BJ45" s="177">
        <f t="shared" si="15"/>
        <v>80477</v>
      </c>
      <c r="BK45" s="120">
        <f t="shared" si="16"/>
        <v>103791</v>
      </c>
      <c r="BL45" s="172">
        <f t="shared" si="17"/>
        <v>103550</v>
      </c>
      <c r="BM45" s="51">
        <f t="shared" si="7"/>
        <v>99.76780260330858</v>
      </c>
      <c r="BN45" s="155" t="s">
        <v>57</v>
      </c>
      <c r="BO45" s="78" t="s">
        <v>142</v>
      </c>
      <c r="BP45" s="120">
        <f t="shared" si="0"/>
        <v>79477</v>
      </c>
      <c r="BQ45" s="120">
        <f t="shared" si="31"/>
        <v>97012</v>
      </c>
      <c r="BR45" s="120">
        <f t="shared" si="31"/>
        <v>96771</v>
      </c>
      <c r="BS45" s="51">
        <f t="shared" si="8"/>
        <v>99.75157712447945</v>
      </c>
      <c r="BT45" s="120">
        <f t="shared" si="9"/>
        <v>1000</v>
      </c>
      <c r="BU45" s="120">
        <f t="shared" si="10"/>
        <v>6779</v>
      </c>
      <c r="BV45" s="120">
        <f t="shared" si="11"/>
        <v>6779</v>
      </c>
      <c r="BW45" s="51">
        <f t="shared" si="12"/>
        <v>100</v>
      </c>
      <c r="BX45" s="70">
        <v>8</v>
      </c>
      <c r="BY45" s="18"/>
      <c r="BZ45" s="18" t="s">
        <v>197</v>
      </c>
      <c r="CA45" s="56">
        <f>SUM(CA21:CA44)</f>
        <v>76467</v>
      </c>
      <c r="CB45" s="56">
        <f>SUM(CB21:CB44)</f>
        <v>77394</v>
      </c>
      <c r="CC45" s="56">
        <f>SUM(CC21:CC44)</f>
        <v>77394</v>
      </c>
      <c r="CD45" s="60">
        <f>(CC45/CB45*100)</f>
        <v>100</v>
      </c>
      <c r="CE45" s="56">
        <f>SUM(CE21:CE44)</f>
        <v>0</v>
      </c>
      <c r="CF45" s="56">
        <f>SUM(CF21:CF44)</f>
        <v>0</v>
      </c>
      <c r="CG45" s="56">
        <f>SUM(CG21:CG44)</f>
        <v>0</v>
      </c>
      <c r="CH45" s="103">
        <v>0</v>
      </c>
      <c r="CI45" s="70">
        <v>8</v>
      </c>
      <c r="CJ45" s="18"/>
      <c r="CK45" s="18" t="s">
        <v>197</v>
      </c>
      <c r="CL45" s="56">
        <f aca="true" t="shared" si="33" ref="CL45:CR45">SUM(CL21:CL44)</f>
        <v>590214</v>
      </c>
      <c r="CM45" s="56">
        <f t="shared" si="33"/>
        <v>743415</v>
      </c>
      <c r="CN45" s="56">
        <f t="shared" si="33"/>
        <v>743415</v>
      </c>
      <c r="CO45" s="60">
        <f>(CN45/CM45*100)</f>
        <v>100</v>
      </c>
      <c r="CP45" s="49">
        <f t="shared" si="33"/>
        <v>0</v>
      </c>
      <c r="CQ45" s="49">
        <f t="shared" si="33"/>
        <v>5173</v>
      </c>
      <c r="CR45" s="49">
        <f t="shared" si="33"/>
        <v>18897</v>
      </c>
      <c r="CS45" s="60">
        <f>(CR45/CQ45*100)</f>
        <v>365.30059926541657</v>
      </c>
      <c r="CT45" s="128">
        <v>8</v>
      </c>
      <c r="CU45" s="18"/>
      <c r="CV45" s="18" t="s">
        <v>197</v>
      </c>
      <c r="CW45" s="56">
        <f>SUM(CW21:CW44)</f>
        <v>0</v>
      </c>
      <c r="CX45" s="56">
        <f>SUM(CX21:CX44)</f>
        <v>13733</v>
      </c>
      <c r="CY45" s="56">
        <f>SUM(CY21:CY44)</f>
        <v>13733</v>
      </c>
      <c r="CZ45" s="60">
        <f>(CY45/CX45*100)</f>
        <v>100</v>
      </c>
      <c r="DA45" s="49">
        <f>SUM(DA21:DA44)</f>
        <v>666681</v>
      </c>
      <c r="DB45" s="49">
        <f>SUM(DB21:DB44)</f>
        <v>839715</v>
      </c>
      <c r="DC45" s="49">
        <f>SUM(DC21:DC44)</f>
        <v>853439</v>
      </c>
      <c r="DD45" s="60">
        <f>(DC45/DB45*100)</f>
        <v>101.63436404018029</v>
      </c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</row>
    <row r="46" spans="1:138" ht="12.75">
      <c r="A46" s="178" t="s">
        <v>58</v>
      </c>
      <c r="B46" s="4" t="s">
        <v>143</v>
      </c>
      <c r="C46" s="4">
        <v>2486</v>
      </c>
      <c r="D46" s="166">
        <f>'[1]int.bev.'!D46</f>
        <v>7998</v>
      </c>
      <c r="E46" s="4">
        <v>7998</v>
      </c>
      <c r="F46" s="51">
        <f t="shared" si="2"/>
        <v>100</v>
      </c>
      <c r="G46" s="4">
        <v>0</v>
      </c>
      <c r="H46" s="166">
        <f>'[1]int.bev.'!G46</f>
        <v>0</v>
      </c>
      <c r="I46" s="4">
        <v>0</v>
      </c>
      <c r="J46" s="53">
        <v>0</v>
      </c>
      <c r="K46" s="155" t="s">
        <v>58</v>
      </c>
      <c r="L46" s="78" t="s">
        <v>143</v>
      </c>
      <c r="M46" s="4">
        <v>0</v>
      </c>
      <c r="N46" s="166">
        <f>'[1]int.bev.'!J46</f>
        <v>0</v>
      </c>
      <c r="O46" s="4">
        <v>0</v>
      </c>
      <c r="P46" s="53">
        <v>0</v>
      </c>
      <c r="Q46" s="4">
        <v>0</v>
      </c>
      <c r="R46" s="166">
        <f>'[1]int.bev.'!O46</f>
        <v>0</v>
      </c>
      <c r="S46" s="4">
        <v>0</v>
      </c>
      <c r="T46" s="53">
        <v>0</v>
      </c>
      <c r="U46" s="155" t="s">
        <v>58</v>
      </c>
      <c r="V46" s="4" t="s">
        <v>143</v>
      </c>
      <c r="W46" s="4">
        <v>220469</v>
      </c>
      <c r="X46" s="166">
        <f>'[1]int.bev.'!R46</f>
        <v>267757</v>
      </c>
      <c r="Y46" s="4">
        <v>241721</v>
      </c>
      <c r="Z46" s="51">
        <f t="shared" si="3"/>
        <v>90.27625795030568</v>
      </c>
      <c r="AA46" s="4">
        <v>1700</v>
      </c>
      <c r="AB46" s="166">
        <f>'[1]int.bev.'!U46</f>
        <v>2700</v>
      </c>
      <c r="AC46" s="4">
        <v>2700</v>
      </c>
      <c r="AD46" s="51">
        <f t="shared" si="4"/>
        <v>100</v>
      </c>
      <c r="AE46" s="155" t="s">
        <v>58</v>
      </c>
      <c r="AF46" s="78" t="s">
        <v>143</v>
      </c>
      <c r="AG46" s="177">
        <f t="shared" si="14"/>
        <v>0</v>
      </c>
      <c r="AH46" s="166">
        <f>'[1]int.bev.'!Z46</f>
        <v>100</v>
      </c>
      <c r="AI46" s="177">
        <f t="shared" si="21"/>
        <v>1717</v>
      </c>
      <c r="AJ46" s="205">
        <f t="shared" si="18"/>
        <v>1717.0000000000002</v>
      </c>
      <c r="AK46" s="4">
        <v>0</v>
      </c>
      <c r="AL46" s="166">
        <f>'[1]int.bev.'!AC46</f>
        <v>100</v>
      </c>
      <c r="AM46" s="4">
        <v>100</v>
      </c>
      <c r="AN46" s="51">
        <f>(AM46/AL46*100)</f>
        <v>100</v>
      </c>
      <c r="AO46" s="155" t="s">
        <v>58</v>
      </c>
      <c r="AP46" s="78" t="s">
        <v>143</v>
      </c>
      <c r="AQ46" s="143">
        <v>0</v>
      </c>
      <c r="AR46" s="166">
        <f>'[1]int.bev.'!AH46</f>
        <v>0</v>
      </c>
      <c r="AS46" s="143">
        <v>0</v>
      </c>
      <c r="AT46" s="162">
        <v>0</v>
      </c>
      <c r="AU46" s="174">
        <v>0</v>
      </c>
      <c r="AV46" s="174">
        <v>0</v>
      </c>
      <c r="AW46" s="198">
        <v>1617</v>
      </c>
      <c r="AX46" s="174">
        <v>0</v>
      </c>
      <c r="AY46" s="4">
        <v>0</v>
      </c>
      <c r="AZ46" s="166">
        <f>'[1]int.bev.'!AK46</f>
        <v>3633</v>
      </c>
      <c r="BA46" s="4">
        <v>3633</v>
      </c>
      <c r="BB46" s="51">
        <f t="shared" si="6"/>
        <v>100</v>
      </c>
      <c r="BC46" s="155" t="s">
        <v>58</v>
      </c>
      <c r="BD46" s="78" t="s">
        <v>143</v>
      </c>
      <c r="BE46" s="4">
        <v>0</v>
      </c>
      <c r="BF46" s="166">
        <f>'[1]int.bev.'!AP46</f>
        <v>0</v>
      </c>
      <c r="BG46" s="4">
        <v>0</v>
      </c>
      <c r="BH46" s="53">
        <v>0</v>
      </c>
      <c r="BJ46" s="177">
        <f t="shared" si="15"/>
        <v>222955</v>
      </c>
      <c r="BK46" s="120">
        <f t="shared" si="16"/>
        <v>279488</v>
      </c>
      <c r="BL46" s="172">
        <f t="shared" si="17"/>
        <v>255069</v>
      </c>
      <c r="BM46" s="51">
        <f t="shared" si="7"/>
        <v>91.262952255553</v>
      </c>
      <c r="BN46" s="155" t="s">
        <v>58</v>
      </c>
      <c r="BO46" s="78" t="s">
        <v>143</v>
      </c>
      <c r="BP46" s="120">
        <f t="shared" si="0"/>
        <v>221255</v>
      </c>
      <c r="BQ46" s="120">
        <f t="shared" si="31"/>
        <v>276688</v>
      </c>
      <c r="BR46" s="120">
        <f t="shared" si="31"/>
        <v>252269</v>
      </c>
      <c r="BS46" s="51">
        <f t="shared" si="8"/>
        <v>91.17453593939744</v>
      </c>
      <c r="BT46" s="120">
        <f t="shared" si="9"/>
        <v>1700</v>
      </c>
      <c r="BU46" s="120">
        <f t="shared" si="10"/>
        <v>2800</v>
      </c>
      <c r="BV46" s="120">
        <f t="shared" si="11"/>
        <v>2800</v>
      </c>
      <c r="BW46" s="51">
        <f t="shared" si="12"/>
        <v>100</v>
      </c>
      <c r="BX46" s="35"/>
      <c r="BY46" s="15"/>
      <c r="BZ46" s="15" t="s">
        <v>3</v>
      </c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 t="s">
        <v>3</v>
      </c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 t="s">
        <v>3</v>
      </c>
      <c r="CW46" s="15"/>
      <c r="CX46" s="15"/>
      <c r="CY46" s="15"/>
      <c r="CZ46" s="15"/>
      <c r="DA46" s="15"/>
      <c r="DB46" s="15"/>
      <c r="DC46" s="15"/>
      <c r="DD46" s="15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</row>
    <row r="47" spans="1:138" ht="12.75">
      <c r="A47" s="178" t="s">
        <v>59</v>
      </c>
      <c r="B47" s="4" t="s">
        <v>144</v>
      </c>
      <c r="C47" s="4">
        <v>0</v>
      </c>
      <c r="D47" s="164">
        <f>'[1]int.bev.'!D47</f>
        <v>0</v>
      </c>
      <c r="E47" s="4">
        <v>490</v>
      </c>
      <c r="F47" s="53">
        <v>0</v>
      </c>
      <c r="G47" s="4">
        <v>0</v>
      </c>
      <c r="H47" s="166">
        <f>'[1]int.bev.'!G47</f>
        <v>0</v>
      </c>
      <c r="I47" s="4">
        <v>0</v>
      </c>
      <c r="J47" s="53">
        <v>0</v>
      </c>
      <c r="K47" s="155" t="s">
        <v>59</v>
      </c>
      <c r="L47" s="78" t="s">
        <v>144</v>
      </c>
      <c r="M47" s="4">
        <v>0</v>
      </c>
      <c r="N47" s="164">
        <f>'[1]int.bev.'!J47</f>
        <v>0</v>
      </c>
      <c r="O47" s="4">
        <v>0</v>
      </c>
      <c r="P47" s="53">
        <v>0</v>
      </c>
      <c r="Q47" s="4">
        <v>0</v>
      </c>
      <c r="R47" s="166">
        <f>'[1]int.bev.'!O47</f>
        <v>0</v>
      </c>
      <c r="S47" s="4">
        <v>0</v>
      </c>
      <c r="T47" s="53">
        <v>0</v>
      </c>
      <c r="U47" s="155" t="s">
        <v>59</v>
      </c>
      <c r="V47" s="4" t="s">
        <v>144</v>
      </c>
      <c r="W47" s="4">
        <v>0</v>
      </c>
      <c r="X47" s="164">
        <f>'[1]int.bev.'!R47</f>
        <v>0</v>
      </c>
      <c r="Y47" s="4">
        <v>0</v>
      </c>
      <c r="Z47" s="53">
        <v>0</v>
      </c>
      <c r="AA47" s="4">
        <v>0</v>
      </c>
      <c r="AB47" s="164">
        <f>'[1]int.bev.'!U47</f>
        <v>0</v>
      </c>
      <c r="AC47" s="4">
        <v>0</v>
      </c>
      <c r="AD47" s="162">
        <v>0</v>
      </c>
      <c r="AE47" s="155" t="s">
        <v>59</v>
      </c>
      <c r="AF47" s="78" t="s">
        <v>144</v>
      </c>
      <c r="AG47" s="177">
        <f t="shared" si="14"/>
        <v>5837</v>
      </c>
      <c r="AH47" s="164">
        <f>'[1]int.bev.'!Z47</f>
        <v>28892</v>
      </c>
      <c r="AI47" s="177">
        <f t="shared" si="21"/>
        <v>21838</v>
      </c>
      <c r="AJ47" s="51">
        <f t="shared" si="18"/>
        <v>75.58493700678387</v>
      </c>
      <c r="AK47" s="4">
        <v>5837</v>
      </c>
      <c r="AL47" s="164">
        <f>'[1]int.bev.'!AC47</f>
        <v>21776</v>
      </c>
      <c r="AM47" s="4">
        <v>18839</v>
      </c>
      <c r="AN47" s="51">
        <f>(AM47/AL47*100)</f>
        <v>86.51267450404114</v>
      </c>
      <c r="AO47" s="155" t="s">
        <v>59</v>
      </c>
      <c r="AP47" s="179" t="s">
        <v>218</v>
      </c>
      <c r="AQ47" s="143">
        <v>0</v>
      </c>
      <c r="AR47" s="164">
        <f>'[1]int.bev.'!AH47</f>
        <v>7116</v>
      </c>
      <c r="AS47" s="143">
        <v>2999</v>
      </c>
      <c r="AT47" s="51">
        <f>(AS47/AR47*100)</f>
        <v>42.14446318156268</v>
      </c>
      <c r="AU47" s="174">
        <v>0</v>
      </c>
      <c r="AV47" s="174">
        <v>0</v>
      </c>
      <c r="AW47" s="198">
        <v>0</v>
      </c>
      <c r="AX47" s="174">
        <v>0</v>
      </c>
      <c r="AY47" s="4">
        <v>2286</v>
      </c>
      <c r="AZ47" s="164">
        <f>'[1]int.bev.'!AK47</f>
        <v>4010</v>
      </c>
      <c r="BA47" s="4">
        <v>4010</v>
      </c>
      <c r="BB47" s="51">
        <f t="shared" si="6"/>
        <v>100</v>
      </c>
      <c r="BC47" s="155" t="s">
        <v>59</v>
      </c>
      <c r="BD47" s="78" t="s">
        <v>144</v>
      </c>
      <c r="BE47" s="4">
        <v>2242</v>
      </c>
      <c r="BF47" s="164">
        <f>'[1]int.bev.'!AP47</f>
        <v>3219</v>
      </c>
      <c r="BG47" s="4">
        <v>3219</v>
      </c>
      <c r="BH47" s="51">
        <f>(BG47/BF47*100)</f>
        <v>100</v>
      </c>
      <c r="BJ47" s="177">
        <f t="shared" si="15"/>
        <v>8123</v>
      </c>
      <c r="BK47" s="120">
        <f t="shared" si="16"/>
        <v>32902</v>
      </c>
      <c r="BL47" s="172">
        <f t="shared" si="17"/>
        <v>26338</v>
      </c>
      <c r="BM47" s="51">
        <f t="shared" si="7"/>
        <v>80.04984499422527</v>
      </c>
      <c r="BN47" s="155" t="s">
        <v>59</v>
      </c>
      <c r="BO47" s="78" t="s">
        <v>144</v>
      </c>
      <c r="BP47" s="120">
        <f t="shared" si="0"/>
        <v>44</v>
      </c>
      <c r="BQ47" s="120">
        <f t="shared" si="31"/>
        <v>7907</v>
      </c>
      <c r="BR47" s="120">
        <f t="shared" si="31"/>
        <v>4280</v>
      </c>
      <c r="BS47" s="51">
        <f t="shared" si="8"/>
        <v>54.12925256102188</v>
      </c>
      <c r="BT47" s="120">
        <f t="shared" si="9"/>
        <v>8079</v>
      </c>
      <c r="BU47" s="120">
        <f t="shared" si="10"/>
        <v>24995</v>
      </c>
      <c r="BV47" s="120">
        <f t="shared" si="11"/>
        <v>22058</v>
      </c>
      <c r="BW47" s="51">
        <f t="shared" si="12"/>
        <v>88.24964992998599</v>
      </c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</row>
    <row r="48" spans="1:138" ht="12.75">
      <c r="A48" s="85" t="s">
        <v>3</v>
      </c>
      <c r="B48" s="129" t="s">
        <v>145</v>
      </c>
      <c r="C48" s="83">
        <f aca="true" t="shared" si="34" ref="C48:O48">SUM(C6:C47)</f>
        <v>971367</v>
      </c>
      <c r="D48" s="83">
        <f t="shared" si="34"/>
        <v>1161723</v>
      </c>
      <c r="E48" s="83">
        <f t="shared" si="34"/>
        <v>1162307</v>
      </c>
      <c r="F48" s="55">
        <f t="shared" si="2"/>
        <v>100.05027015906545</v>
      </c>
      <c r="G48" s="83">
        <f t="shared" si="34"/>
        <v>30</v>
      </c>
      <c r="H48" s="83">
        <f t="shared" si="34"/>
        <v>1476</v>
      </c>
      <c r="I48" s="83">
        <f t="shared" si="34"/>
        <v>1476</v>
      </c>
      <c r="J48" s="55">
        <f>(I48/H48*100)</f>
        <v>100</v>
      </c>
      <c r="K48" s="85" t="s">
        <v>3</v>
      </c>
      <c r="L48" s="129" t="s">
        <v>145</v>
      </c>
      <c r="M48" s="83">
        <f t="shared" si="34"/>
        <v>160</v>
      </c>
      <c r="N48" s="83">
        <f t="shared" si="34"/>
        <v>586</v>
      </c>
      <c r="O48" s="83">
        <f t="shared" si="34"/>
        <v>586</v>
      </c>
      <c r="P48" s="55">
        <f>(O48/N48*100)</f>
        <v>100</v>
      </c>
      <c r="Q48" s="83">
        <f aca="true" t="shared" si="35" ref="Q48:AC48">SUM(Q6:Q47)</f>
        <v>534</v>
      </c>
      <c r="R48" s="83">
        <f t="shared" si="35"/>
        <v>2353</v>
      </c>
      <c r="S48" s="83">
        <f t="shared" si="35"/>
        <v>2353</v>
      </c>
      <c r="T48" s="55">
        <f>(S48/R48*100)</f>
        <v>100</v>
      </c>
      <c r="U48" s="85" t="s">
        <v>3</v>
      </c>
      <c r="V48" s="129" t="s">
        <v>145</v>
      </c>
      <c r="W48" s="83">
        <f t="shared" si="35"/>
        <v>5841250</v>
      </c>
      <c r="X48" s="83">
        <f t="shared" si="35"/>
        <v>7234977</v>
      </c>
      <c r="Y48" s="83">
        <f t="shared" si="35"/>
        <v>7018835</v>
      </c>
      <c r="Z48" s="55">
        <f t="shared" si="3"/>
        <v>97.01254060655617</v>
      </c>
      <c r="AA48" s="83">
        <f t="shared" si="35"/>
        <v>26180</v>
      </c>
      <c r="AB48" s="83">
        <f t="shared" si="35"/>
        <v>137908</v>
      </c>
      <c r="AC48" s="83">
        <f t="shared" si="35"/>
        <v>137908</v>
      </c>
      <c r="AD48" s="55">
        <f t="shared" si="4"/>
        <v>100</v>
      </c>
      <c r="AE48" s="85" t="s">
        <v>3</v>
      </c>
      <c r="AF48" s="129" t="s">
        <v>145</v>
      </c>
      <c r="AG48" s="83">
        <f aca="true" t="shared" si="36" ref="AG48:AM48">SUM(AG6:AG47)</f>
        <v>227671</v>
      </c>
      <c r="AH48" s="83">
        <f t="shared" si="36"/>
        <v>639263</v>
      </c>
      <c r="AI48" s="83">
        <f t="shared" si="36"/>
        <v>754254</v>
      </c>
      <c r="AJ48" s="55">
        <f>(AI48/AH48*100)</f>
        <v>117.98805812318247</v>
      </c>
      <c r="AK48" s="83">
        <f t="shared" si="36"/>
        <v>42935</v>
      </c>
      <c r="AL48" s="83">
        <f t="shared" si="36"/>
        <v>197288</v>
      </c>
      <c r="AM48" s="83">
        <f t="shared" si="36"/>
        <v>193109</v>
      </c>
      <c r="AN48" s="55">
        <f>(AM48/AL48*100)</f>
        <v>97.88177689469202</v>
      </c>
      <c r="AO48" s="85" t="s">
        <v>3</v>
      </c>
      <c r="AP48" s="129" t="s">
        <v>145</v>
      </c>
      <c r="AQ48" s="83">
        <f aca="true" t="shared" si="37" ref="AQ48:BA48">SUM(AQ6:AQ47)</f>
        <v>184736</v>
      </c>
      <c r="AR48" s="83">
        <f t="shared" si="37"/>
        <v>441975</v>
      </c>
      <c r="AS48" s="83">
        <f t="shared" si="37"/>
        <v>436220</v>
      </c>
      <c r="AT48" s="55">
        <f>(AS48/AR48*100)</f>
        <v>98.69789015215792</v>
      </c>
      <c r="AU48" s="83">
        <f t="shared" si="37"/>
        <v>0</v>
      </c>
      <c r="AV48" s="83">
        <f t="shared" si="37"/>
        <v>0</v>
      </c>
      <c r="AW48" s="199">
        <f t="shared" si="37"/>
        <v>124925</v>
      </c>
      <c r="AX48" s="181">
        <v>0</v>
      </c>
      <c r="AY48" s="83">
        <f t="shared" si="37"/>
        <v>89608</v>
      </c>
      <c r="AZ48" s="83">
        <f t="shared" si="37"/>
        <v>248290</v>
      </c>
      <c r="BA48" s="83">
        <f t="shared" si="37"/>
        <v>255302</v>
      </c>
      <c r="BB48" s="55">
        <f t="shared" si="6"/>
        <v>102.82411696000644</v>
      </c>
      <c r="BC48" s="85" t="s">
        <v>3</v>
      </c>
      <c r="BD48" s="129" t="s">
        <v>145</v>
      </c>
      <c r="BE48" s="83">
        <f>SUM(BE6:BE47)</f>
        <v>56423</v>
      </c>
      <c r="BF48" s="83">
        <f>SUM(BF6:BF47)</f>
        <v>45874</v>
      </c>
      <c r="BG48" s="83">
        <f>SUM(BG6:BG47)</f>
        <v>45874</v>
      </c>
      <c r="BH48" s="55">
        <f>(BG48/BF48*100)</f>
        <v>100</v>
      </c>
      <c r="BJ48" s="83">
        <f>SUM(BJ6:BJ47)</f>
        <v>7130430</v>
      </c>
      <c r="BK48" s="83">
        <f>SUM(BK6:BK47)</f>
        <v>9286606</v>
      </c>
      <c r="BL48" s="83">
        <f>SUM(BL6:BL47)</f>
        <v>9193051</v>
      </c>
      <c r="BM48" s="55">
        <f t="shared" si="7"/>
        <v>98.99258135857168</v>
      </c>
      <c r="BN48" s="85" t="s">
        <v>3</v>
      </c>
      <c r="BO48" s="129" t="s">
        <v>145</v>
      </c>
      <c r="BP48" s="83">
        <f>SUM(BP6:BP47)</f>
        <v>7004168</v>
      </c>
      <c r="BQ48" s="83">
        <f>SUM(BQ6:BQ47)</f>
        <v>8901121</v>
      </c>
      <c r="BR48" s="83">
        <f>SUM(BR6:BR47)</f>
        <v>8811745</v>
      </c>
      <c r="BS48" s="55">
        <f t="shared" si="8"/>
        <v>98.99590175215009</v>
      </c>
      <c r="BT48" s="83">
        <f>SUM(BT6:BT47)</f>
        <v>126262</v>
      </c>
      <c r="BU48" s="83">
        <f>SUM(BU6:BU47)</f>
        <v>385485</v>
      </c>
      <c r="BV48" s="83">
        <f>SUM(BV6:BV47)</f>
        <v>381306</v>
      </c>
      <c r="BW48" s="55">
        <f t="shared" si="12"/>
        <v>98.9159111249465</v>
      </c>
      <c r="BX48" s="15"/>
      <c r="BY48" s="15"/>
      <c r="BZ48" s="15" t="s">
        <v>3</v>
      </c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 t="s">
        <v>3</v>
      </c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 t="s">
        <v>3</v>
      </c>
      <c r="CW48" s="15"/>
      <c r="CX48" s="15"/>
      <c r="CY48" s="15"/>
      <c r="CZ48" s="15"/>
      <c r="DA48" s="15"/>
      <c r="DB48" s="15"/>
      <c r="DC48" s="15"/>
      <c r="DD48" s="15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</row>
    <row r="49" spans="1:138" ht="12.75">
      <c r="A49" s="188" t="s">
        <v>3</v>
      </c>
      <c r="B49" s="130"/>
      <c r="C49" s="3"/>
      <c r="D49" s="3"/>
      <c r="E49" s="3"/>
      <c r="F49" s="15"/>
      <c r="G49" s="3"/>
      <c r="H49" s="3"/>
      <c r="I49" s="3"/>
      <c r="J49" s="15"/>
      <c r="K49" s="188" t="s">
        <v>3</v>
      </c>
      <c r="L49" s="130"/>
      <c r="M49" s="3"/>
      <c r="N49" s="3"/>
      <c r="O49" s="3"/>
      <c r="P49" s="15"/>
      <c r="Q49" s="3"/>
      <c r="R49" s="3"/>
      <c r="S49" s="3"/>
      <c r="T49" s="15"/>
      <c r="U49" s="188" t="s">
        <v>3</v>
      </c>
      <c r="V49" s="130" t="s">
        <v>361</v>
      </c>
      <c r="W49" s="10">
        <f aca="true" t="shared" si="38" ref="W49:AC49">(-W48)</f>
        <v>-5841250</v>
      </c>
      <c r="X49" s="10">
        <f t="shared" si="38"/>
        <v>-7234977</v>
      </c>
      <c r="Y49" s="10">
        <f t="shared" si="38"/>
        <v>-7018835</v>
      </c>
      <c r="Z49" s="38">
        <f t="shared" si="3"/>
        <v>97.01254060655617</v>
      </c>
      <c r="AA49" s="10">
        <f t="shared" si="38"/>
        <v>-26180</v>
      </c>
      <c r="AB49" s="10">
        <f t="shared" si="38"/>
        <v>-137908</v>
      </c>
      <c r="AC49" s="10">
        <f t="shared" si="38"/>
        <v>-137908</v>
      </c>
      <c r="AD49" s="38">
        <f t="shared" si="4"/>
        <v>100</v>
      </c>
      <c r="AE49" s="188" t="s">
        <v>3</v>
      </c>
      <c r="AF49" s="130" t="s">
        <v>302</v>
      </c>
      <c r="AG49" s="177">
        <f t="shared" si="14"/>
        <v>0</v>
      </c>
      <c r="AH49" s="177">
        <f>AL49+AR49+AV49</f>
        <v>0</v>
      </c>
      <c r="AI49" s="177">
        <f>AM49+AS49+AW49</f>
        <v>-124925</v>
      </c>
      <c r="AJ49" s="162">
        <v>0</v>
      </c>
      <c r="AK49" s="3"/>
      <c r="AL49" s="3"/>
      <c r="AM49" s="3"/>
      <c r="AN49" s="15"/>
      <c r="AO49" s="188" t="s">
        <v>3</v>
      </c>
      <c r="AP49" s="130" t="s">
        <v>302</v>
      </c>
      <c r="AQ49" s="3"/>
      <c r="AR49" s="3"/>
      <c r="AS49" s="3"/>
      <c r="AT49" s="15"/>
      <c r="AU49" s="20">
        <f>-AU48</f>
        <v>0</v>
      </c>
      <c r="AV49" s="20">
        <f>-AV48</f>
        <v>0</v>
      </c>
      <c r="AW49" s="200">
        <f>-AW48</f>
        <v>-124925</v>
      </c>
      <c r="AX49" s="15">
        <v>0</v>
      </c>
      <c r="AY49" s="3"/>
      <c r="AZ49" s="3"/>
      <c r="BA49" s="3">
        <v>-7012</v>
      </c>
      <c r="BB49" s="15"/>
      <c r="BC49" s="188" t="s">
        <v>3</v>
      </c>
      <c r="BD49" s="130" t="s">
        <v>302</v>
      </c>
      <c r="BE49" s="131"/>
      <c r="BF49" s="131"/>
      <c r="BG49" s="131"/>
      <c r="BH49" s="15"/>
      <c r="BJ49" s="187">
        <f>(W49+AG49)</f>
        <v>-5841250</v>
      </c>
      <c r="BK49" s="187">
        <f>(X49+AH49)</f>
        <v>-7234977</v>
      </c>
      <c r="BL49" s="187">
        <f>(Y49+AI49+BA49)</f>
        <v>-7150772</v>
      </c>
      <c r="BM49" s="38">
        <f t="shared" si="7"/>
        <v>98.83614004578038</v>
      </c>
      <c r="BN49" s="188" t="s">
        <v>3</v>
      </c>
      <c r="BO49" s="130" t="s">
        <v>302</v>
      </c>
      <c r="BP49" s="10">
        <f>(BJ54)</f>
        <v>-5815070</v>
      </c>
      <c r="BQ49" s="10">
        <f>(BK54)</f>
        <v>-7097069</v>
      </c>
      <c r="BR49" s="10">
        <f>(BL54)</f>
        <v>-7012864</v>
      </c>
      <c r="BS49" s="38">
        <f t="shared" si="8"/>
        <v>98.81352428727972</v>
      </c>
      <c r="BT49" s="10">
        <f>(W59)</f>
        <v>-26180</v>
      </c>
      <c r="BU49" s="10">
        <f>(X59)</f>
        <v>-137908</v>
      </c>
      <c r="BV49" s="10">
        <f>(Y59)</f>
        <v>-137908</v>
      </c>
      <c r="BW49" s="38">
        <f t="shared" si="12"/>
        <v>100</v>
      </c>
      <c r="BX49" s="71">
        <v>8</v>
      </c>
      <c r="BY49" s="21" t="s">
        <v>37</v>
      </c>
      <c r="BZ49" s="16" t="s">
        <v>198</v>
      </c>
      <c r="CA49" s="132">
        <v>0</v>
      </c>
      <c r="CB49" s="132">
        <v>20</v>
      </c>
      <c r="CC49" s="14">
        <v>20</v>
      </c>
      <c r="CD49" s="153">
        <f>(CC49/CB49*100)</f>
        <v>100</v>
      </c>
      <c r="CE49" s="133">
        <v>0</v>
      </c>
      <c r="CF49" s="133">
        <v>0</v>
      </c>
      <c r="CG49" s="133">
        <v>0</v>
      </c>
      <c r="CH49" s="73">
        <v>0</v>
      </c>
      <c r="CI49" s="71">
        <v>8</v>
      </c>
      <c r="CJ49" s="21" t="s">
        <v>37</v>
      </c>
      <c r="CK49" s="16" t="s">
        <v>198</v>
      </c>
      <c r="CL49" s="132">
        <v>43098</v>
      </c>
      <c r="CM49" s="14">
        <v>48190</v>
      </c>
      <c r="CN49" s="14">
        <v>48190</v>
      </c>
      <c r="CO49" s="153">
        <f>(CN49/CM49*100)</f>
        <v>100</v>
      </c>
      <c r="CP49" s="133">
        <v>0</v>
      </c>
      <c r="CQ49" s="133">
        <v>2687</v>
      </c>
      <c r="CR49" s="133">
        <v>3932</v>
      </c>
      <c r="CS49" s="153">
        <f>(CR49/CQ49*100)</f>
        <v>146.3342017119464</v>
      </c>
      <c r="CT49" s="71">
        <v>8</v>
      </c>
      <c r="CU49" s="21" t="s">
        <v>37</v>
      </c>
      <c r="CV49" s="16" t="s">
        <v>198</v>
      </c>
      <c r="CW49" s="132">
        <v>0</v>
      </c>
      <c r="CX49" s="14">
        <v>1245</v>
      </c>
      <c r="CY49" s="14">
        <v>1245</v>
      </c>
      <c r="CZ49" s="153">
        <f>(CY49/CX49*100)</f>
        <v>100</v>
      </c>
      <c r="DA49" s="134">
        <f>(CA49+CE49+CL49+CP49+CW49)</f>
        <v>43098</v>
      </c>
      <c r="DB49" s="134">
        <f aca="true" t="shared" si="39" ref="DB49:DC52">(CB49+CF49+CM49+CQ49+CX49)</f>
        <v>52142</v>
      </c>
      <c r="DC49" s="134">
        <f t="shared" si="39"/>
        <v>53387</v>
      </c>
      <c r="DD49" s="153">
        <f>(DC49/DB49*100)</f>
        <v>102.38771048291204</v>
      </c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</row>
    <row r="50" spans="1:138" ht="12.75">
      <c r="A50" s="85" t="s">
        <v>3</v>
      </c>
      <c r="B50" s="129" t="s">
        <v>60</v>
      </c>
      <c r="C50" s="135">
        <f aca="true" t="shared" si="40" ref="C50:O50">SUM(C48:C49)</f>
        <v>971367</v>
      </c>
      <c r="D50" s="135">
        <f t="shared" si="40"/>
        <v>1161723</v>
      </c>
      <c r="E50" s="135">
        <f t="shared" si="40"/>
        <v>1162307</v>
      </c>
      <c r="F50" s="59">
        <f>(E50/D50*100)</f>
        <v>100.05027015906545</v>
      </c>
      <c r="G50" s="135">
        <f t="shared" si="40"/>
        <v>30</v>
      </c>
      <c r="H50" s="135">
        <f t="shared" si="40"/>
        <v>1476</v>
      </c>
      <c r="I50" s="135">
        <f t="shared" si="40"/>
        <v>1476</v>
      </c>
      <c r="J50" s="59">
        <f>(I50/H50*100)</f>
        <v>100</v>
      </c>
      <c r="K50" s="85" t="s">
        <v>3</v>
      </c>
      <c r="L50" s="129" t="s">
        <v>60</v>
      </c>
      <c r="M50" s="135">
        <f t="shared" si="40"/>
        <v>160</v>
      </c>
      <c r="N50" s="135">
        <f t="shared" si="40"/>
        <v>586</v>
      </c>
      <c r="O50" s="135">
        <f t="shared" si="40"/>
        <v>586</v>
      </c>
      <c r="P50" s="59">
        <f>(O50/N50*100)</f>
        <v>100</v>
      </c>
      <c r="Q50" s="135">
        <f aca="true" t="shared" si="41" ref="Q50:AC50">SUM(Q48:Q49)</f>
        <v>534</v>
      </c>
      <c r="R50" s="135">
        <f t="shared" si="41"/>
        <v>2353</v>
      </c>
      <c r="S50" s="135">
        <f t="shared" si="41"/>
        <v>2353</v>
      </c>
      <c r="T50" s="59">
        <f>(S50/R50*100)</f>
        <v>100</v>
      </c>
      <c r="U50" s="85" t="s">
        <v>3</v>
      </c>
      <c r="V50" s="129" t="s">
        <v>60</v>
      </c>
      <c r="W50" s="135">
        <f t="shared" si="41"/>
        <v>0</v>
      </c>
      <c r="X50" s="135">
        <f t="shared" si="41"/>
        <v>0</v>
      </c>
      <c r="Y50" s="135">
        <f t="shared" si="41"/>
        <v>0</v>
      </c>
      <c r="Z50" s="101">
        <v>0</v>
      </c>
      <c r="AA50" s="135">
        <f t="shared" si="41"/>
        <v>0</v>
      </c>
      <c r="AB50" s="135">
        <f t="shared" si="41"/>
        <v>0</v>
      </c>
      <c r="AC50" s="135">
        <f t="shared" si="41"/>
        <v>0</v>
      </c>
      <c r="AD50" s="101">
        <v>0</v>
      </c>
      <c r="AE50" s="85" t="s">
        <v>3</v>
      </c>
      <c r="AF50" s="129" t="s">
        <v>60</v>
      </c>
      <c r="AG50" s="135">
        <f aca="true" t="shared" si="42" ref="AG50:AM50">SUM(AG48:AG49)</f>
        <v>227671</v>
      </c>
      <c r="AH50" s="135">
        <f t="shared" si="42"/>
        <v>639263</v>
      </c>
      <c r="AI50" s="135">
        <f t="shared" si="42"/>
        <v>629329</v>
      </c>
      <c r="AJ50" s="59">
        <f>(AI50/AH50*100)</f>
        <v>98.44602299835906</v>
      </c>
      <c r="AK50" s="135">
        <f t="shared" si="42"/>
        <v>42935</v>
      </c>
      <c r="AL50" s="135">
        <f t="shared" si="42"/>
        <v>197288</v>
      </c>
      <c r="AM50" s="135">
        <f t="shared" si="42"/>
        <v>193109</v>
      </c>
      <c r="AN50" s="59">
        <f>(AM50/AL50*100)</f>
        <v>97.88177689469202</v>
      </c>
      <c r="AO50" s="85" t="s">
        <v>3</v>
      </c>
      <c r="AP50" s="129" t="s">
        <v>60</v>
      </c>
      <c r="AQ50" s="135">
        <f aca="true" t="shared" si="43" ref="AQ50:BA50">SUM(AQ48:AQ49)</f>
        <v>184736</v>
      </c>
      <c r="AR50" s="135">
        <f t="shared" si="43"/>
        <v>441975</v>
      </c>
      <c r="AS50" s="135">
        <f t="shared" si="43"/>
        <v>436220</v>
      </c>
      <c r="AT50" s="59">
        <f>(AS50/AR50*100)</f>
        <v>98.69789015215792</v>
      </c>
      <c r="AU50" s="135">
        <f>SUM(AU48:AU49)</f>
        <v>0</v>
      </c>
      <c r="AV50" s="135">
        <f>SUM(AV48:AV49)</f>
        <v>0</v>
      </c>
      <c r="AW50" s="201">
        <f>SUM(AW48:AW49)</f>
        <v>0</v>
      </c>
      <c r="AX50" s="184">
        <v>0</v>
      </c>
      <c r="AY50" s="135">
        <f t="shared" si="43"/>
        <v>89608</v>
      </c>
      <c r="AZ50" s="135">
        <f t="shared" si="43"/>
        <v>248290</v>
      </c>
      <c r="BA50" s="135">
        <f t="shared" si="43"/>
        <v>248290</v>
      </c>
      <c r="BB50" s="59">
        <f>(BA50/AZ50*100)</f>
        <v>100</v>
      </c>
      <c r="BC50" s="85" t="s">
        <v>3</v>
      </c>
      <c r="BD50" s="129" t="s">
        <v>60</v>
      </c>
      <c r="BE50" s="135">
        <f>SUM(BE48:BE49)</f>
        <v>56423</v>
      </c>
      <c r="BF50" s="135">
        <f>SUM(BF48:BF49)</f>
        <v>45874</v>
      </c>
      <c r="BG50" s="135">
        <f>SUM(BG48:BG49)</f>
        <v>45874</v>
      </c>
      <c r="BH50" s="59">
        <f>(BG50/BF50*100)</f>
        <v>100</v>
      </c>
      <c r="BJ50" s="135">
        <f>SUM(BJ48:BJ49)</f>
        <v>1289180</v>
      </c>
      <c r="BK50" s="135">
        <f>SUM(BK48:BK49)</f>
        <v>2051629</v>
      </c>
      <c r="BL50" s="135">
        <f>SUM(BL48:BL49)</f>
        <v>2042279</v>
      </c>
      <c r="BM50" s="59">
        <f>(BL50/BK50*100)</f>
        <v>99.54426458194928</v>
      </c>
      <c r="BN50" s="85" t="s">
        <v>3</v>
      </c>
      <c r="BO50" s="129" t="s">
        <v>60</v>
      </c>
      <c r="BP50" s="135">
        <f>SUM(BP48:BP49)</f>
        <v>1189098</v>
      </c>
      <c r="BQ50" s="135">
        <f>SUM(BQ48:BQ49)</f>
        <v>1804052</v>
      </c>
      <c r="BR50" s="135">
        <f>SUM(BR48:BR49)</f>
        <v>1798881</v>
      </c>
      <c r="BS50" s="59">
        <f>(BR50/BQ50*100)</f>
        <v>99.71336746390902</v>
      </c>
      <c r="BT50" s="135">
        <f>SUM(BT48:BT49)</f>
        <v>100082</v>
      </c>
      <c r="BU50" s="135">
        <f>SUM(BU48:BU49)</f>
        <v>247577</v>
      </c>
      <c r="BV50" s="135">
        <f>SUM(BV48:BV49)</f>
        <v>243398</v>
      </c>
      <c r="BW50" s="59">
        <f>(BV50/BU50*100)</f>
        <v>98.31204029453463</v>
      </c>
      <c r="BX50" s="68">
        <v>8</v>
      </c>
      <c r="BY50" s="22">
        <v>21.1</v>
      </c>
      <c r="BZ50" s="17" t="s">
        <v>159</v>
      </c>
      <c r="CA50" s="28">
        <v>2225</v>
      </c>
      <c r="CB50" s="28">
        <v>1735</v>
      </c>
      <c r="CC50" s="42">
        <v>1735</v>
      </c>
      <c r="CD50" s="65">
        <f>(CC50/CB50*100)</f>
        <v>100</v>
      </c>
      <c r="CE50" s="121">
        <v>0</v>
      </c>
      <c r="CF50" s="121">
        <v>0</v>
      </c>
      <c r="CG50" s="121">
        <v>0</v>
      </c>
      <c r="CH50" s="102">
        <v>0</v>
      </c>
      <c r="CI50" s="68">
        <v>8</v>
      </c>
      <c r="CJ50" s="22">
        <v>21.1</v>
      </c>
      <c r="CK50" s="17" t="s">
        <v>159</v>
      </c>
      <c r="CL50" s="28">
        <v>15577</v>
      </c>
      <c r="CM50" s="42">
        <v>22803</v>
      </c>
      <c r="CN50" s="42">
        <v>10372</v>
      </c>
      <c r="CO50" s="65">
        <f>(CN50/CM50*100)</f>
        <v>45.48524316975836</v>
      </c>
      <c r="CP50" s="121">
        <v>0</v>
      </c>
      <c r="CQ50" s="121">
        <v>0</v>
      </c>
      <c r="CR50" s="121">
        <v>2639</v>
      </c>
      <c r="CS50" s="102">
        <v>0</v>
      </c>
      <c r="CT50" s="68">
        <v>8</v>
      </c>
      <c r="CU50" s="22">
        <v>21.1</v>
      </c>
      <c r="CV50" s="17" t="s">
        <v>159</v>
      </c>
      <c r="CW50" s="28">
        <v>0</v>
      </c>
      <c r="CX50" s="42">
        <v>2979</v>
      </c>
      <c r="CY50" s="42">
        <v>2979</v>
      </c>
      <c r="CZ50" s="65">
        <f>(CY50/CX50*100)</f>
        <v>100</v>
      </c>
      <c r="DA50" s="123">
        <f>(CA50+CE50+CL50+CP50+CW50)</f>
        <v>17802</v>
      </c>
      <c r="DB50" s="123">
        <f t="shared" si="39"/>
        <v>27517</v>
      </c>
      <c r="DC50" s="123">
        <f t="shared" si="39"/>
        <v>17725</v>
      </c>
      <c r="DD50" s="65">
        <f>(DC50/DB50*100)</f>
        <v>64.41472544245376</v>
      </c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</row>
    <row r="51" spans="1:138" ht="12.75">
      <c r="A51" s="189"/>
      <c r="B51" s="136"/>
      <c r="C51" s="137"/>
      <c r="D51" s="137"/>
      <c r="E51" s="137"/>
      <c r="F51" s="137"/>
      <c r="G51" s="137"/>
      <c r="H51" s="137"/>
      <c r="I51" s="137"/>
      <c r="J51" s="137"/>
      <c r="K51" s="189"/>
      <c r="L51" s="136"/>
      <c r="M51" s="137"/>
      <c r="N51" s="137"/>
      <c r="O51" s="137"/>
      <c r="P51" s="137"/>
      <c r="Q51" s="137"/>
      <c r="R51" s="137"/>
      <c r="S51" s="137"/>
      <c r="T51" s="137"/>
      <c r="U51" s="189"/>
      <c r="V51" s="136"/>
      <c r="W51" s="137"/>
      <c r="X51" s="137"/>
      <c r="Y51" s="137"/>
      <c r="Z51" s="137"/>
      <c r="AA51" s="137"/>
      <c r="AB51" s="137"/>
      <c r="AC51" s="137"/>
      <c r="AD51" s="137"/>
      <c r="AE51" s="189"/>
      <c r="AF51" s="15" t="s">
        <v>168</v>
      </c>
      <c r="AG51" s="15">
        <f>AK51+AQ51+AU51</f>
        <v>156880</v>
      </c>
      <c r="AH51" s="20">
        <f>'[1]int.bev.'!Z51</f>
        <v>148553</v>
      </c>
      <c r="AI51" s="15">
        <v>148553</v>
      </c>
      <c r="AJ51" s="38">
        <f>(AI51/AH51*100)</f>
        <v>100</v>
      </c>
      <c r="AK51" s="15">
        <v>971</v>
      </c>
      <c r="AL51" s="20">
        <f>'[1]int.bev.'!AC51</f>
        <v>1568</v>
      </c>
      <c r="AM51" s="15">
        <v>1568</v>
      </c>
      <c r="AN51" s="38">
        <f>(AM51/AL51*100)</f>
        <v>100</v>
      </c>
      <c r="AO51" s="15"/>
      <c r="AP51" s="15" t="s">
        <v>168</v>
      </c>
      <c r="AQ51" s="15">
        <v>155909</v>
      </c>
      <c r="AR51" s="20">
        <f>'[1]int.bev.'!AH51</f>
        <v>146985</v>
      </c>
      <c r="AS51" s="15">
        <v>146985</v>
      </c>
      <c r="AT51" s="20">
        <f>(AS51/AR51*100)</f>
        <v>100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89"/>
      <c r="BO51" s="136"/>
      <c r="BP51" s="137"/>
      <c r="BQ51" s="137"/>
      <c r="BR51" s="137"/>
      <c r="BS51" s="137"/>
      <c r="BT51" s="137"/>
      <c r="BU51" s="137"/>
      <c r="BV51" s="137"/>
      <c r="BW51" s="137"/>
      <c r="BX51" s="68">
        <v>8</v>
      </c>
      <c r="BY51" s="22">
        <v>21.2</v>
      </c>
      <c r="BZ51" s="17" t="s">
        <v>199</v>
      </c>
      <c r="CA51" s="28">
        <v>276</v>
      </c>
      <c r="CB51" s="28">
        <v>0</v>
      </c>
      <c r="CC51" s="42">
        <v>0</v>
      </c>
      <c r="CD51" s="74">
        <v>0</v>
      </c>
      <c r="CE51" s="121">
        <v>0</v>
      </c>
      <c r="CF51" s="121">
        <v>0</v>
      </c>
      <c r="CG51" s="121">
        <v>0</v>
      </c>
      <c r="CH51" s="102">
        <v>0</v>
      </c>
      <c r="CI51" s="68">
        <v>8</v>
      </c>
      <c r="CJ51" s="22">
        <v>21.2</v>
      </c>
      <c r="CK51" s="17" t="s">
        <v>199</v>
      </c>
      <c r="CL51" s="28">
        <v>7286</v>
      </c>
      <c r="CM51" s="42">
        <v>3226</v>
      </c>
      <c r="CN51" s="42">
        <v>3226</v>
      </c>
      <c r="CO51" s="65">
        <f>(CN51/CM51*100)</f>
        <v>100</v>
      </c>
      <c r="CP51" s="121">
        <v>0</v>
      </c>
      <c r="CQ51" s="121">
        <v>0</v>
      </c>
      <c r="CR51" s="121">
        <v>0</v>
      </c>
      <c r="CS51" s="102">
        <v>0</v>
      </c>
      <c r="CT51" s="68">
        <v>8</v>
      </c>
      <c r="CU51" s="22">
        <v>21.2</v>
      </c>
      <c r="CV51" s="17" t="s">
        <v>199</v>
      </c>
      <c r="CW51" s="28">
        <v>0</v>
      </c>
      <c r="CX51" s="42">
        <v>0</v>
      </c>
      <c r="CY51" s="42">
        <v>0</v>
      </c>
      <c r="CZ51" s="74">
        <v>0</v>
      </c>
      <c r="DA51" s="123">
        <f>(CA51+CE51+CL51+CP51+CW51)</f>
        <v>7562</v>
      </c>
      <c r="DB51" s="123">
        <f t="shared" si="39"/>
        <v>3226</v>
      </c>
      <c r="DC51" s="123">
        <f t="shared" si="39"/>
        <v>3226</v>
      </c>
      <c r="DD51" s="65">
        <f>(DC51/DB51*100)</f>
        <v>100</v>
      </c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</row>
    <row r="52" spans="1:138" ht="12.75">
      <c r="A52" s="188"/>
      <c r="B52" s="130"/>
      <c r="C52" s="3"/>
      <c r="D52" s="3"/>
      <c r="E52" s="3"/>
      <c r="F52" s="3"/>
      <c r="G52" s="3"/>
      <c r="H52" s="3"/>
      <c r="I52" s="3"/>
      <c r="J52" s="3"/>
      <c r="K52" s="188"/>
      <c r="L52" s="130"/>
      <c r="M52" s="3"/>
      <c r="N52" s="3"/>
      <c r="O52" s="3"/>
      <c r="P52" s="3"/>
      <c r="Q52" s="3"/>
      <c r="R52" s="3"/>
      <c r="S52" s="3"/>
      <c r="T52" s="3"/>
      <c r="U52" s="188"/>
      <c r="V52" s="130"/>
      <c r="W52" s="3"/>
      <c r="X52" s="3"/>
      <c r="Y52" s="3"/>
      <c r="Z52" s="3"/>
      <c r="AA52" s="3"/>
      <c r="AB52" s="3"/>
      <c r="AC52" s="3"/>
      <c r="AD52" s="3"/>
      <c r="AE52" s="188"/>
      <c r="AF52" s="15" t="s">
        <v>169</v>
      </c>
      <c r="AG52" s="20">
        <f>(AG50-AG51)</f>
        <v>70791</v>
      </c>
      <c r="AH52" s="20">
        <f>(AH50-AH51)</f>
        <v>490710</v>
      </c>
      <c r="AI52" s="20">
        <f>(AI50-AI51)</f>
        <v>480776</v>
      </c>
      <c r="AJ52" s="20">
        <f>(AI52/AH52*100)</f>
        <v>97.97558639522325</v>
      </c>
      <c r="AK52" s="20">
        <f>(AK50-AK51)</f>
        <v>41964</v>
      </c>
      <c r="AL52" s="20">
        <f>(AL50-AL51)</f>
        <v>195720</v>
      </c>
      <c r="AM52" s="20">
        <f>(AM50-AM51)</f>
        <v>191541</v>
      </c>
      <c r="AN52" s="20">
        <f>(AM52/AL52*100)</f>
        <v>97.86480686695279</v>
      </c>
      <c r="AO52" s="15"/>
      <c r="AP52" s="15" t="s">
        <v>169</v>
      </c>
      <c r="AQ52" s="20">
        <f>(AQ50-AQ51)</f>
        <v>28827</v>
      </c>
      <c r="AR52" s="20">
        <f>(AH52-AL52)</f>
        <v>294990</v>
      </c>
      <c r="AS52" s="20">
        <f>(AI52-AM52)</f>
        <v>289235</v>
      </c>
      <c r="AT52" s="38">
        <f>(AS52/AR52*100)</f>
        <v>98.0490864097088</v>
      </c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88"/>
      <c r="BO52" s="130"/>
      <c r="BP52" s="138"/>
      <c r="BQ52" s="138"/>
      <c r="BR52" s="138"/>
      <c r="BS52" s="3"/>
      <c r="BT52" s="3"/>
      <c r="BU52" s="3"/>
      <c r="BV52" s="3"/>
      <c r="BW52" s="3"/>
      <c r="BX52" s="68">
        <v>8</v>
      </c>
      <c r="BY52" s="22">
        <v>21.3</v>
      </c>
      <c r="BZ52" s="17" t="s">
        <v>200</v>
      </c>
      <c r="CA52" s="28">
        <v>0</v>
      </c>
      <c r="CB52" s="28">
        <v>0</v>
      </c>
      <c r="CC52" s="42">
        <v>0</v>
      </c>
      <c r="CD52" s="75">
        <v>0</v>
      </c>
      <c r="CE52" s="121">
        <v>0</v>
      </c>
      <c r="CF52" s="121">
        <v>0</v>
      </c>
      <c r="CG52" s="121">
        <v>0</v>
      </c>
      <c r="CH52" s="104">
        <v>0</v>
      </c>
      <c r="CI52" s="68">
        <v>8</v>
      </c>
      <c r="CJ52" s="22">
        <v>21.3</v>
      </c>
      <c r="CK52" s="17" t="s">
        <v>200</v>
      </c>
      <c r="CL52" s="28">
        <v>0</v>
      </c>
      <c r="CM52" s="43">
        <v>0</v>
      </c>
      <c r="CN52" s="42">
        <v>0</v>
      </c>
      <c r="CO52" s="75">
        <v>0</v>
      </c>
      <c r="CP52" s="121">
        <v>0</v>
      </c>
      <c r="CQ52" s="121">
        <v>0</v>
      </c>
      <c r="CR52" s="121">
        <v>0</v>
      </c>
      <c r="CS52" s="104">
        <v>0</v>
      </c>
      <c r="CT52" s="68">
        <v>8</v>
      </c>
      <c r="CU52" s="22">
        <v>21.3</v>
      </c>
      <c r="CV52" s="17" t="s">
        <v>200</v>
      </c>
      <c r="CW52" s="29">
        <v>676</v>
      </c>
      <c r="CX52" s="43">
        <v>0</v>
      </c>
      <c r="CY52" s="43">
        <v>0</v>
      </c>
      <c r="CZ52" s="75">
        <v>0</v>
      </c>
      <c r="DA52" s="48">
        <f>(CA52+CE52+CL52+CP52+CW52)</f>
        <v>676</v>
      </c>
      <c r="DB52" s="48">
        <f t="shared" si="39"/>
        <v>0</v>
      </c>
      <c r="DC52" s="48">
        <f t="shared" si="39"/>
        <v>0</v>
      </c>
      <c r="DD52" s="75">
        <v>0</v>
      </c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</row>
    <row r="53" spans="1:138" ht="12.75">
      <c r="A53" s="190" t="s">
        <v>7</v>
      </c>
      <c r="B53" s="139" t="s">
        <v>147</v>
      </c>
      <c r="C53" s="36">
        <f>(C48-G48-M48)</f>
        <v>971177</v>
      </c>
      <c r="D53" s="36">
        <f>(D48-H48-N48)</f>
        <v>1159661</v>
      </c>
      <c r="E53" s="36">
        <f>(E48-I48-O48)</f>
        <v>1160245</v>
      </c>
      <c r="F53" s="57">
        <f>(E53/D53*100)</f>
        <v>100.05035954472903</v>
      </c>
      <c r="G53" s="94">
        <v>0</v>
      </c>
      <c r="H53" s="94">
        <v>0</v>
      </c>
      <c r="I53" s="94">
        <v>0</v>
      </c>
      <c r="J53" s="99">
        <v>0</v>
      </c>
      <c r="K53" s="190" t="s">
        <v>7</v>
      </c>
      <c r="L53" s="139" t="s">
        <v>147</v>
      </c>
      <c r="M53" s="5">
        <v>0</v>
      </c>
      <c r="N53" s="5">
        <v>0</v>
      </c>
      <c r="O53" s="5">
        <v>0</v>
      </c>
      <c r="P53" s="99">
        <v>0</v>
      </c>
      <c r="Q53" s="5">
        <v>0</v>
      </c>
      <c r="R53" s="5">
        <v>0</v>
      </c>
      <c r="S53" s="5">
        <v>0</v>
      </c>
      <c r="T53" s="99">
        <v>0</v>
      </c>
      <c r="U53" s="190" t="s">
        <v>7</v>
      </c>
      <c r="V53" s="139" t="s">
        <v>147</v>
      </c>
      <c r="W53" s="36">
        <f>(W48-W58)</f>
        <v>5815070</v>
      </c>
      <c r="X53" s="36">
        <f>(X48-X58)</f>
        <v>7097069</v>
      </c>
      <c r="Y53" s="36">
        <f>(Y48-Y58)</f>
        <v>6880927</v>
      </c>
      <c r="Z53" s="57">
        <f>(Y53/X53*100)</f>
        <v>96.95448924055832</v>
      </c>
      <c r="AA53" s="36">
        <f>(AA48-AA58)</f>
        <v>0</v>
      </c>
      <c r="AB53" s="36">
        <f>(AB48-AB58)</f>
        <v>0</v>
      </c>
      <c r="AC53" s="36">
        <f>(AC48-AC58)</f>
        <v>0</v>
      </c>
      <c r="AD53" s="99">
        <v>0</v>
      </c>
      <c r="AE53" s="190" t="s">
        <v>7</v>
      </c>
      <c r="AF53" s="139" t="s">
        <v>147</v>
      </c>
      <c r="AG53" s="36">
        <f>(AQ48)</f>
        <v>184736</v>
      </c>
      <c r="AH53" s="36">
        <f>(AR48)</f>
        <v>441975</v>
      </c>
      <c r="AI53" s="36">
        <f>(AI48-AM48)</f>
        <v>561145</v>
      </c>
      <c r="AJ53" s="57">
        <f>(AI53/AH53*100)</f>
        <v>126.9630635216924</v>
      </c>
      <c r="AK53" s="5">
        <v>0</v>
      </c>
      <c r="AL53" s="5">
        <v>0</v>
      </c>
      <c r="AM53" s="5">
        <v>0</v>
      </c>
      <c r="AN53" s="99">
        <v>0</v>
      </c>
      <c r="AO53" s="190" t="s">
        <v>7</v>
      </c>
      <c r="AP53" s="139" t="s">
        <v>147</v>
      </c>
      <c r="AQ53" s="36">
        <f>(AQ48)</f>
        <v>184736</v>
      </c>
      <c r="AR53" s="36">
        <f>(AR48)</f>
        <v>441975</v>
      </c>
      <c r="AS53" s="36">
        <f>(AS48)</f>
        <v>436220</v>
      </c>
      <c r="AT53" s="57">
        <f>(AS53/AR53*100)</f>
        <v>98.69789015215792</v>
      </c>
      <c r="AU53" s="36">
        <f>(AU48)</f>
        <v>0</v>
      </c>
      <c r="AV53" s="36">
        <f>(AV48)</f>
        <v>0</v>
      </c>
      <c r="AW53" s="202">
        <f>(AW48)</f>
        <v>124925</v>
      </c>
      <c r="AX53" s="183">
        <v>0</v>
      </c>
      <c r="AY53" s="36">
        <f>(AY48-AY58)</f>
        <v>33185</v>
      </c>
      <c r="AZ53" s="36">
        <f>(AZ48-AZ58)</f>
        <v>202416</v>
      </c>
      <c r="BA53" s="36">
        <f>(BA48-BA58)</f>
        <v>209428</v>
      </c>
      <c r="BB53" s="57">
        <f>(BA53/AZ53*100)</f>
        <v>103.46415303138092</v>
      </c>
      <c r="BC53" s="190" t="s">
        <v>7</v>
      </c>
      <c r="BD53" s="139" t="s">
        <v>147</v>
      </c>
      <c r="BE53" s="140">
        <v>0</v>
      </c>
      <c r="BF53" s="140">
        <v>0</v>
      </c>
      <c r="BG53" s="140">
        <v>0</v>
      </c>
      <c r="BH53" s="99">
        <v>0</v>
      </c>
      <c r="BJ53" s="163">
        <f>(C53+Q53+W53+AG53+AY53)</f>
        <v>7004168</v>
      </c>
      <c r="BK53" s="36">
        <f>(D53+X53+AH53+AZ53)</f>
        <v>8901121</v>
      </c>
      <c r="BL53" s="173">
        <f>(E53+S53+Y53+AI53+BA53+BI53)</f>
        <v>8811745</v>
      </c>
      <c r="BM53" s="57">
        <f>(BL53/BK53*100)</f>
        <v>98.99590175215009</v>
      </c>
      <c r="BN53" s="190" t="s">
        <v>7</v>
      </c>
      <c r="BO53" s="139" t="s">
        <v>147</v>
      </c>
      <c r="BP53" s="141">
        <f>(BP48)</f>
        <v>7004168</v>
      </c>
      <c r="BQ53" s="141">
        <f>(BQ48)</f>
        <v>8901121</v>
      </c>
      <c r="BR53" s="141">
        <f>(BR48)</f>
        <v>8811745</v>
      </c>
      <c r="BS53" s="57">
        <f>(BR53/BQ53*100)</f>
        <v>98.99590175215009</v>
      </c>
      <c r="BT53" s="142">
        <v>0</v>
      </c>
      <c r="BU53" s="142">
        <v>0</v>
      </c>
      <c r="BV53" s="142">
        <v>0</v>
      </c>
      <c r="BW53" s="99">
        <v>0</v>
      </c>
      <c r="BX53" s="70">
        <v>8</v>
      </c>
      <c r="BY53" s="18"/>
      <c r="BZ53" s="18" t="s">
        <v>201</v>
      </c>
      <c r="CA53" s="56">
        <f>(CA45+CA49++CA50+CA51+CA52)</f>
        <v>78968</v>
      </c>
      <c r="CB53" s="56">
        <f>(CB45+CB49++CB50+CB51+CB52)</f>
        <v>79149</v>
      </c>
      <c r="CC53" s="56">
        <f>(CC45+CC49++CC50+CC51+CC52)</f>
        <v>79149</v>
      </c>
      <c r="CD53" s="60">
        <f>(CC53/CB53*100)</f>
        <v>100</v>
      </c>
      <c r="CE53" s="56">
        <f>(CE45+CE49++CE50+CE51+CE52)</f>
        <v>0</v>
      </c>
      <c r="CF53" s="56">
        <f>(CF45+CF49++CF50+CF51+CF52)</f>
        <v>0</v>
      </c>
      <c r="CG53" s="56">
        <f>(CG45+CG49++CG50+CG51+CG52)</f>
        <v>0</v>
      </c>
      <c r="CH53" s="103">
        <v>0</v>
      </c>
      <c r="CI53" s="70">
        <v>8</v>
      </c>
      <c r="CJ53" s="18"/>
      <c r="CK53" s="18" t="s">
        <v>201</v>
      </c>
      <c r="CL53" s="56">
        <f aca="true" t="shared" si="44" ref="CL53:CR53">(CL45+CL49++CL50+CL51+CL52)</f>
        <v>656175</v>
      </c>
      <c r="CM53" s="56">
        <f t="shared" si="44"/>
        <v>817634</v>
      </c>
      <c r="CN53" s="56">
        <f t="shared" si="44"/>
        <v>805203</v>
      </c>
      <c r="CO53" s="60">
        <f>(CN53/CM53*100)</f>
        <v>98.47963758845644</v>
      </c>
      <c r="CP53" s="49">
        <f t="shared" si="44"/>
        <v>0</v>
      </c>
      <c r="CQ53" s="49">
        <f t="shared" si="44"/>
        <v>7860</v>
      </c>
      <c r="CR53" s="49">
        <f t="shared" si="44"/>
        <v>25468</v>
      </c>
      <c r="CS53" s="60">
        <f>(CR53/CQ53*100)</f>
        <v>324.0203562340967</v>
      </c>
      <c r="CT53" s="70">
        <v>8</v>
      </c>
      <c r="CU53" s="18"/>
      <c r="CV53" s="18" t="s">
        <v>201</v>
      </c>
      <c r="CW53" s="56">
        <f>(CW45+CW49++CW50+CW51+CW52)</f>
        <v>676</v>
      </c>
      <c r="CX53" s="56">
        <f>(CX45+CX49++CX50+CX51+CX52)</f>
        <v>17957</v>
      </c>
      <c r="CY53" s="56">
        <f>(CY45+CY49++CY50+CY51+CY52)</f>
        <v>17957</v>
      </c>
      <c r="CZ53" s="60">
        <f>(CY53/CX53*100)</f>
        <v>100</v>
      </c>
      <c r="DA53" s="49">
        <f>(DA45+DA49++DA50+DA51+DA52)</f>
        <v>735819</v>
      </c>
      <c r="DB53" s="49">
        <f>(DB45+DB49++DB50+DB51+DB52)</f>
        <v>922600</v>
      </c>
      <c r="DC53" s="49">
        <f>(DC45+DC49++DC50+DC51+DC52)</f>
        <v>927777</v>
      </c>
      <c r="DD53" s="60">
        <f>(DC53/DB53*100)</f>
        <v>100.56113158465207</v>
      </c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</row>
    <row r="54" spans="1:138" ht="12.75">
      <c r="A54" s="155" t="s">
        <v>7</v>
      </c>
      <c r="B54" s="80" t="s">
        <v>148</v>
      </c>
      <c r="C54" s="4">
        <v>0</v>
      </c>
      <c r="D54" s="4">
        <v>0</v>
      </c>
      <c r="E54" s="4">
        <v>0</v>
      </c>
      <c r="F54" s="87">
        <v>0</v>
      </c>
      <c r="G54" s="4">
        <v>0</v>
      </c>
      <c r="H54" s="4">
        <v>0</v>
      </c>
      <c r="I54" s="4">
        <v>0</v>
      </c>
      <c r="J54" s="87">
        <v>0</v>
      </c>
      <c r="K54" s="155" t="s">
        <v>7</v>
      </c>
      <c r="L54" s="80" t="s">
        <v>148</v>
      </c>
      <c r="M54" s="4">
        <v>0</v>
      </c>
      <c r="N54" s="4">
        <v>0</v>
      </c>
      <c r="O54" s="4">
        <v>0</v>
      </c>
      <c r="P54" s="87">
        <v>0</v>
      </c>
      <c r="Q54" s="4">
        <v>0</v>
      </c>
      <c r="R54" s="4">
        <v>0</v>
      </c>
      <c r="S54" s="4">
        <v>0</v>
      </c>
      <c r="T54" s="87">
        <v>0</v>
      </c>
      <c r="U54" s="155" t="s">
        <v>7</v>
      </c>
      <c r="V54" s="80" t="s">
        <v>148</v>
      </c>
      <c r="W54" s="2">
        <f aca="true" t="shared" si="45" ref="W54:AC54">(-W53)</f>
        <v>-5815070</v>
      </c>
      <c r="X54" s="2">
        <f t="shared" si="45"/>
        <v>-7097069</v>
      </c>
      <c r="Y54" s="2">
        <f t="shared" si="45"/>
        <v>-6880927</v>
      </c>
      <c r="Z54" s="58">
        <f>(Y54/X54*100)</f>
        <v>96.95448924055832</v>
      </c>
      <c r="AA54" s="2">
        <f t="shared" si="45"/>
        <v>0</v>
      </c>
      <c r="AB54" s="2">
        <f t="shared" si="45"/>
        <v>0</v>
      </c>
      <c r="AC54" s="2">
        <f t="shared" si="45"/>
        <v>0</v>
      </c>
      <c r="AD54" s="87">
        <v>0</v>
      </c>
      <c r="AE54" s="155" t="s">
        <v>7</v>
      </c>
      <c r="AF54" s="80" t="s">
        <v>148</v>
      </c>
      <c r="AG54" s="2">
        <f>AQ54+AU54</f>
        <v>0</v>
      </c>
      <c r="AH54" s="2">
        <f>AR54+AV54</f>
        <v>0</v>
      </c>
      <c r="AI54" s="2">
        <f>AS54+AW54</f>
        <v>-124925</v>
      </c>
      <c r="AJ54" s="87">
        <v>0</v>
      </c>
      <c r="AK54" s="4">
        <v>0</v>
      </c>
      <c r="AL54" s="4">
        <v>0</v>
      </c>
      <c r="AM54" s="4">
        <v>0</v>
      </c>
      <c r="AN54" s="100">
        <v>0</v>
      </c>
      <c r="AO54" s="155" t="s">
        <v>7</v>
      </c>
      <c r="AP54" s="80" t="s">
        <v>148</v>
      </c>
      <c r="AQ54" s="2">
        <f>AQ49</f>
        <v>0</v>
      </c>
      <c r="AR54" s="2">
        <f>AR49</f>
        <v>0</v>
      </c>
      <c r="AS54" s="2">
        <f>AS49</f>
        <v>0</v>
      </c>
      <c r="AT54" s="87">
        <v>0</v>
      </c>
      <c r="AU54" s="2">
        <f>AU49</f>
        <v>0</v>
      </c>
      <c r="AV54" s="2">
        <f>AV49</f>
        <v>0</v>
      </c>
      <c r="AW54" s="203">
        <f>AW49</f>
        <v>-124925</v>
      </c>
      <c r="AX54" s="4">
        <v>0</v>
      </c>
      <c r="AY54" s="4">
        <v>0</v>
      </c>
      <c r="AZ54" s="4">
        <v>0</v>
      </c>
      <c r="BA54" s="2">
        <f>BA49</f>
        <v>-7012</v>
      </c>
      <c r="BB54" s="87">
        <v>0</v>
      </c>
      <c r="BC54" s="155" t="s">
        <v>7</v>
      </c>
      <c r="BD54" s="80" t="s">
        <v>148</v>
      </c>
      <c r="BE54" s="143">
        <v>0</v>
      </c>
      <c r="BF54" s="143">
        <v>0</v>
      </c>
      <c r="BG54" s="143">
        <v>0</v>
      </c>
      <c r="BH54" s="87">
        <v>0</v>
      </c>
      <c r="BJ54" s="164">
        <f>(C54+Q54+W54+AG54+AY54)</f>
        <v>-5815070</v>
      </c>
      <c r="BK54" s="186">
        <f>(X54+AH54)</f>
        <v>-7097069</v>
      </c>
      <c r="BL54" s="186">
        <f>(Y54+AI54+BA54)</f>
        <v>-7012864</v>
      </c>
      <c r="BM54" s="58">
        <f>(BL54/BK54*100)</f>
        <v>98.81352428727972</v>
      </c>
      <c r="BN54" s="155" t="s">
        <v>7</v>
      </c>
      <c r="BO54" s="80" t="s">
        <v>148</v>
      </c>
      <c r="BP54" s="144">
        <f>(BJ54)</f>
        <v>-5815070</v>
      </c>
      <c r="BQ54" s="144">
        <f>(BK54)</f>
        <v>-7097069</v>
      </c>
      <c r="BR54" s="144">
        <f>(BL54)</f>
        <v>-7012864</v>
      </c>
      <c r="BS54" s="58">
        <f>(BR54/BQ54*100)</f>
        <v>98.81352428727972</v>
      </c>
      <c r="BT54" s="145">
        <v>0</v>
      </c>
      <c r="BU54" s="145">
        <v>0</v>
      </c>
      <c r="BV54" s="145">
        <v>0</v>
      </c>
      <c r="BW54" s="87">
        <v>0</v>
      </c>
      <c r="BX54" s="146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</row>
    <row r="55" spans="1:138" ht="12.75">
      <c r="A55" s="191" t="s">
        <v>22</v>
      </c>
      <c r="B55" s="147" t="s">
        <v>147</v>
      </c>
      <c r="C55" s="83">
        <f aca="true" t="shared" si="46" ref="C55:O55">(C53+C54)</f>
        <v>971177</v>
      </c>
      <c r="D55" s="83">
        <f t="shared" si="46"/>
        <v>1159661</v>
      </c>
      <c r="E55" s="83">
        <f t="shared" si="46"/>
        <v>1160245</v>
      </c>
      <c r="F55" s="59">
        <f aca="true" t="shared" si="47" ref="F55:F60">(E55/D55*100)</f>
        <v>100.05035954472903</v>
      </c>
      <c r="G55" s="83">
        <f t="shared" si="46"/>
        <v>0</v>
      </c>
      <c r="H55" s="83">
        <f t="shared" si="46"/>
        <v>0</v>
      </c>
      <c r="I55" s="83">
        <f t="shared" si="46"/>
        <v>0</v>
      </c>
      <c r="J55" s="101">
        <v>0</v>
      </c>
      <c r="K55" s="191" t="s">
        <v>22</v>
      </c>
      <c r="L55" s="147" t="s">
        <v>147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101">
        <v>0</v>
      </c>
      <c r="Q55" s="83">
        <f aca="true" t="shared" si="48" ref="Q55:AC55">(Q53+Q54)</f>
        <v>0</v>
      </c>
      <c r="R55" s="83">
        <f t="shared" si="48"/>
        <v>0</v>
      </c>
      <c r="S55" s="83">
        <f t="shared" si="48"/>
        <v>0</v>
      </c>
      <c r="T55" s="101">
        <v>0</v>
      </c>
      <c r="U55" s="191" t="s">
        <v>22</v>
      </c>
      <c r="V55" s="147" t="s">
        <v>147</v>
      </c>
      <c r="W55" s="83">
        <f t="shared" si="48"/>
        <v>0</v>
      </c>
      <c r="X55" s="83">
        <f t="shared" si="48"/>
        <v>0</v>
      </c>
      <c r="Y55" s="83">
        <f t="shared" si="48"/>
        <v>0</v>
      </c>
      <c r="Z55" s="101">
        <v>0</v>
      </c>
      <c r="AA55" s="83">
        <f t="shared" si="48"/>
        <v>0</v>
      </c>
      <c r="AB55" s="83">
        <f t="shared" si="48"/>
        <v>0</v>
      </c>
      <c r="AC55" s="83">
        <f t="shared" si="48"/>
        <v>0</v>
      </c>
      <c r="AD55" s="101">
        <v>0</v>
      </c>
      <c r="AE55" s="191" t="s">
        <v>22</v>
      </c>
      <c r="AF55" s="147" t="s">
        <v>147</v>
      </c>
      <c r="AG55" s="83">
        <f aca="true" t="shared" si="49" ref="AG55:BA55">SUM(AG53:AG54)</f>
        <v>184736</v>
      </c>
      <c r="AH55" s="83">
        <f t="shared" si="49"/>
        <v>441975</v>
      </c>
      <c r="AI55" s="83">
        <f t="shared" si="49"/>
        <v>436220</v>
      </c>
      <c r="AJ55" s="59">
        <f aca="true" t="shared" si="50" ref="AJ55:AJ60">(AI55/AH55*100)</f>
        <v>98.69789015215792</v>
      </c>
      <c r="AK55" s="83">
        <f t="shared" si="49"/>
        <v>0</v>
      </c>
      <c r="AL55" s="83">
        <f t="shared" si="49"/>
        <v>0</v>
      </c>
      <c r="AM55" s="83">
        <f t="shared" si="49"/>
        <v>0</v>
      </c>
      <c r="AN55" s="101">
        <v>0</v>
      </c>
      <c r="AO55" s="191" t="s">
        <v>22</v>
      </c>
      <c r="AP55" s="147" t="s">
        <v>147</v>
      </c>
      <c r="AQ55" s="83">
        <f t="shared" si="49"/>
        <v>184736</v>
      </c>
      <c r="AR55" s="83">
        <f t="shared" si="49"/>
        <v>441975</v>
      </c>
      <c r="AS55" s="83">
        <f t="shared" si="49"/>
        <v>436220</v>
      </c>
      <c r="AT55" s="59">
        <f>(AS55/AR55*100)</f>
        <v>98.69789015215792</v>
      </c>
      <c r="AU55" s="83">
        <f t="shared" si="49"/>
        <v>0</v>
      </c>
      <c r="AV55" s="83">
        <f>SUM(AV53:AV54)</f>
        <v>0</v>
      </c>
      <c r="AW55" s="199">
        <f>SUM(AW53:AW54)</f>
        <v>0</v>
      </c>
      <c r="AX55" s="184">
        <v>0</v>
      </c>
      <c r="AY55" s="83">
        <f t="shared" si="49"/>
        <v>33185</v>
      </c>
      <c r="AZ55" s="83">
        <f t="shared" si="49"/>
        <v>202416</v>
      </c>
      <c r="BA55" s="83">
        <f t="shared" si="49"/>
        <v>202416</v>
      </c>
      <c r="BB55" s="59">
        <f aca="true" t="shared" si="51" ref="BB55:BB60">(BA55/AZ55*100)</f>
        <v>100</v>
      </c>
      <c r="BC55" s="191" t="s">
        <v>22</v>
      </c>
      <c r="BD55" s="147" t="s">
        <v>147</v>
      </c>
      <c r="BE55" s="148">
        <v>0</v>
      </c>
      <c r="BF55" s="148">
        <v>0</v>
      </c>
      <c r="BG55" s="148">
        <v>0</v>
      </c>
      <c r="BH55" s="101">
        <v>0</v>
      </c>
      <c r="BJ55" s="83">
        <f>SUM(BJ53:BJ54)</f>
        <v>1189098</v>
      </c>
      <c r="BK55" s="83">
        <f>SUM(BK53:BK54)</f>
        <v>1804052</v>
      </c>
      <c r="BL55" s="83">
        <f>SUM(BL53:BL54)</f>
        <v>1798881</v>
      </c>
      <c r="BM55" s="59">
        <f>(BL55/BK55*100)</f>
        <v>99.71336746390902</v>
      </c>
      <c r="BN55" s="191" t="s">
        <v>22</v>
      </c>
      <c r="BO55" s="147" t="s">
        <v>147</v>
      </c>
      <c r="BP55" s="149">
        <f>SUM(BP53:BP54)</f>
        <v>1189098</v>
      </c>
      <c r="BQ55" s="149">
        <f>SUM(BQ53:BQ54)</f>
        <v>1804052</v>
      </c>
      <c r="BR55" s="149">
        <f>SUM(BR53:BR54)</f>
        <v>1798881</v>
      </c>
      <c r="BS55" s="59">
        <f>(BR55/BQ55*100)</f>
        <v>99.71336746390902</v>
      </c>
      <c r="BT55" s="148">
        <v>0</v>
      </c>
      <c r="BU55" s="148">
        <v>0</v>
      </c>
      <c r="BV55" s="148">
        <v>0</v>
      </c>
      <c r="BW55" s="101">
        <v>0</v>
      </c>
      <c r="BX55" s="182" t="s">
        <v>57</v>
      </c>
      <c r="BY55" s="182" t="s">
        <v>8</v>
      </c>
      <c r="BZ55" s="182" t="s">
        <v>141</v>
      </c>
      <c r="CA55" s="183">
        <v>2031</v>
      </c>
      <c r="CB55" s="183">
        <v>1113</v>
      </c>
      <c r="CC55" s="183">
        <v>756</v>
      </c>
      <c r="CD55" s="153">
        <f>(CC55/CB55*100)</f>
        <v>67.9245283018868</v>
      </c>
      <c r="CE55" s="183">
        <v>0</v>
      </c>
      <c r="CF55" s="183">
        <v>0</v>
      </c>
      <c r="CG55" s="183">
        <v>0</v>
      </c>
      <c r="CH55" s="209">
        <v>0</v>
      </c>
      <c r="CI55" s="182" t="s">
        <v>57</v>
      </c>
      <c r="CJ55" s="182" t="s">
        <v>8</v>
      </c>
      <c r="CK55" s="182" t="s">
        <v>141</v>
      </c>
      <c r="CL55" s="183">
        <v>21973</v>
      </c>
      <c r="CM55" s="183">
        <v>30115</v>
      </c>
      <c r="CN55" s="183">
        <v>30115</v>
      </c>
      <c r="CO55" s="153">
        <f>(CN55/CM55*100)</f>
        <v>100</v>
      </c>
      <c r="CP55" s="183">
        <v>300</v>
      </c>
      <c r="CQ55" s="183">
        <v>300</v>
      </c>
      <c r="CR55" s="183">
        <v>477</v>
      </c>
      <c r="CS55" s="153">
        <f>(CR55/CQ55*100)</f>
        <v>159</v>
      </c>
      <c r="CT55" s="182" t="s">
        <v>57</v>
      </c>
      <c r="CU55" s="182" t="s">
        <v>8</v>
      </c>
      <c r="CV55" s="182" t="s">
        <v>141</v>
      </c>
      <c r="CW55" s="183">
        <v>11</v>
      </c>
      <c r="CX55" s="183">
        <v>204</v>
      </c>
      <c r="CY55" s="183">
        <v>204</v>
      </c>
      <c r="CZ55" s="153">
        <f>(CY55/CX55*100)</f>
        <v>100</v>
      </c>
      <c r="DA55" s="134">
        <f aca="true" t="shared" si="52" ref="DA55:DC56">(CA55+CE55+CL55+CP55+CW55)</f>
        <v>24315</v>
      </c>
      <c r="DB55" s="134">
        <f t="shared" si="52"/>
        <v>31732</v>
      </c>
      <c r="DC55" s="134">
        <f t="shared" si="52"/>
        <v>31552</v>
      </c>
      <c r="DD55" s="153">
        <f>(DC55/DB55*100)</f>
        <v>99.43274927517963</v>
      </c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</row>
    <row r="56" spans="1:138" ht="12.75">
      <c r="A56" s="188"/>
      <c r="B56" s="130"/>
      <c r="C56" s="3"/>
      <c r="D56" s="3"/>
      <c r="E56" s="3"/>
      <c r="F56" s="15"/>
      <c r="G56" s="3"/>
      <c r="H56" s="3"/>
      <c r="I56" s="3"/>
      <c r="J56" s="15"/>
      <c r="K56" s="188"/>
      <c r="L56" s="130"/>
      <c r="M56" s="3"/>
      <c r="N56" s="3"/>
      <c r="O56" s="3"/>
      <c r="P56" s="15"/>
      <c r="Q56" s="3"/>
      <c r="R56" s="3"/>
      <c r="S56" s="3"/>
      <c r="T56" s="15"/>
      <c r="U56" s="188"/>
      <c r="V56" s="130"/>
      <c r="W56" s="3"/>
      <c r="X56" s="3"/>
      <c r="Y56" s="3"/>
      <c r="Z56" s="15"/>
      <c r="AA56" s="3"/>
      <c r="AB56" s="3"/>
      <c r="AC56" s="3"/>
      <c r="AD56" s="15"/>
      <c r="AE56" s="188"/>
      <c r="AF56" s="130" t="s">
        <v>412</v>
      </c>
      <c r="AG56" s="3"/>
      <c r="AH56" s="10"/>
      <c r="AI56" s="187">
        <f>AI49</f>
        <v>-124925</v>
      </c>
      <c r="AJ56" s="15"/>
      <c r="AK56" s="3"/>
      <c r="AL56" s="3"/>
      <c r="AM56" s="3"/>
      <c r="AN56" s="15"/>
      <c r="AO56" s="188"/>
      <c r="AP56" s="130" t="s">
        <v>413</v>
      </c>
      <c r="AQ56" s="3"/>
      <c r="AR56" s="3"/>
      <c r="AS56" s="10"/>
      <c r="AT56" s="15"/>
      <c r="AU56" s="15"/>
      <c r="AV56" s="15"/>
      <c r="AW56" s="204">
        <f>AW49</f>
        <v>-124925</v>
      </c>
      <c r="AX56" s="15"/>
      <c r="AY56" s="10"/>
      <c r="AZ56" s="10"/>
      <c r="BA56" s="10">
        <f>BA49</f>
        <v>-7012</v>
      </c>
      <c r="BB56" s="15"/>
      <c r="BC56" s="188"/>
      <c r="BD56" s="130" t="s">
        <v>303</v>
      </c>
      <c r="BE56" s="138"/>
      <c r="BF56" s="138"/>
      <c r="BG56" s="138"/>
      <c r="BH56" s="15"/>
      <c r="BJ56" s="3"/>
      <c r="BK56" s="3"/>
      <c r="BL56" s="20">
        <f>(Y56+AI56+BA56)</f>
        <v>-131937</v>
      </c>
      <c r="BM56" s="15"/>
      <c r="BN56" s="188"/>
      <c r="BO56" s="130" t="s">
        <v>303</v>
      </c>
      <c r="BP56" s="10"/>
      <c r="BQ56" s="187"/>
      <c r="BR56" s="187">
        <f>BL56</f>
        <v>-131937</v>
      </c>
      <c r="BS56" s="15"/>
      <c r="BT56" s="3"/>
      <c r="BU56" s="3"/>
      <c r="BV56" s="3"/>
      <c r="BW56" s="15"/>
      <c r="BX56" s="87"/>
      <c r="BY56" s="171" t="s">
        <v>6</v>
      </c>
      <c r="BZ56" s="87" t="s">
        <v>223</v>
      </c>
      <c r="CA56" s="193">
        <f>CA57-CA55</f>
        <v>11720</v>
      </c>
      <c r="CB56" s="193">
        <f>CB57-CB55</f>
        <v>9916</v>
      </c>
      <c r="CC56" s="193">
        <f>CC57-CC55</f>
        <v>10273</v>
      </c>
      <c r="CD56" s="194">
        <f>(CC56/CB56*100)</f>
        <v>103.60024203307785</v>
      </c>
      <c r="CE56" s="193">
        <f>CE57-CE55</f>
        <v>0</v>
      </c>
      <c r="CF56" s="193">
        <f>CF57-CF55</f>
        <v>0</v>
      </c>
      <c r="CG56" s="193">
        <f>CG57-CG55</f>
        <v>0</v>
      </c>
      <c r="CH56" s="75">
        <v>0</v>
      </c>
      <c r="CI56" s="87"/>
      <c r="CJ56" s="171" t="s">
        <v>6</v>
      </c>
      <c r="CK56" s="87" t="s">
        <v>223</v>
      </c>
      <c r="CL56" s="193">
        <f>CL57-CL55</f>
        <v>44325</v>
      </c>
      <c r="CM56" s="193">
        <f>CM57-CM55</f>
        <v>60867</v>
      </c>
      <c r="CN56" s="193">
        <f>CN57-CN55</f>
        <v>60238</v>
      </c>
      <c r="CO56" s="194">
        <f>(CN56/CM56*100)</f>
        <v>98.96659930668507</v>
      </c>
      <c r="CP56" s="193">
        <f>CP57-CP55</f>
        <v>0</v>
      </c>
      <c r="CQ56" s="193">
        <f>CQ57-CQ55</f>
        <v>456</v>
      </c>
      <c r="CR56" s="193">
        <f>CR57-CR55</f>
        <v>279</v>
      </c>
      <c r="CS56" s="194">
        <f>(CR56/CQ56*100)</f>
        <v>61.18421052631579</v>
      </c>
      <c r="CT56" s="87"/>
      <c r="CU56" s="171" t="s">
        <v>6</v>
      </c>
      <c r="CV56" s="87" t="s">
        <v>223</v>
      </c>
      <c r="CW56" s="193">
        <f>CW57-CW55</f>
        <v>117</v>
      </c>
      <c r="CX56" s="193">
        <f>CX57-CX55</f>
        <v>820</v>
      </c>
      <c r="CY56" s="193">
        <f>CY57-CY55</f>
        <v>1208</v>
      </c>
      <c r="CZ56" s="194">
        <f>(CY56/CX56*100)</f>
        <v>147.3170731707317</v>
      </c>
      <c r="DA56" s="123">
        <f t="shared" si="52"/>
        <v>56162</v>
      </c>
      <c r="DB56" s="123">
        <f t="shared" si="52"/>
        <v>72059</v>
      </c>
      <c r="DC56" s="123">
        <f t="shared" si="52"/>
        <v>71998</v>
      </c>
      <c r="DD56" s="65">
        <f>(DC56/DB56*100)</f>
        <v>99.91534714608862</v>
      </c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</row>
    <row r="57" spans="1:138" ht="12.75">
      <c r="A57" s="188"/>
      <c r="B57" s="130"/>
      <c r="C57" s="3"/>
      <c r="D57" s="3"/>
      <c r="E57" s="3"/>
      <c r="F57" s="15"/>
      <c r="G57" s="3"/>
      <c r="H57" s="3"/>
      <c r="I57" s="3"/>
      <c r="J57" s="15"/>
      <c r="K57" s="188"/>
      <c r="L57" s="130"/>
      <c r="M57" s="3"/>
      <c r="N57" s="3"/>
      <c r="O57" s="3"/>
      <c r="P57" s="15"/>
      <c r="Q57" s="3"/>
      <c r="R57" s="3"/>
      <c r="S57" s="3"/>
      <c r="T57" s="15"/>
      <c r="U57" s="188"/>
      <c r="V57" s="130"/>
      <c r="W57" s="3"/>
      <c r="X57" s="3"/>
      <c r="Y57" s="3"/>
      <c r="Z57" s="15"/>
      <c r="AA57" s="3"/>
      <c r="AB57" s="3"/>
      <c r="AC57" s="3"/>
      <c r="AD57" s="15"/>
      <c r="AE57" s="188"/>
      <c r="AF57" s="130"/>
      <c r="AG57" s="10"/>
      <c r="AH57" s="10"/>
      <c r="AI57" s="10"/>
      <c r="AJ57" s="15"/>
      <c r="AK57" s="3"/>
      <c r="AL57" s="3"/>
      <c r="AM57" s="3"/>
      <c r="AN57" s="15"/>
      <c r="AO57" s="188"/>
      <c r="AP57" s="130"/>
      <c r="AQ57" s="10"/>
      <c r="AR57" s="10"/>
      <c r="AS57" s="10"/>
      <c r="AT57" s="15"/>
      <c r="AU57" s="15"/>
      <c r="AV57" s="15"/>
      <c r="AW57" s="15"/>
      <c r="AX57" s="15"/>
      <c r="AY57" s="10"/>
      <c r="AZ57" s="10"/>
      <c r="BA57" s="10"/>
      <c r="BB57" s="15"/>
      <c r="BC57" s="188"/>
      <c r="BD57" s="130"/>
      <c r="BE57" s="138"/>
      <c r="BF57" s="138"/>
      <c r="BG57" s="138"/>
      <c r="BH57" s="15"/>
      <c r="BJ57" s="3"/>
      <c r="BK57" s="3"/>
      <c r="BL57" s="3"/>
      <c r="BM57" s="15"/>
      <c r="BN57" s="188"/>
      <c r="BO57" s="130"/>
      <c r="BP57" s="10"/>
      <c r="BQ57" s="10"/>
      <c r="BR57" s="10"/>
      <c r="BS57" s="15"/>
      <c r="BT57" s="3"/>
      <c r="BU57" s="3"/>
      <c r="BV57" s="3"/>
      <c r="BW57" s="15"/>
      <c r="BX57" s="192"/>
      <c r="BY57" s="192"/>
      <c r="BZ57" s="192" t="s">
        <v>142</v>
      </c>
      <c r="CA57" s="128">
        <f>C45</f>
        <v>13751</v>
      </c>
      <c r="CB57" s="128">
        <f>D45</f>
        <v>11029</v>
      </c>
      <c r="CC57" s="128">
        <f>E45</f>
        <v>11029</v>
      </c>
      <c r="CD57" s="60">
        <f>(CC57/CB57*100)</f>
        <v>100</v>
      </c>
      <c r="CE57" s="128">
        <f>Q45</f>
        <v>0</v>
      </c>
      <c r="CF57" s="128">
        <f>R45</f>
        <v>0</v>
      </c>
      <c r="CG57" s="128">
        <f>S45</f>
        <v>0</v>
      </c>
      <c r="CH57" s="206">
        <v>0</v>
      </c>
      <c r="CI57" s="192"/>
      <c r="CJ57" s="192"/>
      <c r="CK57" s="192" t="s">
        <v>142</v>
      </c>
      <c r="CL57" s="128">
        <f>W45</f>
        <v>66298</v>
      </c>
      <c r="CM57" s="128">
        <f>X45</f>
        <v>90982</v>
      </c>
      <c r="CN57" s="128">
        <f>Y45</f>
        <v>90353</v>
      </c>
      <c r="CO57" s="60">
        <f>(CN57/CM57*100)</f>
        <v>99.30865445912377</v>
      </c>
      <c r="CP57" s="128">
        <f>AG45</f>
        <v>300</v>
      </c>
      <c r="CQ57" s="128">
        <f>AH45</f>
        <v>756</v>
      </c>
      <c r="CR57" s="128">
        <f>AI45</f>
        <v>756</v>
      </c>
      <c r="CS57" s="60">
        <f>(CR57/CQ57*100)</f>
        <v>100</v>
      </c>
      <c r="CT57" s="192"/>
      <c r="CU57" s="192"/>
      <c r="CV57" s="192" t="s">
        <v>142</v>
      </c>
      <c r="CW57" s="128">
        <f>AY45</f>
        <v>128</v>
      </c>
      <c r="CX57" s="128">
        <f>AZ45</f>
        <v>1024</v>
      </c>
      <c r="CY57" s="128">
        <f>BA45</f>
        <v>1412</v>
      </c>
      <c r="CZ57" s="60">
        <f>(CY57/CX57*100)</f>
        <v>137.890625</v>
      </c>
      <c r="DA57" s="128">
        <f>SUM(DA55:DA56)</f>
        <v>80477</v>
      </c>
      <c r="DB57" s="128">
        <f>SUM(DB55:DB56)</f>
        <v>103791</v>
      </c>
      <c r="DC57" s="128">
        <f>SUM(DC55:DC56)</f>
        <v>103550</v>
      </c>
      <c r="DD57" s="60">
        <f>(DC57/DB57*100)</f>
        <v>99.76780260330858</v>
      </c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</row>
    <row r="58" spans="1:138" ht="12.75">
      <c r="A58" s="190" t="s">
        <v>20</v>
      </c>
      <c r="B58" s="139" t="s">
        <v>149</v>
      </c>
      <c r="C58" s="36">
        <f>(G48+M48)</f>
        <v>190</v>
      </c>
      <c r="D58" s="36">
        <f>(H48+N48)</f>
        <v>2062</v>
      </c>
      <c r="E58" s="36">
        <f>(I48+O48)</f>
        <v>2062</v>
      </c>
      <c r="F58" s="57">
        <f t="shared" si="47"/>
        <v>100</v>
      </c>
      <c r="G58" s="36">
        <f aca="true" t="shared" si="53" ref="G58:N58">(G48)</f>
        <v>30</v>
      </c>
      <c r="H58" s="36">
        <f t="shared" si="53"/>
        <v>1476</v>
      </c>
      <c r="I58" s="36">
        <f>(I48)</f>
        <v>1476</v>
      </c>
      <c r="J58" s="57">
        <f>(I58/H58*100)</f>
        <v>100</v>
      </c>
      <c r="K58" s="190" t="s">
        <v>20</v>
      </c>
      <c r="L58" s="139" t="s">
        <v>149</v>
      </c>
      <c r="M58" s="36">
        <f t="shared" si="53"/>
        <v>160</v>
      </c>
      <c r="N58" s="36">
        <f t="shared" si="53"/>
        <v>586</v>
      </c>
      <c r="O58" s="36">
        <f>(O48)</f>
        <v>586</v>
      </c>
      <c r="P58" s="57">
        <f>(O58/N58*100)</f>
        <v>100</v>
      </c>
      <c r="Q58" s="36">
        <f>(Q48)</f>
        <v>534</v>
      </c>
      <c r="R58" s="36">
        <f>(R48)</f>
        <v>2353</v>
      </c>
      <c r="S58" s="36">
        <f>(S48)</f>
        <v>2353</v>
      </c>
      <c r="T58" s="57">
        <f>(S58/R58*100)</f>
        <v>100</v>
      </c>
      <c r="U58" s="190" t="s">
        <v>20</v>
      </c>
      <c r="V58" s="139" t="s">
        <v>149</v>
      </c>
      <c r="W58" s="36">
        <f aca="true" t="shared" si="54" ref="W58:Y59">(AA48)</f>
        <v>26180</v>
      </c>
      <c r="X58" s="36">
        <f t="shared" si="54"/>
        <v>137908</v>
      </c>
      <c r="Y58" s="36">
        <f t="shared" si="54"/>
        <v>137908</v>
      </c>
      <c r="Z58" s="57">
        <f>(Y58/X58*100)</f>
        <v>100</v>
      </c>
      <c r="AA58" s="36">
        <f aca="true" t="shared" si="55" ref="AA58:AC59">(AA48)</f>
        <v>26180</v>
      </c>
      <c r="AB58" s="36">
        <f t="shared" si="55"/>
        <v>137908</v>
      </c>
      <c r="AC58" s="36">
        <f t="shared" si="55"/>
        <v>137908</v>
      </c>
      <c r="AD58" s="57">
        <f>(AC58/AB58*100)</f>
        <v>100</v>
      </c>
      <c r="AE58" s="190" t="s">
        <v>20</v>
      </c>
      <c r="AF58" s="139" t="s">
        <v>149</v>
      </c>
      <c r="AG58" s="36">
        <f>(AK48)</f>
        <v>42935</v>
      </c>
      <c r="AH58" s="36">
        <f>(AL48)</f>
        <v>197288</v>
      </c>
      <c r="AI58" s="36">
        <f>(AM48)</f>
        <v>193109</v>
      </c>
      <c r="AJ58" s="57">
        <f t="shared" si="50"/>
        <v>97.88177689469202</v>
      </c>
      <c r="AK58" s="36">
        <f>(AK48)</f>
        <v>42935</v>
      </c>
      <c r="AL58" s="36">
        <f>(AL48)</f>
        <v>197288</v>
      </c>
      <c r="AM58" s="36">
        <f>(AM48)</f>
        <v>193109</v>
      </c>
      <c r="AN58" s="57">
        <f>(AM58/AL58*100)</f>
        <v>97.88177689469202</v>
      </c>
      <c r="AO58" s="190" t="s">
        <v>20</v>
      </c>
      <c r="AP58" s="139" t="s">
        <v>149</v>
      </c>
      <c r="AQ58" s="5">
        <v>0</v>
      </c>
      <c r="AR58" s="5">
        <v>0</v>
      </c>
      <c r="AS58" s="5">
        <v>0</v>
      </c>
      <c r="AT58" s="99">
        <v>0</v>
      </c>
      <c r="AU58" s="5">
        <v>0</v>
      </c>
      <c r="AV58" s="5">
        <v>0</v>
      </c>
      <c r="AW58" s="5">
        <v>0</v>
      </c>
      <c r="AX58" s="175">
        <v>0</v>
      </c>
      <c r="AY58" s="36">
        <f>(BE48)</f>
        <v>56423</v>
      </c>
      <c r="AZ58" s="36">
        <f>(BF48)</f>
        <v>45874</v>
      </c>
      <c r="BA58" s="36">
        <f>(BG48)</f>
        <v>45874</v>
      </c>
      <c r="BB58" s="57">
        <f t="shared" si="51"/>
        <v>100</v>
      </c>
      <c r="BC58" s="190" t="s">
        <v>20</v>
      </c>
      <c r="BD58" s="139" t="s">
        <v>149</v>
      </c>
      <c r="BE58" s="150">
        <f>(BE48)</f>
        <v>56423</v>
      </c>
      <c r="BF58" s="150">
        <f>(BF48)</f>
        <v>45874</v>
      </c>
      <c r="BG58" s="150">
        <f>(BG48)</f>
        <v>45874</v>
      </c>
      <c r="BH58" s="57">
        <f>(BG58/BF58*100)</f>
        <v>100</v>
      </c>
      <c r="BJ58" s="36">
        <f>(C58+Q58+W58+AG58+AY58)</f>
        <v>126262</v>
      </c>
      <c r="BK58" s="36">
        <f>(D58+R58+X58+AH58+AZ58)</f>
        <v>385485</v>
      </c>
      <c r="BL58" s="173">
        <f>(E58+S58+Y58+AI58+BA58+BI58)</f>
        <v>381306</v>
      </c>
      <c r="BM58" s="57">
        <f>(BL58/BK58*100)</f>
        <v>98.9159111249465</v>
      </c>
      <c r="BN58" s="190" t="s">
        <v>20</v>
      </c>
      <c r="BO58" s="139" t="s">
        <v>149</v>
      </c>
      <c r="BP58" s="140">
        <v>0</v>
      </c>
      <c r="BQ58" s="140">
        <v>0</v>
      </c>
      <c r="BR58" s="140">
        <v>0</v>
      </c>
      <c r="BS58" s="99">
        <v>0</v>
      </c>
      <c r="BT58" s="150">
        <f aca="true" t="shared" si="56" ref="BT58:BV59">(BT48)</f>
        <v>126262</v>
      </c>
      <c r="BU58" s="150">
        <f t="shared" si="56"/>
        <v>385485</v>
      </c>
      <c r="BV58" s="150">
        <f t="shared" si="56"/>
        <v>381306</v>
      </c>
      <c r="BW58" s="57">
        <f>(BV58/BU58*100)</f>
        <v>98.9159111249465</v>
      </c>
      <c r="BX58" s="151"/>
      <c r="BY58" s="151"/>
      <c r="BZ58" s="151"/>
      <c r="CA58" s="151"/>
      <c r="CB58" s="151"/>
      <c r="CC58" s="151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</row>
    <row r="59" spans="1:138" ht="12.75">
      <c r="A59" s="155" t="s">
        <v>20</v>
      </c>
      <c r="B59" s="80" t="s">
        <v>150</v>
      </c>
      <c r="C59" s="4">
        <v>0</v>
      </c>
      <c r="D59" s="4">
        <v>0</v>
      </c>
      <c r="E59" s="4">
        <v>0</v>
      </c>
      <c r="F59" s="87">
        <v>0</v>
      </c>
      <c r="G59" s="4">
        <v>0</v>
      </c>
      <c r="H59" s="4">
        <v>0</v>
      </c>
      <c r="I59" s="4">
        <v>0</v>
      </c>
      <c r="J59" s="87">
        <v>0</v>
      </c>
      <c r="K59" s="155" t="s">
        <v>20</v>
      </c>
      <c r="L59" s="80" t="s">
        <v>150</v>
      </c>
      <c r="M59" s="4">
        <v>0</v>
      </c>
      <c r="N59" s="4">
        <v>0</v>
      </c>
      <c r="O59" s="4">
        <v>0</v>
      </c>
      <c r="P59" s="87">
        <v>0</v>
      </c>
      <c r="Q59" s="4">
        <v>0</v>
      </c>
      <c r="R59" s="4">
        <v>0</v>
      </c>
      <c r="S59" s="4">
        <v>0</v>
      </c>
      <c r="T59" s="87">
        <v>0</v>
      </c>
      <c r="U59" s="155" t="s">
        <v>20</v>
      </c>
      <c r="V59" s="80" t="s">
        <v>150</v>
      </c>
      <c r="W59" s="2">
        <f t="shared" si="54"/>
        <v>-26180</v>
      </c>
      <c r="X59" s="2">
        <f t="shared" si="54"/>
        <v>-137908</v>
      </c>
      <c r="Y59" s="2">
        <f t="shared" si="54"/>
        <v>-137908</v>
      </c>
      <c r="Z59" s="58">
        <f>(Y59/X59*100)</f>
        <v>100</v>
      </c>
      <c r="AA59" s="2">
        <f t="shared" si="55"/>
        <v>-26180</v>
      </c>
      <c r="AB59" s="2">
        <f t="shared" si="55"/>
        <v>-137908</v>
      </c>
      <c r="AC59" s="2">
        <f t="shared" si="55"/>
        <v>-137908</v>
      </c>
      <c r="AD59" s="58">
        <f>(AC59/AB59*100)</f>
        <v>100</v>
      </c>
      <c r="AE59" s="155" t="s">
        <v>20</v>
      </c>
      <c r="AF59" s="80" t="s">
        <v>150</v>
      </c>
      <c r="AG59" s="2">
        <f>AK59</f>
        <v>0</v>
      </c>
      <c r="AH59" s="2">
        <f>AL59</f>
        <v>0</v>
      </c>
      <c r="AI59" s="2">
        <f>AM59</f>
        <v>0</v>
      </c>
      <c r="AJ59" s="87">
        <v>0</v>
      </c>
      <c r="AK59" s="2">
        <f>AK49</f>
        <v>0</v>
      </c>
      <c r="AL59" s="2">
        <f>AL49</f>
        <v>0</v>
      </c>
      <c r="AM59" s="2">
        <f>AM49</f>
        <v>0</v>
      </c>
      <c r="AN59" s="87">
        <v>0</v>
      </c>
      <c r="AO59" s="155" t="s">
        <v>20</v>
      </c>
      <c r="AP59" s="80" t="s">
        <v>150</v>
      </c>
      <c r="AQ59" s="4">
        <v>0</v>
      </c>
      <c r="AR59" s="4">
        <v>0</v>
      </c>
      <c r="AS59" s="4">
        <v>0</v>
      </c>
      <c r="AT59" s="100">
        <v>0</v>
      </c>
      <c r="AU59" s="4">
        <v>0</v>
      </c>
      <c r="AV59" s="4">
        <v>0</v>
      </c>
      <c r="AW59" s="4">
        <v>0</v>
      </c>
      <c r="AX59" s="185">
        <v>0</v>
      </c>
      <c r="AY59" s="4">
        <v>0</v>
      </c>
      <c r="AZ59" s="4">
        <v>0</v>
      </c>
      <c r="BA59" s="4">
        <v>0</v>
      </c>
      <c r="BB59" s="87">
        <v>0</v>
      </c>
      <c r="BC59" s="155" t="s">
        <v>20</v>
      </c>
      <c r="BD59" s="80" t="s">
        <v>150</v>
      </c>
      <c r="BE59" s="143">
        <v>0</v>
      </c>
      <c r="BF59" s="143">
        <v>0</v>
      </c>
      <c r="BG59" s="143">
        <v>0</v>
      </c>
      <c r="BH59" s="87">
        <v>0</v>
      </c>
      <c r="BJ59" s="37">
        <f>(C59+M59+W59+AG59+AY59)</f>
        <v>-26180</v>
      </c>
      <c r="BK59" s="37">
        <f>(D59+N59+X59+AH59+AZ59)</f>
        <v>-137908</v>
      </c>
      <c r="BL59" s="186">
        <f>(E59+S59+Y59+AI59+BA59+BI59)</f>
        <v>-137908</v>
      </c>
      <c r="BM59" s="58">
        <f>(BL59/BK59*100)</f>
        <v>100</v>
      </c>
      <c r="BN59" s="155" t="s">
        <v>20</v>
      </c>
      <c r="BO59" s="80" t="s">
        <v>150</v>
      </c>
      <c r="BP59" s="143">
        <v>0</v>
      </c>
      <c r="BQ59" s="143">
        <v>0</v>
      </c>
      <c r="BR59" s="143">
        <v>0</v>
      </c>
      <c r="BS59" s="87">
        <v>0</v>
      </c>
      <c r="BT59" s="120">
        <f t="shared" si="56"/>
        <v>-26180</v>
      </c>
      <c r="BU59" s="120">
        <f t="shared" si="56"/>
        <v>-137908</v>
      </c>
      <c r="BV59" s="120">
        <f t="shared" si="56"/>
        <v>-137908</v>
      </c>
      <c r="BW59" s="58">
        <f>(BV59/BU59*100)</f>
        <v>100</v>
      </c>
      <c r="BX59" s="151"/>
      <c r="BY59" s="151"/>
      <c r="BZ59" s="151"/>
      <c r="CA59" s="151"/>
      <c r="CB59" s="151"/>
      <c r="CC59" s="151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</row>
    <row r="60" spans="1:138" ht="12.75">
      <c r="A60" s="191" t="s">
        <v>20</v>
      </c>
      <c r="B60" s="147" t="s">
        <v>149</v>
      </c>
      <c r="C60" s="83">
        <f aca="true" t="shared" si="57" ref="C60:O60">SUM(C58:C59)</f>
        <v>190</v>
      </c>
      <c r="D60" s="83">
        <f t="shared" si="57"/>
        <v>2062</v>
      </c>
      <c r="E60" s="83">
        <f t="shared" si="57"/>
        <v>2062</v>
      </c>
      <c r="F60" s="59">
        <f t="shared" si="47"/>
        <v>100</v>
      </c>
      <c r="G60" s="83">
        <f t="shared" si="57"/>
        <v>30</v>
      </c>
      <c r="H60" s="83">
        <f t="shared" si="57"/>
        <v>1476</v>
      </c>
      <c r="I60" s="83">
        <f t="shared" si="57"/>
        <v>1476</v>
      </c>
      <c r="J60" s="59">
        <f>(I60/H60*100)</f>
        <v>100</v>
      </c>
      <c r="K60" s="191" t="s">
        <v>20</v>
      </c>
      <c r="L60" s="147" t="s">
        <v>149</v>
      </c>
      <c r="M60" s="83">
        <f t="shared" si="57"/>
        <v>160</v>
      </c>
      <c r="N60" s="83">
        <f t="shared" si="57"/>
        <v>586</v>
      </c>
      <c r="O60" s="83">
        <f t="shared" si="57"/>
        <v>586</v>
      </c>
      <c r="P60" s="59">
        <f>(O60/N60*100)</f>
        <v>100</v>
      </c>
      <c r="Q60" s="83">
        <f aca="true" t="shared" si="58" ref="Q60:AC60">SUM(Q58:Q59)</f>
        <v>534</v>
      </c>
      <c r="R60" s="83">
        <f t="shared" si="58"/>
        <v>2353</v>
      </c>
      <c r="S60" s="83">
        <f t="shared" si="58"/>
        <v>2353</v>
      </c>
      <c r="T60" s="59">
        <f>(S60/R60*100)</f>
        <v>100</v>
      </c>
      <c r="U60" s="191" t="s">
        <v>20</v>
      </c>
      <c r="V60" s="147" t="s">
        <v>149</v>
      </c>
      <c r="W60" s="83">
        <f t="shared" si="58"/>
        <v>0</v>
      </c>
      <c r="X60" s="83">
        <f t="shared" si="58"/>
        <v>0</v>
      </c>
      <c r="Y60" s="83">
        <f t="shared" si="58"/>
        <v>0</v>
      </c>
      <c r="Z60" s="101">
        <v>0</v>
      </c>
      <c r="AA60" s="83">
        <f t="shared" si="58"/>
        <v>0</v>
      </c>
      <c r="AB60" s="83">
        <f t="shared" si="58"/>
        <v>0</v>
      </c>
      <c r="AC60" s="83">
        <f t="shared" si="58"/>
        <v>0</v>
      </c>
      <c r="AD60" s="101">
        <v>0</v>
      </c>
      <c r="AE60" s="191" t="s">
        <v>20</v>
      </c>
      <c r="AF60" s="147" t="s">
        <v>149</v>
      </c>
      <c r="AG60" s="83">
        <f>SUM(AG58:AG59)</f>
        <v>42935</v>
      </c>
      <c r="AH60" s="83">
        <f aca="true" t="shared" si="59" ref="AH60:BA60">SUM(AH58:AH59)</f>
        <v>197288</v>
      </c>
      <c r="AI60" s="83">
        <f t="shared" si="59"/>
        <v>193109</v>
      </c>
      <c r="AJ60" s="59">
        <f t="shared" si="50"/>
        <v>97.88177689469202</v>
      </c>
      <c r="AK60" s="83">
        <f t="shared" si="59"/>
        <v>42935</v>
      </c>
      <c r="AL60" s="83">
        <f t="shared" si="59"/>
        <v>197288</v>
      </c>
      <c r="AM60" s="83">
        <f t="shared" si="59"/>
        <v>193109</v>
      </c>
      <c r="AN60" s="59">
        <f>(AM60/AL60*100)</f>
        <v>97.88177689469202</v>
      </c>
      <c r="AO60" s="191" t="s">
        <v>20</v>
      </c>
      <c r="AP60" s="147" t="s">
        <v>149</v>
      </c>
      <c r="AQ60" s="83">
        <f t="shared" si="59"/>
        <v>0</v>
      </c>
      <c r="AR60" s="83">
        <f t="shared" si="59"/>
        <v>0</v>
      </c>
      <c r="AS60" s="83">
        <f t="shared" si="59"/>
        <v>0</v>
      </c>
      <c r="AT60" s="101">
        <v>0</v>
      </c>
      <c r="AU60" s="83">
        <f>SUM(AU58:AU59)</f>
        <v>0</v>
      </c>
      <c r="AV60" s="83">
        <f>SUM(AV58:AV59)</f>
        <v>0</v>
      </c>
      <c r="AW60" s="83">
        <f>SUM(AW58:AW59)</f>
        <v>0</v>
      </c>
      <c r="AX60" s="176">
        <v>0</v>
      </c>
      <c r="AY60" s="83">
        <f t="shared" si="59"/>
        <v>56423</v>
      </c>
      <c r="AZ60" s="83">
        <f t="shared" si="59"/>
        <v>45874</v>
      </c>
      <c r="BA60" s="83">
        <f t="shared" si="59"/>
        <v>45874</v>
      </c>
      <c r="BB60" s="59">
        <f t="shared" si="51"/>
        <v>100</v>
      </c>
      <c r="BC60" s="191" t="s">
        <v>20</v>
      </c>
      <c r="BD60" s="147" t="s">
        <v>149</v>
      </c>
      <c r="BE60" s="149">
        <f>SUM(BE58:BE59)</f>
        <v>56423</v>
      </c>
      <c r="BF60" s="149">
        <f>SUM(BF58:BF59)</f>
        <v>45874</v>
      </c>
      <c r="BG60" s="149">
        <f>SUM(BG58:BG59)</f>
        <v>45874</v>
      </c>
      <c r="BH60" s="59">
        <f>(BG60/BF60*100)</f>
        <v>100</v>
      </c>
      <c r="BJ60" s="83">
        <f>SUM(BJ58:BJ59)</f>
        <v>100082</v>
      </c>
      <c r="BK60" s="83">
        <f>SUM(BK58:BK59)</f>
        <v>247577</v>
      </c>
      <c r="BL60" s="83">
        <f>SUM(BL58:BL59)</f>
        <v>243398</v>
      </c>
      <c r="BM60" s="59">
        <f>(BL60/BK60*100)</f>
        <v>98.31204029453463</v>
      </c>
      <c r="BN60" s="191" t="s">
        <v>20</v>
      </c>
      <c r="BO60" s="147" t="s">
        <v>149</v>
      </c>
      <c r="BP60" s="148">
        <v>0</v>
      </c>
      <c r="BQ60" s="148">
        <v>0</v>
      </c>
      <c r="BR60" s="148">
        <v>0</v>
      </c>
      <c r="BS60" s="101">
        <v>0</v>
      </c>
      <c r="BT60" s="83">
        <f>SUM(BT58:BT59)</f>
        <v>100082</v>
      </c>
      <c r="BU60" s="83">
        <f>SUM(BU58:BU59)</f>
        <v>247577</v>
      </c>
      <c r="BV60" s="83">
        <f>SUM(BV58:BV59)</f>
        <v>243398</v>
      </c>
      <c r="BW60" s="59">
        <f>(BV60/BU60*100)</f>
        <v>98.31204029453463</v>
      </c>
      <c r="BX60" s="151"/>
      <c r="BY60" s="151"/>
      <c r="BZ60" s="151"/>
      <c r="CA60" s="151"/>
      <c r="CB60" s="151"/>
      <c r="CC60" s="151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</row>
    <row r="61" spans="1:1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91"/>
      <c r="AF61" s="91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</row>
    <row r="62" spans="1:1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</row>
    <row r="63" spans="1:13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</row>
    <row r="64" spans="1:13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</row>
    <row r="65" spans="1:13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</row>
    <row r="66" spans="1:13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</row>
    <row r="67" spans="1:13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</row>
    <row r="68" spans="1:13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</row>
    <row r="69" spans="1:13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</row>
    <row r="70" spans="1:13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</row>
    <row r="71" spans="1:13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</row>
    <row r="72" spans="1:13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</row>
    <row r="73" spans="1:13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</row>
    <row r="74" spans="1:13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</row>
    <row r="75" spans="1:13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</row>
    <row r="76" spans="1:13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</row>
    <row r="77" spans="1:13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</row>
    <row r="78" spans="1:13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</row>
    <row r="79" spans="1:13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</row>
    <row r="80" spans="1:13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</row>
    <row r="81" spans="1:13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</row>
    <row r="82" spans="1:13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</row>
    <row r="83" spans="1:13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</row>
    <row r="84" spans="1:138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</row>
    <row r="85" spans="1:138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</row>
    <row r="86" spans="1:13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</row>
    <row r="87" spans="1:13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</row>
    <row r="88" spans="1:13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</row>
    <row r="89" spans="1:138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</row>
    <row r="90" spans="1:138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</row>
    <row r="91" spans="1:138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</row>
    <row r="92" spans="1:138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</row>
    <row r="93" spans="1:138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</row>
    <row r="94" spans="1:138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</row>
    <row r="95" spans="1:13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</row>
    <row r="96" spans="1:13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</row>
    <row r="97" spans="1:13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</row>
    <row r="98" spans="1:13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</row>
    <row r="99" spans="1:13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</row>
    <row r="100" spans="1:138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</row>
    <row r="101" spans="1:138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</row>
    <row r="102" spans="1:138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</row>
    <row r="103" spans="1:138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</row>
    <row r="104" spans="1:13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</row>
    <row r="105" spans="1:13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</row>
    <row r="106" spans="1:13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</row>
    <row r="107" spans="1:13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</row>
    <row r="108" spans="1:13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</row>
    <row r="109" spans="1:13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</row>
    <row r="110" spans="1:138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</row>
    <row r="111" spans="1:13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</row>
    <row r="112" spans="1:13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</row>
    <row r="113" spans="1:13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</row>
    <row r="114" spans="1:13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</row>
    <row r="115" spans="1:138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</row>
    <row r="116" spans="1:138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</row>
    <row r="117" spans="1:138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</row>
    <row r="118" spans="1:138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</row>
    <row r="119" spans="1:138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</row>
    <row r="120" spans="1:13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</row>
    <row r="121" spans="1:138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</row>
    <row r="122" spans="1:13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</row>
    <row r="123" spans="1:138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</row>
    <row r="124" spans="1:138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</row>
    <row r="125" spans="1:138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</row>
    <row r="126" spans="1:138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</row>
    <row r="127" spans="1:13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</row>
    <row r="128" spans="1:13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</row>
    <row r="129" spans="1:13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</row>
    <row r="130" spans="1:13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</row>
    <row r="131" spans="1:138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</row>
    <row r="132" spans="1:13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</row>
    <row r="133" spans="1:13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</row>
    <row r="134" spans="1:11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</row>
    <row r="135" spans="1:11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</row>
    <row r="136" spans="1:11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</row>
    <row r="137" spans="1:11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</row>
    <row r="138" spans="1:11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</row>
    <row r="139" spans="1:11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</row>
    <row r="140" spans="1:11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</row>
    <row r="141" spans="1:11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</row>
    <row r="142" spans="1:11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</row>
    <row r="143" spans="1:11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</row>
    <row r="144" spans="1:11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</row>
    <row r="145" spans="1:11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</row>
    <row r="146" spans="1:11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</row>
    <row r="147" spans="1:11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</row>
    <row r="148" spans="1:11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</row>
    <row r="149" spans="1:11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</row>
    <row r="150" spans="1:11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</row>
    <row r="151" spans="1:11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</row>
    <row r="152" spans="1:11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</row>
    <row r="153" spans="1:11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</row>
    <row r="154" spans="1:11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</row>
    <row r="155" spans="1:11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</row>
    <row r="156" spans="1:11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Roman,Normál\&amp;P/&amp;N 
Intézmények bevételei
&amp;R&amp;"Times New Roman,Normál\2.sz.melléklet 
(ezer  ft-ban)</oddHeader>
    <oddFooter>&amp;L&amp;"Times New Roman,Normál\&amp;8&amp;D / &amp;T
Tóth Imréné&amp;C&amp;"Times New Roman CE,Normál\&amp;8&amp;F/&amp;A/Tóthné&amp;R&amp;"Times New Roman CE,Normál\&amp;8.........../.........oldal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Z288"/>
  <sheetViews>
    <sheetView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.57421875" style="0" customWidth="1"/>
    <col min="2" max="2" width="24.57421875" style="0" customWidth="1"/>
    <col min="3" max="3" width="8.8515625" style="0" customWidth="1"/>
    <col min="4" max="4" width="8.57421875" style="0" customWidth="1"/>
    <col min="5" max="5" width="9.00390625" style="0" customWidth="1"/>
    <col min="6" max="6" width="6.140625" style="0" customWidth="1"/>
    <col min="7" max="7" width="9.421875" style="0" customWidth="1"/>
    <col min="8" max="8" width="8.421875" style="0" customWidth="1"/>
    <col min="9" max="9" width="8.28125" style="0" customWidth="1"/>
    <col min="10" max="10" width="6.140625" style="0" customWidth="1"/>
    <col min="11" max="11" width="4.00390625" style="0" customWidth="1"/>
    <col min="12" max="12" width="26.00390625" style="0" customWidth="1"/>
    <col min="13" max="13" width="8.00390625" style="0" customWidth="1"/>
    <col min="14" max="14" width="8.140625" style="0" customWidth="1"/>
    <col min="15" max="15" width="8.00390625" style="0" customWidth="1"/>
    <col min="16" max="16" width="5.28125" style="0" customWidth="1"/>
    <col min="17" max="17" width="5.8515625" style="0" customWidth="1"/>
    <col min="18" max="18" width="5.140625" style="0" customWidth="1"/>
    <col min="19" max="19" width="4.57421875" style="0" customWidth="1"/>
    <col min="20" max="20" width="4.00390625" style="0" customWidth="1"/>
    <col min="21" max="21" width="4.7109375" style="0" customWidth="1"/>
    <col min="22" max="22" width="4.140625" style="0" customWidth="1"/>
    <col min="23" max="23" width="5.7109375" style="0" customWidth="1"/>
    <col min="24" max="24" width="3.140625" style="0" customWidth="1"/>
    <col min="25" max="25" width="3.421875" style="0" customWidth="1"/>
    <col min="26" max="26" width="26.8515625" style="0" customWidth="1"/>
    <col min="27" max="27" width="9.57421875" style="0" customWidth="1"/>
    <col min="29" max="29" width="8.8515625" style="0" customWidth="1"/>
    <col min="30" max="30" width="6.140625" style="0" customWidth="1"/>
    <col min="31" max="31" width="9.28125" style="0" customWidth="1"/>
    <col min="32" max="32" width="8.421875" style="0" customWidth="1"/>
    <col min="34" max="34" width="5.8515625" style="0" customWidth="1"/>
    <col min="35" max="35" width="3.421875" style="0" customWidth="1"/>
    <col min="36" max="36" width="26.421875" style="0" customWidth="1"/>
    <col min="37" max="37" width="10.00390625" style="0" customWidth="1"/>
    <col min="38" max="38" width="9.421875" style="0" customWidth="1"/>
    <col min="39" max="39" width="8.8515625" style="0" customWidth="1"/>
    <col min="40" max="40" width="5.8515625" style="0" customWidth="1"/>
    <col min="41" max="41" width="8.57421875" style="0" customWidth="1"/>
    <col min="42" max="42" width="9.28125" style="0" customWidth="1"/>
    <col min="43" max="43" width="9.57421875" style="0" customWidth="1"/>
    <col min="44" max="44" width="5.28125" style="0" customWidth="1"/>
    <col min="45" max="45" width="3.7109375" style="0" customWidth="1"/>
    <col min="46" max="46" width="26.421875" style="0" customWidth="1"/>
    <col min="47" max="47" width="9.28125" style="0" customWidth="1"/>
    <col min="48" max="48" width="9.8515625" style="0" customWidth="1"/>
    <col min="49" max="49" width="8.8515625" style="0" customWidth="1"/>
    <col min="50" max="50" width="5.57421875" style="0" customWidth="1"/>
    <col min="51" max="51" width="8.8515625" style="0" customWidth="1"/>
    <col min="52" max="52" width="9.8515625" style="0" customWidth="1"/>
    <col min="53" max="53" width="8.140625" style="0" customWidth="1"/>
    <col min="54" max="54" width="5.7109375" style="0" customWidth="1"/>
    <col min="55" max="55" width="3.57421875" style="0" customWidth="1"/>
    <col min="56" max="56" width="26.7109375" style="0" customWidth="1"/>
    <col min="57" max="57" width="8.7109375" style="0" customWidth="1"/>
    <col min="58" max="58" width="8.140625" style="0" customWidth="1"/>
    <col min="59" max="59" width="8.28125" style="0" customWidth="1"/>
    <col min="60" max="60" width="7.140625" style="0" customWidth="1"/>
    <col min="61" max="61" width="8.421875" style="0" customWidth="1"/>
    <col min="62" max="62" width="8.28125" style="0" customWidth="1"/>
    <col min="63" max="63" width="8.00390625" style="0" customWidth="1"/>
    <col min="64" max="64" width="7.140625" style="0" customWidth="1"/>
    <col min="65" max="65" width="3.7109375" style="0" customWidth="1"/>
    <col min="66" max="66" width="26.8515625" style="0" customWidth="1"/>
    <col min="67" max="67" width="8.8515625" style="0" customWidth="1"/>
    <col min="68" max="68" width="9.57421875" style="0" customWidth="1"/>
    <col min="69" max="69" width="9.00390625" style="0" customWidth="1"/>
    <col min="70" max="70" width="5.28125" style="0" customWidth="1"/>
    <col min="72" max="72" width="9.00390625" style="0" customWidth="1"/>
    <col min="73" max="73" width="8.7109375" style="0" customWidth="1"/>
    <col min="74" max="74" width="6.28125" style="0" customWidth="1"/>
    <col min="75" max="75" width="4.140625" style="0" customWidth="1"/>
    <col min="76" max="76" width="3.7109375" style="0" customWidth="1"/>
    <col min="77" max="77" width="22.8515625" style="0" customWidth="1"/>
    <col min="79" max="79" width="8.57421875" style="0" customWidth="1"/>
    <col min="80" max="80" width="8.00390625" style="0" customWidth="1"/>
    <col min="81" max="81" width="6.7109375" style="0" customWidth="1"/>
    <col min="84" max="84" width="8.140625" style="0" customWidth="1"/>
    <col min="85" max="85" width="7.00390625" style="0" customWidth="1"/>
    <col min="86" max="86" width="5.140625" style="0" customWidth="1"/>
    <col min="87" max="87" width="4.57421875" style="0" customWidth="1"/>
    <col min="88" max="88" width="23.28125" style="0" customWidth="1"/>
    <col min="90" max="90" width="8.140625" style="0" customWidth="1"/>
    <col min="91" max="91" width="8.00390625" style="0" customWidth="1"/>
    <col min="92" max="92" width="6.8515625" style="0" customWidth="1"/>
    <col min="94" max="95" width="8.00390625" style="0" customWidth="1"/>
    <col min="96" max="96" width="5.8515625" style="0" customWidth="1"/>
    <col min="97" max="97" width="4.28125" style="0" customWidth="1"/>
    <col min="98" max="98" width="4.00390625" style="0" customWidth="1"/>
    <col min="99" max="99" width="24.28125" style="0" customWidth="1"/>
    <col min="101" max="101" width="8.57421875" style="0" customWidth="1"/>
    <col min="102" max="102" width="8.421875" style="0" customWidth="1"/>
    <col min="103" max="103" width="6.140625" style="0" customWidth="1"/>
    <col min="104" max="104" width="8.57421875" style="0" customWidth="1"/>
    <col min="105" max="106" width="8.421875" style="0" customWidth="1"/>
    <col min="107" max="107" width="6.140625" style="0" customWidth="1"/>
    <col min="108" max="108" width="4.421875" style="0" customWidth="1"/>
    <col min="109" max="109" width="4.57421875" style="0" customWidth="1"/>
    <col min="110" max="110" width="23.140625" style="0" customWidth="1"/>
    <col min="113" max="113" width="8.57421875" style="0" customWidth="1"/>
    <col min="114" max="114" width="5.7109375" style="0" customWidth="1"/>
    <col min="116" max="116" width="8.00390625" style="0" customWidth="1"/>
    <col min="117" max="117" width="8.140625" style="0" customWidth="1"/>
    <col min="118" max="118" width="6.421875" style="0" customWidth="1"/>
  </cols>
  <sheetData>
    <row r="1" spans="1:130" ht="12.75">
      <c r="A1" s="160" t="s">
        <v>3</v>
      </c>
      <c r="B1" s="160" t="s">
        <v>3</v>
      </c>
      <c r="C1" s="263" t="s">
        <v>23</v>
      </c>
      <c r="D1" s="264"/>
      <c r="E1" s="264"/>
      <c r="F1" s="265"/>
      <c r="G1" s="263" t="s">
        <v>23</v>
      </c>
      <c r="H1" s="264"/>
      <c r="I1" s="264"/>
      <c r="J1" s="265"/>
      <c r="K1" s="160" t="s">
        <v>3</v>
      </c>
      <c r="L1" s="160" t="s">
        <v>3</v>
      </c>
      <c r="M1" s="263" t="s">
        <v>23</v>
      </c>
      <c r="N1" s="264"/>
      <c r="O1" s="264"/>
      <c r="P1" s="265"/>
      <c r="Q1" s="266" t="s">
        <v>3</v>
      </c>
      <c r="R1" s="267"/>
      <c r="S1" s="267"/>
      <c r="T1" s="268"/>
      <c r="U1" s="266" t="s">
        <v>3</v>
      </c>
      <c r="V1" s="267"/>
      <c r="W1" s="267"/>
      <c r="X1" s="268"/>
      <c r="Y1" s="269" t="s">
        <v>3</v>
      </c>
      <c r="Z1" s="160" t="s">
        <v>3</v>
      </c>
      <c r="AA1" s="263" t="s">
        <v>3</v>
      </c>
      <c r="AB1" s="264"/>
      <c r="AC1" s="264"/>
      <c r="AD1" s="265"/>
      <c r="AE1" s="263" t="s">
        <v>23</v>
      </c>
      <c r="AF1" s="264"/>
      <c r="AG1" s="264"/>
      <c r="AH1" s="265"/>
      <c r="AI1" s="160" t="s">
        <v>3</v>
      </c>
      <c r="AJ1" s="160" t="s">
        <v>3</v>
      </c>
      <c r="AK1" s="263" t="s">
        <v>3</v>
      </c>
      <c r="AL1" s="264"/>
      <c r="AM1" s="264"/>
      <c r="AN1" s="265"/>
      <c r="AO1" s="263" t="s">
        <v>3</v>
      </c>
      <c r="AP1" s="264"/>
      <c r="AQ1" s="264"/>
      <c r="AR1" s="265"/>
      <c r="AS1" s="160" t="s">
        <v>3</v>
      </c>
      <c r="AT1" s="160" t="s">
        <v>3</v>
      </c>
      <c r="AU1" s="263" t="s">
        <v>23</v>
      </c>
      <c r="AV1" s="264"/>
      <c r="AW1" s="264"/>
      <c r="AX1" s="265"/>
      <c r="AY1" s="263" t="s">
        <v>23</v>
      </c>
      <c r="AZ1" s="264"/>
      <c r="BA1" s="264"/>
      <c r="BB1" s="265"/>
      <c r="BC1" s="160" t="s">
        <v>3</v>
      </c>
      <c r="BD1" s="160" t="s">
        <v>3</v>
      </c>
      <c r="BE1" s="263" t="s">
        <v>23</v>
      </c>
      <c r="BF1" s="264"/>
      <c r="BG1" s="264"/>
      <c r="BH1" s="265"/>
      <c r="BI1" s="263" t="s">
        <v>21</v>
      </c>
      <c r="BJ1" s="264"/>
      <c r="BK1" s="264"/>
      <c r="BL1" s="265"/>
      <c r="BM1" s="160" t="s">
        <v>3</v>
      </c>
      <c r="BN1" s="160" t="s">
        <v>3</v>
      </c>
      <c r="BO1" s="263" t="s">
        <v>151</v>
      </c>
      <c r="BP1" s="264"/>
      <c r="BQ1" s="264"/>
      <c r="BR1" s="264"/>
      <c r="BS1" s="264"/>
      <c r="BT1" s="264"/>
      <c r="BU1" s="264"/>
      <c r="BV1" s="265"/>
      <c r="BW1" s="254" t="s">
        <v>3</v>
      </c>
      <c r="BX1" s="254" t="s">
        <v>3</v>
      </c>
      <c r="BY1" s="254" t="s">
        <v>3</v>
      </c>
      <c r="BZ1" s="259" t="s">
        <v>23</v>
      </c>
      <c r="CA1" s="260"/>
      <c r="CB1" s="260"/>
      <c r="CC1" s="260"/>
      <c r="CD1" s="259" t="s">
        <v>23</v>
      </c>
      <c r="CE1" s="260"/>
      <c r="CF1" s="260"/>
      <c r="CG1" s="256"/>
      <c r="CH1" s="254" t="s">
        <v>3</v>
      </c>
      <c r="CI1" s="254" t="s">
        <v>3</v>
      </c>
      <c r="CJ1" s="254" t="s">
        <v>3</v>
      </c>
      <c r="CK1" s="259" t="s">
        <v>3</v>
      </c>
      <c r="CL1" s="260"/>
      <c r="CM1" s="260"/>
      <c r="CN1" s="260"/>
      <c r="CO1" s="259" t="s">
        <v>23</v>
      </c>
      <c r="CP1" s="260"/>
      <c r="CQ1" s="260"/>
      <c r="CR1" s="256"/>
      <c r="CS1" s="254" t="s">
        <v>3</v>
      </c>
      <c r="CT1" s="254" t="s">
        <v>3</v>
      </c>
      <c r="CU1" s="254" t="s">
        <v>3</v>
      </c>
      <c r="CV1" s="259" t="s">
        <v>23</v>
      </c>
      <c r="CW1" s="260"/>
      <c r="CX1" s="260"/>
      <c r="CY1" s="260"/>
      <c r="CZ1" s="259" t="s">
        <v>23</v>
      </c>
      <c r="DA1" s="260"/>
      <c r="DB1" s="260"/>
      <c r="DC1" s="256"/>
      <c r="DD1" s="254" t="s">
        <v>3</v>
      </c>
      <c r="DE1" s="254" t="s">
        <v>3</v>
      </c>
      <c r="DF1" s="254" t="s">
        <v>3</v>
      </c>
      <c r="DG1" s="259" t="s">
        <v>23</v>
      </c>
      <c r="DH1" s="260"/>
      <c r="DI1" s="260"/>
      <c r="DJ1" s="260"/>
      <c r="DK1" s="259" t="s">
        <v>21</v>
      </c>
      <c r="DL1" s="260"/>
      <c r="DM1" s="260"/>
      <c r="DN1" s="256"/>
      <c r="DO1" s="34"/>
      <c r="DP1" s="34"/>
      <c r="DQ1" s="34"/>
      <c r="DR1" s="34"/>
      <c r="DS1" s="34"/>
      <c r="DT1" s="34"/>
      <c r="DU1" s="34"/>
      <c r="DV1" s="44"/>
      <c r="DW1" s="44"/>
      <c r="DX1" s="44"/>
      <c r="DY1" s="44"/>
      <c r="DZ1" s="44"/>
    </row>
    <row r="2" spans="1:130" ht="12.75">
      <c r="A2" s="270" t="s">
        <v>24</v>
      </c>
      <c r="B2" s="270" t="s">
        <v>84</v>
      </c>
      <c r="C2" s="265" t="s">
        <v>25</v>
      </c>
      <c r="D2" s="265"/>
      <c r="E2" s="265"/>
      <c r="F2" s="265"/>
      <c r="G2" s="265" t="s">
        <v>26</v>
      </c>
      <c r="H2" s="265"/>
      <c r="I2" s="265"/>
      <c r="J2" s="265"/>
      <c r="K2" s="270" t="s">
        <v>24</v>
      </c>
      <c r="L2" s="270" t="s">
        <v>84</v>
      </c>
      <c r="M2" s="265" t="s">
        <v>27</v>
      </c>
      <c r="N2" s="265"/>
      <c r="O2" s="265"/>
      <c r="P2" s="265"/>
      <c r="Q2" s="271" t="s">
        <v>61</v>
      </c>
      <c r="R2" s="265"/>
      <c r="S2" s="265"/>
      <c r="T2" s="265"/>
      <c r="U2" s="271" t="s">
        <v>224</v>
      </c>
      <c r="V2" s="265"/>
      <c r="W2" s="265"/>
      <c r="X2" s="265"/>
      <c r="Y2" s="272" t="s">
        <v>24</v>
      </c>
      <c r="Z2" s="270" t="s">
        <v>84</v>
      </c>
      <c r="AA2" s="265" t="s">
        <v>226</v>
      </c>
      <c r="AB2" s="265"/>
      <c r="AC2" s="265"/>
      <c r="AD2" s="265"/>
      <c r="AE2" s="265" t="s">
        <v>28</v>
      </c>
      <c r="AF2" s="265"/>
      <c r="AG2" s="265"/>
      <c r="AH2" s="265"/>
      <c r="AI2" s="270" t="s">
        <v>24</v>
      </c>
      <c r="AJ2" s="270" t="s">
        <v>84</v>
      </c>
      <c r="AK2" s="265" t="s">
        <v>62</v>
      </c>
      <c r="AL2" s="265"/>
      <c r="AM2" s="265"/>
      <c r="AN2" s="265"/>
      <c r="AO2" s="265" t="s">
        <v>29</v>
      </c>
      <c r="AP2" s="265"/>
      <c r="AQ2" s="265"/>
      <c r="AR2" s="265"/>
      <c r="AS2" s="270" t="s">
        <v>24</v>
      </c>
      <c r="AT2" s="270" t="s">
        <v>84</v>
      </c>
      <c r="AU2" s="265" t="s">
        <v>89</v>
      </c>
      <c r="AV2" s="265"/>
      <c r="AW2" s="265"/>
      <c r="AX2" s="265"/>
      <c r="AY2" s="265" t="s">
        <v>63</v>
      </c>
      <c r="AZ2" s="265"/>
      <c r="BA2" s="265"/>
      <c r="BB2" s="265"/>
      <c r="BC2" s="270" t="s">
        <v>24</v>
      </c>
      <c r="BD2" s="270" t="s">
        <v>84</v>
      </c>
      <c r="BE2" s="265" t="s">
        <v>64</v>
      </c>
      <c r="BF2" s="265"/>
      <c r="BG2" s="265"/>
      <c r="BH2" s="265"/>
      <c r="BI2" s="265" t="s">
        <v>152</v>
      </c>
      <c r="BJ2" s="265"/>
      <c r="BK2" s="265"/>
      <c r="BL2" s="265"/>
      <c r="BM2" s="270" t="s">
        <v>24</v>
      </c>
      <c r="BN2" s="270" t="s">
        <v>84</v>
      </c>
      <c r="BO2" s="265" t="s">
        <v>153</v>
      </c>
      <c r="BP2" s="265"/>
      <c r="BQ2" s="265"/>
      <c r="BR2" s="265"/>
      <c r="BS2" s="265" t="s">
        <v>65</v>
      </c>
      <c r="BT2" s="265"/>
      <c r="BU2" s="265"/>
      <c r="BV2" s="265"/>
      <c r="BW2" s="289" t="s">
        <v>24</v>
      </c>
      <c r="BX2" s="212" t="s">
        <v>79</v>
      </c>
      <c r="BY2" s="212" t="s">
        <v>170</v>
      </c>
      <c r="BZ2" s="256" t="s">
        <v>25</v>
      </c>
      <c r="CA2" s="256"/>
      <c r="CB2" s="256"/>
      <c r="CC2" s="256"/>
      <c r="CD2" s="257" t="s">
        <v>26</v>
      </c>
      <c r="CE2" s="256"/>
      <c r="CF2" s="256"/>
      <c r="CG2" s="256"/>
      <c r="CH2" s="289" t="s">
        <v>24</v>
      </c>
      <c r="CI2" s="212" t="s">
        <v>79</v>
      </c>
      <c r="CJ2" s="255" t="s">
        <v>170</v>
      </c>
      <c r="CK2" s="256" t="s">
        <v>171</v>
      </c>
      <c r="CL2" s="256"/>
      <c r="CM2" s="256"/>
      <c r="CN2" s="256"/>
      <c r="CO2" s="257" t="s">
        <v>28</v>
      </c>
      <c r="CP2" s="256"/>
      <c r="CQ2" s="256"/>
      <c r="CR2" s="256"/>
      <c r="CS2" s="289" t="s">
        <v>24</v>
      </c>
      <c r="CT2" s="212" t="s">
        <v>79</v>
      </c>
      <c r="CU2" s="255" t="s">
        <v>170</v>
      </c>
      <c r="CV2" s="256" t="s">
        <v>89</v>
      </c>
      <c r="CW2" s="256"/>
      <c r="CX2" s="256"/>
      <c r="CY2" s="256"/>
      <c r="CZ2" s="257" t="s">
        <v>63</v>
      </c>
      <c r="DA2" s="256"/>
      <c r="DB2" s="256"/>
      <c r="DC2" s="256"/>
      <c r="DD2" s="289" t="s">
        <v>24</v>
      </c>
      <c r="DE2" s="212" t="s">
        <v>79</v>
      </c>
      <c r="DF2" s="255" t="s">
        <v>170</v>
      </c>
      <c r="DG2" s="256" t="s">
        <v>64</v>
      </c>
      <c r="DH2" s="256"/>
      <c r="DI2" s="256"/>
      <c r="DJ2" s="256"/>
      <c r="DK2" s="257" t="s">
        <v>152</v>
      </c>
      <c r="DL2" s="256"/>
      <c r="DM2" s="256"/>
      <c r="DN2" s="256"/>
      <c r="DO2" s="34"/>
      <c r="DP2" s="34"/>
      <c r="DQ2" s="34"/>
      <c r="DR2" s="34"/>
      <c r="DS2" s="34"/>
      <c r="DT2" s="34"/>
      <c r="DU2" s="34"/>
      <c r="DV2" s="44"/>
      <c r="DW2" s="44"/>
      <c r="DX2" s="44"/>
      <c r="DY2" s="44"/>
      <c r="DZ2" s="44"/>
    </row>
    <row r="3" spans="1:130" ht="12.75">
      <c r="A3" s="270" t="s">
        <v>30</v>
      </c>
      <c r="B3" s="273" t="s">
        <v>92</v>
      </c>
      <c r="C3" s="263" t="s">
        <v>167</v>
      </c>
      <c r="D3" s="264"/>
      <c r="E3" s="264"/>
      <c r="F3" s="265"/>
      <c r="G3" s="263" t="s">
        <v>66</v>
      </c>
      <c r="H3" s="264"/>
      <c r="I3" s="264"/>
      <c r="J3" s="265"/>
      <c r="K3" s="270" t="s">
        <v>30</v>
      </c>
      <c r="L3" s="273" t="s">
        <v>92</v>
      </c>
      <c r="M3" s="263" t="s">
        <v>67</v>
      </c>
      <c r="N3" s="264"/>
      <c r="O3" s="264"/>
      <c r="P3" s="265"/>
      <c r="Q3" s="274" t="s">
        <v>68</v>
      </c>
      <c r="R3" s="275"/>
      <c r="S3" s="275"/>
      <c r="T3" s="276"/>
      <c r="U3" s="274" t="s">
        <v>225</v>
      </c>
      <c r="V3" s="275"/>
      <c r="W3" s="275"/>
      <c r="X3" s="276"/>
      <c r="Y3" s="272" t="s">
        <v>30</v>
      </c>
      <c r="Z3" s="272" t="s">
        <v>92</v>
      </c>
      <c r="AA3" s="277" t="s">
        <v>69</v>
      </c>
      <c r="AB3" s="277"/>
      <c r="AC3" s="277"/>
      <c r="AD3" s="277"/>
      <c r="AE3" s="263" t="s">
        <v>70</v>
      </c>
      <c r="AF3" s="264"/>
      <c r="AG3" s="264"/>
      <c r="AH3" s="265"/>
      <c r="AI3" s="270" t="s">
        <v>30</v>
      </c>
      <c r="AJ3" s="273" t="s">
        <v>92</v>
      </c>
      <c r="AK3" s="263" t="s">
        <v>71</v>
      </c>
      <c r="AL3" s="264"/>
      <c r="AM3" s="264"/>
      <c r="AN3" s="265"/>
      <c r="AO3" s="263" t="s">
        <v>72</v>
      </c>
      <c r="AP3" s="264"/>
      <c r="AQ3" s="264"/>
      <c r="AR3" s="265"/>
      <c r="AS3" s="270" t="s">
        <v>30</v>
      </c>
      <c r="AT3" s="273" t="s">
        <v>92</v>
      </c>
      <c r="AU3" s="263" t="s">
        <v>154</v>
      </c>
      <c r="AV3" s="264"/>
      <c r="AW3" s="264"/>
      <c r="AX3" s="265"/>
      <c r="AY3" s="263" t="s">
        <v>73</v>
      </c>
      <c r="AZ3" s="264"/>
      <c r="BA3" s="264"/>
      <c r="BB3" s="265"/>
      <c r="BC3" s="270" t="s">
        <v>30</v>
      </c>
      <c r="BD3" s="273" t="s">
        <v>92</v>
      </c>
      <c r="BE3" s="263" t="s">
        <v>74</v>
      </c>
      <c r="BF3" s="264"/>
      <c r="BG3" s="264"/>
      <c r="BH3" s="265"/>
      <c r="BI3" s="263" t="s">
        <v>75</v>
      </c>
      <c r="BJ3" s="264"/>
      <c r="BK3" s="264"/>
      <c r="BL3" s="265"/>
      <c r="BM3" s="270" t="s">
        <v>30</v>
      </c>
      <c r="BN3" s="273" t="s">
        <v>92</v>
      </c>
      <c r="BO3" s="263" t="s">
        <v>155</v>
      </c>
      <c r="BP3" s="264"/>
      <c r="BQ3" s="264"/>
      <c r="BR3" s="265"/>
      <c r="BS3" s="263" t="s">
        <v>76</v>
      </c>
      <c r="BT3" s="264"/>
      <c r="BU3" s="264"/>
      <c r="BV3" s="265"/>
      <c r="BW3" s="289" t="s">
        <v>30</v>
      </c>
      <c r="BX3" s="212" t="s">
        <v>80</v>
      </c>
      <c r="BY3" s="290" t="s">
        <v>172</v>
      </c>
      <c r="BZ3" s="259" t="s">
        <v>167</v>
      </c>
      <c r="CA3" s="260"/>
      <c r="CB3" s="260"/>
      <c r="CC3" s="260"/>
      <c r="CD3" s="259" t="s">
        <v>66</v>
      </c>
      <c r="CE3" s="260"/>
      <c r="CF3" s="260"/>
      <c r="CG3" s="256"/>
      <c r="CH3" s="289" t="s">
        <v>30</v>
      </c>
      <c r="CI3" s="212" t="s">
        <v>80</v>
      </c>
      <c r="CJ3" s="258" t="s">
        <v>172</v>
      </c>
      <c r="CK3" s="291" t="s">
        <v>67</v>
      </c>
      <c r="CL3" s="291"/>
      <c r="CM3" s="291"/>
      <c r="CN3" s="291"/>
      <c r="CO3" s="259" t="s">
        <v>70</v>
      </c>
      <c r="CP3" s="260"/>
      <c r="CQ3" s="260"/>
      <c r="CR3" s="256"/>
      <c r="CS3" s="289" t="s">
        <v>30</v>
      </c>
      <c r="CT3" s="212" t="s">
        <v>80</v>
      </c>
      <c r="CU3" s="258" t="s">
        <v>172</v>
      </c>
      <c r="CV3" s="259" t="s">
        <v>154</v>
      </c>
      <c r="CW3" s="260"/>
      <c r="CX3" s="260"/>
      <c r="CY3" s="260"/>
      <c r="CZ3" s="259" t="s">
        <v>73</v>
      </c>
      <c r="DA3" s="260"/>
      <c r="DB3" s="260"/>
      <c r="DC3" s="256"/>
      <c r="DD3" s="289" t="s">
        <v>30</v>
      </c>
      <c r="DE3" s="212" t="s">
        <v>80</v>
      </c>
      <c r="DF3" s="258" t="s">
        <v>172</v>
      </c>
      <c r="DG3" s="259" t="s">
        <v>74</v>
      </c>
      <c r="DH3" s="260"/>
      <c r="DI3" s="260"/>
      <c r="DJ3" s="260"/>
      <c r="DK3" s="259" t="s">
        <v>75</v>
      </c>
      <c r="DL3" s="260"/>
      <c r="DM3" s="260"/>
      <c r="DN3" s="256"/>
      <c r="DO3" s="34"/>
      <c r="DP3" s="34"/>
      <c r="DQ3" s="34"/>
      <c r="DR3" s="34"/>
      <c r="DS3" s="34"/>
      <c r="DT3" s="34"/>
      <c r="DU3" s="34"/>
      <c r="DV3" s="44"/>
      <c r="DW3" s="44"/>
      <c r="DX3" s="44"/>
      <c r="DY3" s="44"/>
      <c r="DZ3" s="44"/>
    </row>
    <row r="4" spans="1:130" ht="12.75">
      <c r="A4" s="270" t="s">
        <v>3</v>
      </c>
      <c r="B4" s="278"/>
      <c r="C4" s="160" t="s">
        <v>0</v>
      </c>
      <c r="D4" s="160" t="s">
        <v>5</v>
      </c>
      <c r="E4" s="160" t="s">
        <v>204</v>
      </c>
      <c r="F4" s="160" t="s">
        <v>205</v>
      </c>
      <c r="G4" s="160" t="s">
        <v>0</v>
      </c>
      <c r="H4" s="160" t="s">
        <v>5</v>
      </c>
      <c r="I4" s="160" t="s">
        <v>204</v>
      </c>
      <c r="J4" s="160" t="s">
        <v>205</v>
      </c>
      <c r="K4" s="270" t="s">
        <v>3</v>
      </c>
      <c r="L4" s="278"/>
      <c r="M4" s="160" t="s">
        <v>0</v>
      </c>
      <c r="N4" s="160" t="s">
        <v>5</v>
      </c>
      <c r="O4" s="160" t="s">
        <v>204</v>
      </c>
      <c r="P4" s="160" t="s">
        <v>205</v>
      </c>
      <c r="Q4" s="279" t="s">
        <v>0</v>
      </c>
      <c r="R4" s="279" t="s">
        <v>5</v>
      </c>
      <c r="S4" s="279" t="s">
        <v>205</v>
      </c>
      <c r="T4" s="279" t="s">
        <v>205</v>
      </c>
      <c r="U4" s="279" t="s">
        <v>0</v>
      </c>
      <c r="V4" s="279" t="s">
        <v>5</v>
      </c>
      <c r="W4" s="279" t="s">
        <v>204</v>
      </c>
      <c r="X4" s="279" t="s">
        <v>205</v>
      </c>
      <c r="Y4" s="272" t="s">
        <v>3</v>
      </c>
      <c r="Z4" s="278"/>
      <c r="AA4" s="160" t="s">
        <v>0</v>
      </c>
      <c r="AB4" s="160" t="s">
        <v>5</v>
      </c>
      <c r="AC4" s="280" t="s">
        <v>204</v>
      </c>
      <c r="AD4" s="160" t="s">
        <v>205</v>
      </c>
      <c r="AE4" s="160" t="s">
        <v>0</v>
      </c>
      <c r="AF4" s="160" t="s">
        <v>5</v>
      </c>
      <c r="AG4" s="280" t="s">
        <v>204</v>
      </c>
      <c r="AH4" s="160" t="s">
        <v>205</v>
      </c>
      <c r="AI4" s="270" t="s">
        <v>3</v>
      </c>
      <c r="AJ4" s="278"/>
      <c r="AK4" s="160" t="s">
        <v>0</v>
      </c>
      <c r="AL4" s="160" t="s">
        <v>5</v>
      </c>
      <c r="AM4" s="280" t="s">
        <v>204</v>
      </c>
      <c r="AN4" s="160" t="s">
        <v>205</v>
      </c>
      <c r="AO4" s="160" t="s">
        <v>0</v>
      </c>
      <c r="AP4" s="160" t="s">
        <v>5</v>
      </c>
      <c r="AQ4" s="280" t="s">
        <v>204</v>
      </c>
      <c r="AR4" s="160" t="s">
        <v>205</v>
      </c>
      <c r="AS4" s="270" t="s">
        <v>3</v>
      </c>
      <c r="AT4" s="278"/>
      <c r="AU4" s="160" t="s">
        <v>0</v>
      </c>
      <c r="AV4" s="160" t="s">
        <v>5</v>
      </c>
      <c r="AW4" s="280" t="s">
        <v>204</v>
      </c>
      <c r="AX4" s="160" t="s">
        <v>205</v>
      </c>
      <c r="AY4" s="160" t="s">
        <v>0</v>
      </c>
      <c r="AZ4" s="160" t="s">
        <v>5</v>
      </c>
      <c r="BA4" s="280" t="s">
        <v>204</v>
      </c>
      <c r="BB4" s="160" t="s">
        <v>205</v>
      </c>
      <c r="BC4" s="270" t="s">
        <v>3</v>
      </c>
      <c r="BD4" s="278"/>
      <c r="BE4" s="160" t="s">
        <v>0</v>
      </c>
      <c r="BF4" s="160" t="s">
        <v>5</v>
      </c>
      <c r="BG4" s="280" t="s">
        <v>204</v>
      </c>
      <c r="BH4" s="160" t="s">
        <v>205</v>
      </c>
      <c r="BI4" s="160" t="s">
        <v>0</v>
      </c>
      <c r="BJ4" s="160" t="s">
        <v>5</v>
      </c>
      <c r="BK4" s="280" t="s">
        <v>204</v>
      </c>
      <c r="BL4" s="160" t="s">
        <v>205</v>
      </c>
      <c r="BM4" s="270" t="s">
        <v>3</v>
      </c>
      <c r="BN4" s="278"/>
      <c r="BO4" s="160" t="s">
        <v>0</v>
      </c>
      <c r="BP4" s="160" t="s">
        <v>5</v>
      </c>
      <c r="BQ4" s="280" t="s">
        <v>204</v>
      </c>
      <c r="BR4" s="160" t="s">
        <v>205</v>
      </c>
      <c r="BS4" s="160" t="s">
        <v>0</v>
      </c>
      <c r="BT4" s="160" t="s">
        <v>5</v>
      </c>
      <c r="BU4" s="280" t="s">
        <v>204</v>
      </c>
      <c r="BV4" s="160" t="s">
        <v>205</v>
      </c>
      <c r="BW4" s="212" t="s">
        <v>3</v>
      </c>
      <c r="BX4" s="212" t="s">
        <v>30</v>
      </c>
      <c r="BY4" s="290" t="s">
        <v>173</v>
      </c>
      <c r="BZ4" s="211" t="s">
        <v>0</v>
      </c>
      <c r="CA4" s="211" t="s">
        <v>5</v>
      </c>
      <c r="CB4" s="287" t="s">
        <v>204</v>
      </c>
      <c r="CC4" s="211" t="s">
        <v>205</v>
      </c>
      <c r="CD4" s="211" t="s">
        <v>0</v>
      </c>
      <c r="CE4" s="211" t="s">
        <v>5</v>
      </c>
      <c r="CF4" s="287" t="s">
        <v>204</v>
      </c>
      <c r="CG4" s="211" t="s">
        <v>205</v>
      </c>
      <c r="CH4" s="212" t="s">
        <v>3</v>
      </c>
      <c r="CI4" s="212" t="s">
        <v>30</v>
      </c>
      <c r="CJ4" s="258" t="s">
        <v>173</v>
      </c>
      <c r="CK4" s="211" t="s">
        <v>0</v>
      </c>
      <c r="CL4" s="211" t="s">
        <v>5</v>
      </c>
      <c r="CM4" s="287" t="s">
        <v>204</v>
      </c>
      <c r="CN4" s="211" t="s">
        <v>205</v>
      </c>
      <c r="CO4" s="211" t="s">
        <v>0</v>
      </c>
      <c r="CP4" s="211" t="s">
        <v>5</v>
      </c>
      <c r="CQ4" s="287" t="s">
        <v>204</v>
      </c>
      <c r="CR4" s="211" t="s">
        <v>205</v>
      </c>
      <c r="CS4" s="212" t="s">
        <v>3</v>
      </c>
      <c r="CT4" s="212" t="s">
        <v>30</v>
      </c>
      <c r="CU4" s="258" t="s">
        <v>173</v>
      </c>
      <c r="CV4" s="211" t="s">
        <v>0</v>
      </c>
      <c r="CW4" s="211" t="s">
        <v>5</v>
      </c>
      <c r="CX4" s="287" t="s">
        <v>204</v>
      </c>
      <c r="CY4" s="211" t="s">
        <v>205</v>
      </c>
      <c r="CZ4" s="211" t="s">
        <v>0</v>
      </c>
      <c r="DA4" s="211" t="s">
        <v>5</v>
      </c>
      <c r="DB4" s="287" t="s">
        <v>204</v>
      </c>
      <c r="DC4" s="211" t="s">
        <v>205</v>
      </c>
      <c r="DD4" s="212" t="s">
        <v>3</v>
      </c>
      <c r="DE4" s="212" t="s">
        <v>30</v>
      </c>
      <c r="DF4" s="258" t="s">
        <v>173</v>
      </c>
      <c r="DG4" s="211" t="s">
        <v>0</v>
      </c>
      <c r="DH4" s="211" t="s">
        <v>5</v>
      </c>
      <c r="DI4" s="287" t="s">
        <v>204</v>
      </c>
      <c r="DJ4" s="211" t="s">
        <v>205</v>
      </c>
      <c r="DK4" s="211" t="s">
        <v>0</v>
      </c>
      <c r="DL4" s="211" t="s">
        <v>5</v>
      </c>
      <c r="DM4" s="287" t="s">
        <v>204</v>
      </c>
      <c r="DN4" s="211" t="s">
        <v>205</v>
      </c>
      <c r="DO4" s="9"/>
      <c r="DP4" s="9"/>
      <c r="DQ4" s="9"/>
      <c r="DR4" s="9"/>
      <c r="DS4" s="9"/>
      <c r="DT4" s="9"/>
      <c r="DU4" s="9"/>
      <c r="DV4" s="44"/>
      <c r="DW4" s="44"/>
      <c r="DX4" s="44"/>
      <c r="DY4" s="44"/>
      <c r="DZ4" s="44"/>
    </row>
    <row r="5" spans="1:130" ht="12.75">
      <c r="A5" s="159"/>
      <c r="B5" s="281"/>
      <c r="C5" s="159" t="s">
        <v>2</v>
      </c>
      <c r="D5" s="159" t="s">
        <v>2</v>
      </c>
      <c r="E5" s="282" t="s">
        <v>234</v>
      </c>
      <c r="F5" s="159" t="s">
        <v>206</v>
      </c>
      <c r="G5" s="159" t="s">
        <v>2</v>
      </c>
      <c r="H5" s="159" t="s">
        <v>2</v>
      </c>
      <c r="I5" s="282" t="s">
        <v>234</v>
      </c>
      <c r="J5" s="159" t="s">
        <v>206</v>
      </c>
      <c r="K5" s="159"/>
      <c r="L5" s="281"/>
      <c r="M5" s="159" t="s">
        <v>2</v>
      </c>
      <c r="N5" s="159" t="s">
        <v>2</v>
      </c>
      <c r="O5" s="282" t="s">
        <v>234</v>
      </c>
      <c r="P5" s="159" t="s">
        <v>206</v>
      </c>
      <c r="Q5" s="283" t="s">
        <v>2</v>
      </c>
      <c r="R5" s="283" t="s">
        <v>2</v>
      </c>
      <c r="S5" s="284" t="s">
        <v>234</v>
      </c>
      <c r="T5" s="283" t="s">
        <v>206</v>
      </c>
      <c r="U5" s="283" t="s">
        <v>2</v>
      </c>
      <c r="V5" s="283" t="s">
        <v>2</v>
      </c>
      <c r="W5" s="284" t="s">
        <v>234</v>
      </c>
      <c r="X5" s="283" t="s">
        <v>206</v>
      </c>
      <c r="Y5" s="285"/>
      <c r="Z5" s="281"/>
      <c r="AA5" s="159" t="s">
        <v>2</v>
      </c>
      <c r="AB5" s="159" t="s">
        <v>2</v>
      </c>
      <c r="AC5" s="286" t="s">
        <v>234</v>
      </c>
      <c r="AD5" s="159" t="s">
        <v>206</v>
      </c>
      <c r="AE5" s="159" t="s">
        <v>2</v>
      </c>
      <c r="AF5" s="159" t="s">
        <v>2</v>
      </c>
      <c r="AG5" s="286" t="s">
        <v>234</v>
      </c>
      <c r="AH5" s="159" t="s">
        <v>206</v>
      </c>
      <c r="AI5" s="159"/>
      <c r="AJ5" s="281"/>
      <c r="AK5" s="159" t="s">
        <v>2</v>
      </c>
      <c r="AL5" s="159" t="s">
        <v>2</v>
      </c>
      <c r="AM5" s="286" t="s">
        <v>234</v>
      </c>
      <c r="AN5" s="159" t="s">
        <v>206</v>
      </c>
      <c r="AO5" s="159" t="s">
        <v>2</v>
      </c>
      <c r="AP5" s="159" t="s">
        <v>2</v>
      </c>
      <c r="AQ5" s="286" t="s">
        <v>234</v>
      </c>
      <c r="AR5" s="159" t="s">
        <v>206</v>
      </c>
      <c r="AS5" s="159"/>
      <c r="AT5" s="281"/>
      <c r="AU5" s="159" t="s">
        <v>2</v>
      </c>
      <c r="AV5" s="159" t="s">
        <v>2</v>
      </c>
      <c r="AW5" s="286" t="s">
        <v>234</v>
      </c>
      <c r="AX5" s="159" t="s">
        <v>206</v>
      </c>
      <c r="AY5" s="159" t="s">
        <v>2</v>
      </c>
      <c r="AZ5" s="159" t="s">
        <v>2</v>
      </c>
      <c r="BA5" s="286" t="s">
        <v>234</v>
      </c>
      <c r="BB5" s="159" t="s">
        <v>206</v>
      </c>
      <c r="BC5" s="159"/>
      <c r="BD5" s="281"/>
      <c r="BE5" s="159" t="s">
        <v>2</v>
      </c>
      <c r="BF5" s="159" t="s">
        <v>2</v>
      </c>
      <c r="BG5" s="286" t="s">
        <v>234</v>
      </c>
      <c r="BH5" s="159" t="s">
        <v>206</v>
      </c>
      <c r="BI5" s="159" t="s">
        <v>2</v>
      </c>
      <c r="BJ5" s="159" t="s">
        <v>2</v>
      </c>
      <c r="BK5" s="286" t="s">
        <v>234</v>
      </c>
      <c r="BL5" s="159" t="s">
        <v>206</v>
      </c>
      <c r="BM5" s="159"/>
      <c r="BN5" s="281"/>
      <c r="BO5" s="159" t="s">
        <v>2</v>
      </c>
      <c r="BP5" s="159" t="s">
        <v>2</v>
      </c>
      <c r="BQ5" s="286" t="s">
        <v>234</v>
      </c>
      <c r="BR5" s="159" t="s">
        <v>206</v>
      </c>
      <c r="BS5" s="159" t="s">
        <v>2</v>
      </c>
      <c r="BT5" s="159" t="s">
        <v>2</v>
      </c>
      <c r="BU5" s="286" t="s">
        <v>234</v>
      </c>
      <c r="BV5" s="159" t="s">
        <v>206</v>
      </c>
      <c r="BW5" s="261"/>
      <c r="BX5" s="261"/>
      <c r="BY5" s="262"/>
      <c r="BZ5" s="213" t="s">
        <v>2</v>
      </c>
      <c r="CA5" s="213" t="s">
        <v>2</v>
      </c>
      <c r="CB5" s="288" t="s">
        <v>234</v>
      </c>
      <c r="CC5" s="213" t="s">
        <v>206</v>
      </c>
      <c r="CD5" s="213" t="s">
        <v>2</v>
      </c>
      <c r="CE5" s="213" t="s">
        <v>2</v>
      </c>
      <c r="CF5" s="288" t="s">
        <v>234</v>
      </c>
      <c r="CG5" s="213" t="s">
        <v>206</v>
      </c>
      <c r="CH5" s="261"/>
      <c r="CI5" s="261"/>
      <c r="CJ5" s="262"/>
      <c r="CK5" s="213" t="s">
        <v>2</v>
      </c>
      <c r="CL5" s="213" t="s">
        <v>2</v>
      </c>
      <c r="CM5" s="288" t="s">
        <v>234</v>
      </c>
      <c r="CN5" s="213" t="s">
        <v>206</v>
      </c>
      <c r="CO5" s="213" t="s">
        <v>2</v>
      </c>
      <c r="CP5" s="213" t="s">
        <v>2</v>
      </c>
      <c r="CQ5" s="288" t="s">
        <v>234</v>
      </c>
      <c r="CR5" s="213" t="s">
        <v>206</v>
      </c>
      <c r="CS5" s="261"/>
      <c r="CT5" s="261"/>
      <c r="CU5" s="262"/>
      <c r="CV5" s="213" t="s">
        <v>2</v>
      </c>
      <c r="CW5" s="213" t="s">
        <v>2</v>
      </c>
      <c r="CX5" s="288" t="s">
        <v>234</v>
      </c>
      <c r="CY5" s="213" t="s">
        <v>206</v>
      </c>
      <c r="CZ5" s="213" t="s">
        <v>2</v>
      </c>
      <c r="DA5" s="213" t="s">
        <v>2</v>
      </c>
      <c r="DB5" s="288" t="s">
        <v>234</v>
      </c>
      <c r="DC5" s="213" t="s">
        <v>206</v>
      </c>
      <c r="DD5" s="261"/>
      <c r="DE5" s="261"/>
      <c r="DF5" s="262"/>
      <c r="DG5" s="213" t="s">
        <v>2</v>
      </c>
      <c r="DH5" s="213" t="s">
        <v>2</v>
      </c>
      <c r="DI5" s="288" t="s">
        <v>234</v>
      </c>
      <c r="DJ5" s="213" t="s">
        <v>206</v>
      </c>
      <c r="DK5" s="213" t="s">
        <v>2</v>
      </c>
      <c r="DL5" s="213" t="s">
        <v>2</v>
      </c>
      <c r="DM5" s="288" t="s">
        <v>234</v>
      </c>
      <c r="DN5" s="213" t="s">
        <v>206</v>
      </c>
      <c r="DO5" s="9"/>
      <c r="DP5" s="9"/>
      <c r="DQ5" s="9"/>
      <c r="DR5" s="9"/>
      <c r="DS5" s="9"/>
      <c r="DT5" s="9"/>
      <c r="DU5" s="9"/>
      <c r="DV5" s="44"/>
      <c r="DW5" s="44"/>
      <c r="DX5" s="44"/>
      <c r="DY5" s="44"/>
      <c r="DZ5" s="44"/>
    </row>
    <row r="6" spans="1:130" ht="12.75">
      <c r="A6" s="4" t="s">
        <v>8</v>
      </c>
      <c r="B6" s="4" t="s">
        <v>103</v>
      </c>
      <c r="C6" s="5">
        <v>68597</v>
      </c>
      <c r="D6" s="163">
        <f>'[1]int.kiad.'!D6</f>
        <v>241125</v>
      </c>
      <c r="E6" s="4">
        <v>232612</v>
      </c>
      <c r="F6" s="337">
        <f>(E6/D6*100)</f>
        <v>96.46946604458269</v>
      </c>
      <c r="G6" s="5">
        <v>24830</v>
      </c>
      <c r="H6" s="163">
        <f>'[1]int.kiad.'!G6</f>
        <v>94280</v>
      </c>
      <c r="I6" s="170">
        <v>91729</v>
      </c>
      <c r="J6" s="337">
        <f>(I6/H6*100)</f>
        <v>97.2942299533305</v>
      </c>
      <c r="K6" s="78" t="s">
        <v>8</v>
      </c>
      <c r="L6" s="78" t="s">
        <v>103</v>
      </c>
      <c r="M6" s="5">
        <v>491441</v>
      </c>
      <c r="N6" s="163">
        <f>'[1]int.kiad.'!L6</f>
        <v>538952</v>
      </c>
      <c r="O6" s="4">
        <v>533030</v>
      </c>
      <c r="P6" s="337">
        <f>(O6/N6*100)</f>
        <v>98.9012008490552</v>
      </c>
      <c r="Q6" s="5">
        <v>3500</v>
      </c>
      <c r="R6" s="163">
        <f>'[1]int.kiad.'!O6</f>
        <v>0</v>
      </c>
      <c r="S6" s="5">
        <v>0</v>
      </c>
      <c r="T6" s="341">
        <v>0</v>
      </c>
      <c r="U6" s="5">
        <v>0</v>
      </c>
      <c r="V6" s="5">
        <v>0</v>
      </c>
      <c r="W6" s="5">
        <v>0</v>
      </c>
      <c r="X6" s="158">
        <v>0</v>
      </c>
      <c r="Y6" s="78" t="s">
        <v>8</v>
      </c>
      <c r="Z6" s="78" t="s">
        <v>103</v>
      </c>
      <c r="AA6" s="2">
        <f>(M6-Q6-U6)</f>
        <v>487941</v>
      </c>
      <c r="AB6" s="2">
        <f aca="true" t="shared" si="0" ref="AB6:AC21">(N6-R6-V6)</f>
        <v>538952</v>
      </c>
      <c r="AC6" s="2">
        <f t="shared" si="0"/>
        <v>533030</v>
      </c>
      <c r="AD6" s="337">
        <f>(AC6/AB6*100)</f>
        <v>98.9012008490552</v>
      </c>
      <c r="AE6" s="5">
        <v>0</v>
      </c>
      <c r="AF6" s="163">
        <f>'[1]int.kiad.'!W6</f>
        <v>0</v>
      </c>
      <c r="AG6" s="4">
        <v>0</v>
      </c>
      <c r="AH6" s="341">
        <v>0</v>
      </c>
      <c r="AI6" s="78" t="s">
        <v>8</v>
      </c>
      <c r="AJ6" s="78" t="s">
        <v>103</v>
      </c>
      <c r="AK6" s="5">
        <v>0</v>
      </c>
      <c r="AL6" s="163">
        <f>'[1]int.kiad.'!AB6</f>
        <v>0</v>
      </c>
      <c r="AM6" s="4">
        <v>0</v>
      </c>
      <c r="AN6" s="341">
        <v>0</v>
      </c>
      <c r="AO6" s="2">
        <f aca="true" t="shared" si="1" ref="AO6:AO47">(AE6-AK6)</f>
        <v>0</v>
      </c>
      <c r="AP6" s="2">
        <f aca="true" t="shared" si="2" ref="AP6:AP47">(AF6-AL6)</f>
        <v>0</v>
      </c>
      <c r="AQ6" s="2">
        <f aca="true" t="shared" si="3" ref="AQ6:AQ47">(AG6-AM6)</f>
        <v>0</v>
      </c>
      <c r="AR6" s="341">
        <v>0</v>
      </c>
      <c r="AS6" s="78" t="s">
        <v>8</v>
      </c>
      <c r="AT6" s="78" t="s">
        <v>103</v>
      </c>
      <c r="AU6" s="5">
        <v>0</v>
      </c>
      <c r="AV6" s="163">
        <f>'[1]int.kiad.'!AJ6</f>
        <v>0</v>
      </c>
      <c r="AW6" s="4">
        <v>0</v>
      </c>
      <c r="AX6" s="341">
        <v>0</v>
      </c>
      <c r="AY6" s="5">
        <v>3400</v>
      </c>
      <c r="AZ6" s="163">
        <f>'[1]int.kiad.'!AM6</f>
        <v>12953</v>
      </c>
      <c r="BA6" s="4">
        <v>10910</v>
      </c>
      <c r="BB6" s="337">
        <f aca="true" t="shared" si="4" ref="BB6:BB13">(BA6/AZ6*100)</f>
        <v>84.22759206361461</v>
      </c>
      <c r="BC6" s="78" t="s">
        <v>8</v>
      </c>
      <c r="BD6" s="78" t="s">
        <v>103</v>
      </c>
      <c r="BE6" s="5">
        <v>9500</v>
      </c>
      <c r="BF6" s="163">
        <f>'[1]int.kiad.'!AR6</f>
        <v>21660</v>
      </c>
      <c r="BG6" s="4">
        <v>21122</v>
      </c>
      <c r="BH6" s="337">
        <f>(BG6/BF6*100)</f>
        <v>97.51615881809788</v>
      </c>
      <c r="BI6" s="2">
        <f aca="true" t="shared" si="5" ref="BI6:BI36">(C6+G6+M6+AE6+AU6+AY6+BE6)</f>
        <v>597768</v>
      </c>
      <c r="BJ6" s="2">
        <f aca="true" t="shared" si="6" ref="BJ6:BJ36">(D6+H6+N6+AF6+AV6+AZ6+BF6)</f>
        <v>908970</v>
      </c>
      <c r="BK6" s="2">
        <f aca="true" t="shared" si="7" ref="BK6:BK36">(E6+I6+O6+AG6+AW6+BA6+BG6)</f>
        <v>889403</v>
      </c>
      <c r="BL6" s="337">
        <f>(BK6/BJ6*100)</f>
        <v>97.84734369671166</v>
      </c>
      <c r="BM6" s="78" t="s">
        <v>8</v>
      </c>
      <c r="BN6" s="78" t="s">
        <v>103</v>
      </c>
      <c r="BO6" s="2">
        <f aca="true" t="shared" si="8" ref="BO6:BO47">(BI6-BS6)</f>
        <v>584868</v>
      </c>
      <c r="BP6" s="2">
        <f aca="true" t="shared" si="9" ref="BP6:BQ47">(BJ6-BT6)</f>
        <v>874357</v>
      </c>
      <c r="BQ6" s="2">
        <f t="shared" si="9"/>
        <v>857371</v>
      </c>
      <c r="BR6" s="337">
        <f>(BQ6/BP6*100)</f>
        <v>98.05731526138636</v>
      </c>
      <c r="BS6" s="2">
        <f aca="true" t="shared" si="10" ref="BS6:BS47">(AK6+AY6+BE6)</f>
        <v>12900</v>
      </c>
      <c r="BT6" s="2">
        <f aca="true" t="shared" si="11" ref="BT6:BU47">(AL6+AZ6+BF6)</f>
        <v>34613</v>
      </c>
      <c r="BU6" s="2">
        <f t="shared" si="11"/>
        <v>32032</v>
      </c>
      <c r="BV6" s="337">
        <f>(BU6/BT6*100)</f>
        <v>92.5432640915263</v>
      </c>
      <c r="BW6" s="57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57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57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57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34"/>
      <c r="DP6" s="34"/>
      <c r="DQ6" s="34"/>
      <c r="DR6" s="34"/>
      <c r="DS6" s="34"/>
      <c r="DT6" s="34"/>
      <c r="DU6" s="34"/>
      <c r="DV6" s="44"/>
      <c r="DW6" s="44"/>
      <c r="DX6" s="44"/>
      <c r="DY6" s="44"/>
      <c r="DZ6" s="44"/>
    </row>
    <row r="7" spans="1:130" ht="12.75">
      <c r="A7" s="4" t="s">
        <v>6</v>
      </c>
      <c r="B7" s="4" t="s">
        <v>104</v>
      </c>
      <c r="C7" s="4">
        <v>96007</v>
      </c>
      <c r="D7" s="166">
        <f>'[1]int.kiad.'!D7</f>
        <v>117591</v>
      </c>
      <c r="E7" s="4">
        <v>115818</v>
      </c>
      <c r="F7" s="338">
        <f aca="true" t="shared" si="12" ref="F7:F48">(E7/D7*100)</f>
        <v>98.49223154833278</v>
      </c>
      <c r="G7" s="4">
        <v>34950</v>
      </c>
      <c r="H7" s="166">
        <f>'[1]int.kiad.'!G7</f>
        <v>41707</v>
      </c>
      <c r="I7" s="4">
        <v>41215</v>
      </c>
      <c r="J7" s="338">
        <f aca="true" t="shared" si="13" ref="J7:J48">(I7/H7*100)</f>
        <v>98.82034190903207</v>
      </c>
      <c r="K7" s="78" t="s">
        <v>6</v>
      </c>
      <c r="L7" s="78" t="s">
        <v>104</v>
      </c>
      <c r="M7" s="4">
        <v>81101</v>
      </c>
      <c r="N7" s="166">
        <f>'[1]int.kiad.'!L7</f>
        <v>72698</v>
      </c>
      <c r="O7" s="4">
        <v>63788</v>
      </c>
      <c r="P7" s="338">
        <f aca="true" t="shared" si="14" ref="P7:P48">(O7/N7*100)</f>
        <v>87.74381688629673</v>
      </c>
      <c r="Q7" s="4">
        <v>5220</v>
      </c>
      <c r="R7" s="166">
        <f>'[1]int.kiad.'!O7</f>
        <v>0</v>
      </c>
      <c r="S7" s="4">
        <v>0</v>
      </c>
      <c r="T7" s="342">
        <v>0</v>
      </c>
      <c r="U7" s="4">
        <v>0</v>
      </c>
      <c r="V7" s="4">
        <v>0</v>
      </c>
      <c r="W7" s="4">
        <v>910</v>
      </c>
      <c r="X7" s="278">
        <v>0</v>
      </c>
      <c r="Y7" s="78" t="s">
        <v>6</v>
      </c>
      <c r="Z7" s="78" t="s">
        <v>104</v>
      </c>
      <c r="AA7" s="2">
        <f>(M7-Q7-U7)</f>
        <v>75881</v>
      </c>
      <c r="AB7" s="2">
        <f t="shared" si="0"/>
        <v>72698</v>
      </c>
      <c r="AC7" s="2">
        <f t="shared" si="0"/>
        <v>62878</v>
      </c>
      <c r="AD7" s="338">
        <f aca="true" t="shared" si="15" ref="AD7:AD48">(AC7/AB7*100)</f>
        <v>86.49206305537979</v>
      </c>
      <c r="AE7" s="4">
        <v>0</v>
      </c>
      <c r="AF7" s="166">
        <f>'[1]int.kiad.'!W7</f>
        <v>0</v>
      </c>
      <c r="AG7" s="4">
        <v>0</v>
      </c>
      <c r="AH7" s="342">
        <v>0</v>
      </c>
      <c r="AI7" s="78" t="s">
        <v>6</v>
      </c>
      <c r="AJ7" s="78" t="s">
        <v>104</v>
      </c>
      <c r="AK7" s="4">
        <v>0</v>
      </c>
      <c r="AL7" s="166">
        <f>'[1]int.kiad.'!AB7</f>
        <v>0</v>
      </c>
      <c r="AM7" s="4">
        <v>0</v>
      </c>
      <c r="AN7" s="342">
        <v>0</v>
      </c>
      <c r="AO7" s="2">
        <f t="shared" si="1"/>
        <v>0</v>
      </c>
      <c r="AP7" s="2">
        <f t="shared" si="2"/>
        <v>0</v>
      </c>
      <c r="AQ7" s="2">
        <f t="shared" si="3"/>
        <v>0</v>
      </c>
      <c r="AR7" s="342">
        <v>0</v>
      </c>
      <c r="AS7" s="78" t="s">
        <v>6</v>
      </c>
      <c r="AT7" s="78" t="s">
        <v>104</v>
      </c>
      <c r="AU7" s="4">
        <v>0</v>
      </c>
      <c r="AV7" s="166">
        <f>'[1]int.kiad.'!AJ7</f>
        <v>0</v>
      </c>
      <c r="AW7" s="4">
        <v>0</v>
      </c>
      <c r="AX7" s="342">
        <v>0</v>
      </c>
      <c r="AY7" s="4">
        <v>0</v>
      </c>
      <c r="AZ7" s="166">
        <f>'[1]int.kiad.'!AM7</f>
        <v>562</v>
      </c>
      <c r="BA7" s="4">
        <v>562</v>
      </c>
      <c r="BB7" s="338">
        <f t="shared" si="4"/>
        <v>100</v>
      </c>
      <c r="BC7" s="78" t="s">
        <v>6</v>
      </c>
      <c r="BD7" s="78" t="s">
        <v>104</v>
      </c>
      <c r="BE7" s="4">
        <v>2178</v>
      </c>
      <c r="BF7" s="166">
        <f>'[1]int.kiad.'!AR7</f>
        <v>2406</v>
      </c>
      <c r="BG7" s="4">
        <v>2406</v>
      </c>
      <c r="BH7" s="338">
        <f aca="true" t="shared" si="16" ref="BH7:BH48">(BG7/BF7*100)</f>
        <v>100</v>
      </c>
      <c r="BI7" s="2">
        <f t="shared" si="5"/>
        <v>214236</v>
      </c>
      <c r="BJ7" s="2">
        <f t="shared" si="6"/>
        <v>234964</v>
      </c>
      <c r="BK7" s="2">
        <f t="shared" si="7"/>
        <v>223789</v>
      </c>
      <c r="BL7" s="338">
        <f aca="true" t="shared" si="17" ref="BL7:BL48">(BK7/BJ7*100)</f>
        <v>95.24395226502783</v>
      </c>
      <c r="BM7" s="78" t="s">
        <v>6</v>
      </c>
      <c r="BN7" s="78" t="s">
        <v>104</v>
      </c>
      <c r="BO7" s="2">
        <f t="shared" si="8"/>
        <v>212058</v>
      </c>
      <c r="BP7" s="2">
        <f t="shared" si="9"/>
        <v>231996</v>
      </c>
      <c r="BQ7" s="2">
        <f t="shared" si="9"/>
        <v>220821</v>
      </c>
      <c r="BR7" s="338">
        <f aca="true" t="shared" si="18" ref="BR7:BR48">(BQ7/BP7*100)</f>
        <v>95.1831066052863</v>
      </c>
      <c r="BS7" s="2">
        <f t="shared" si="10"/>
        <v>2178</v>
      </c>
      <c r="BT7" s="2">
        <f t="shared" si="11"/>
        <v>2968</v>
      </c>
      <c r="BU7" s="2">
        <f t="shared" si="11"/>
        <v>2968</v>
      </c>
      <c r="BV7" s="338">
        <f aca="true" t="shared" si="19" ref="BV7:BV48">(BU7/BT7*100)</f>
        <v>100</v>
      </c>
      <c r="BW7" s="22">
        <v>1</v>
      </c>
      <c r="BX7" s="22" t="s">
        <v>8</v>
      </c>
      <c r="BY7" s="17" t="s">
        <v>174</v>
      </c>
      <c r="BZ7" s="24">
        <v>41241</v>
      </c>
      <c r="CA7" s="7">
        <v>60140</v>
      </c>
      <c r="CB7" s="7">
        <v>55000</v>
      </c>
      <c r="CC7" s="345">
        <f>(CB7/CA7*100)</f>
        <v>91.45327569005653</v>
      </c>
      <c r="CD7" s="24">
        <v>15422</v>
      </c>
      <c r="CE7" s="7">
        <v>21928</v>
      </c>
      <c r="CF7" s="7">
        <v>20742</v>
      </c>
      <c r="CG7" s="345">
        <f>(CF7/CE7*100)</f>
        <v>94.5913900036483</v>
      </c>
      <c r="CH7" s="62">
        <v>1</v>
      </c>
      <c r="CI7" s="62" t="s">
        <v>8</v>
      </c>
      <c r="CJ7" s="24" t="s">
        <v>174</v>
      </c>
      <c r="CK7" s="66">
        <v>63938</v>
      </c>
      <c r="CL7" s="7">
        <v>82109</v>
      </c>
      <c r="CM7" s="7">
        <v>75830</v>
      </c>
      <c r="CN7" s="345">
        <f>(CM7/CL7*100)</f>
        <v>92.35284804345443</v>
      </c>
      <c r="CO7" s="24">
        <v>0</v>
      </c>
      <c r="CP7" s="7">
        <v>0</v>
      </c>
      <c r="CQ7" s="7">
        <v>0</v>
      </c>
      <c r="CR7" s="346">
        <v>0</v>
      </c>
      <c r="CS7" s="62">
        <v>1</v>
      </c>
      <c r="CT7" s="62" t="s">
        <v>8</v>
      </c>
      <c r="CU7" s="24" t="s">
        <v>174</v>
      </c>
      <c r="CV7" s="24">
        <v>0</v>
      </c>
      <c r="CW7" s="7">
        <v>0</v>
      </c>
      <c r="CX7" s="7">
        <v>0</v>
      </c>
      <c r="CY7" s="346">
        <v>0</v>
      </c>
      <c r="CZ7" s="24">
        <v>0</v>
      </c>
      <c r="DA7" s="7">
        <v>3000</v>
      </c>
      <c r="DB7" s="7">
        <v>3000</v>
      </c>
      <c r="DC7" s="345">
        <f>(DB7/DA7*100)</f>
        <v>100</v>
      </c>
      <c r="DD7" s="62">
        <v>1</v>
      </c>
      <c r="DE7" s="62" t="s">
        <v>8</v>
      </c>
      <c r="DF7" s="24" t="s">
        <v>174</v>
      </c>
      <c r="DG7" s="24">
        <v>8000</v>
      </c>
      <c r="DH7" s="7">
        <v>15000</v>
      </c>
      <c r="DI7" s="7">
        <v>12414</v>
      </c>
      <c r="DJ7" s="345">
        <f>(DI7/DH7*100)</f>
        <v>82.76</v>
      </c>
      <c r="DK7" s="32">
        <f>(BZ7+CD7+CK7+CO7+CV7+CZ7+DG7)</f>
        <v>128601</v>
      </c>
      <c r="DL7" s="32">
        <f aca="true" t="shared" si="20" ref="DL7:DM9">(CA7+CE7+CL7+CP7+CW7+DA7+DH7)</f>
        <v>182177</v>
      </c>
      <c r="DM7" s="32">
        <f t="shared" si="20"/>
        <v>166986</v>
      </c>
      <c r="DN7" s="345">
        <f>(DM7/DL7*100)</f>
        <v>91.66140621483503</v>
      </c>
      <c r="DO7" s="34"/>
      <c r="DP7" s="34"/>
      <c r="DQ7" s="34"/>
      <c r="DR7" s="34"/>
      <c r="DS7" s="34"/>
      <c r="DT7" s="34"/>
      <c r="DU7" s="34"/>
      <c r="DV7" s="44"/>
      <c r="DW7" s="44"/>
      <c r="DX7" s="44"/>
      <c r="DY7" s="44"/>
      <c r="DZ7" s="44"/>
    </row>
    <row r="8" spans="1:130" ht="12.75">
      <c r="A8" s="4" t="s">
        <v>9</v>
      </c>
      <c r="B8" s="4" t="s">
        <v>105</v>
      </c>
      <c r="C8" s="4">
        <v>74333</v>
      </c>
      <c r="D8" s="166">
        <f>'[1]int.kiad.'!D8</f>
        <v>91735</v>
      </c>
      <c r="E8" s="4">
        <v>91047</v>
      </c>
      <c r="F8" s="338">
        <f t="shared" si="12"/>
        <v>99.25001362620593</v>
      </c>
      <c r="G8" s="4">
        <v>28248</v>
      </c>
      <c r="H8" s="166">
        <f>'[1]int.kiad.'!G8</f>
        <v>34003</v>
      </c>
      <c r="I8" s="4">
        <v>34016</v>
      </c>
      <c r="J8" s="338">
        <f t="shared" si="13"/>
        <v>100.03823192071289</v>
      </c>
      <c r="K8" s="78" t="s">
        <v>9</v>
      </c>
      <c r="L8" s="78" t="s">
        <v>105</v>
      </c>
      <c r="M8" s="4">
        <v>33504</v>
      </c>
      <c r="N8" s="166">
        <f>'[1]int.kiad.'!L8</f>
        <v>41012</v>
      </c>
      <c r="O8" s="4">
        <v>37967</v>
      </c>
      <c r="P8" s="338">
        <f t="shared" si="14"/>
        <v>92.5753438018141</v>
      </c>
      <c r="Q8" s="4">
        <v>1006</v>
      </c>
      <c r="R8" s="166">
        <f>'[1]int.kiad.'!O8</f>
        <v>0</v>
      </c>
      <c r="S8" s="4">
        <v>0</v>
      </c>
      <c r="T8" s="342">
        <v>0</v>
      </c>
      <c r="U8" s="4">
        <v>0</v>
      </c>
      <c r="V8" s="4">
        <v>0</v>
      </c>
      <c r="W8" s="4">
        <v>35</v>
      </c>
      <c r="X8" s="278">
        <v>0</v>
      </c>
      <c r="Y8" s="78" t="s">
        <v>9</v>
      </c>
      <c r="Z8" s="78" t="s">
        <v>105</v>
      </c>
      <c r="AA8" s="2">
        <f aca="true" t="shared" si="21" ref="AA8:AA47">(M8-Q8-U8)</f>
        <v>32498</v>
      </c>
      <c r="AB8" s="2">
        <f t="shared" si="0"/>
        <v>41012</v>
      </c>
      <c r="AC8" s="2">
        <f t="shared" si="0"/>
        <v>37932</v>
      </c>
      <c r="AD8" s="338">
        <f t="shared" si="15"/>
        <v>92.49000292597287</v>
      </c>
      <c r="AE8" s="4">
        <v>0</v>
      </c>
      <c r="AF8" s="166">
        <f>'[1]int.kiad.'!W8</f>
        <v>0</v>
      </c>
      <c r="AG8" s="4">
        <v>0</v>
      </c>
      <c r="AH8" s="342">
        <v>0</v>
      </c>
      <c r="AI8" s="78" t="s">
        <v>9</v>
      </c>
      <c r="AJ8" s="78" t="s">
        <v>105</v>
      </c>
      <c r="AK8" s="4">
        <v>0</v>
      </c>
      <c r="AL8" s="166">
        <f>'[1]int.kiad.'!AB8</f>
        <v>0</v>
      </c>
      <c r="AM8" s="4">
        <v>0</v>
      </c>
      <c r="AN8" s="342">
        <v>0</v>
      </c>
      <c r="AO8" s="2">
        <f t="shared" si="1"/>
        <v>0</v>
      </c>
      <c r="AP8" s="2">
        <f t="shared" si="2"/>
        <v>0</v>
      </c>
      <c r="AQ8" s="2">
        <f t="shared" si="3"/>
        <v>0</v>
      </c>
      <c r="AR8" s="342">
        <v>0</v>
      </c>
      <c r="AS8" s="78" t="s">
        <v>9</v>
      </c>
      <c r="AT8" s="78" t="s">
        <v>105</v>
      </c>
      <c r="AU8" s="4">
        <v>0</v>
      </c>
      <c r="AV8" s="166">
        <f>'[1]int.kiad.'!AJ8</f>
        <v>0</v>
      </c>
      <c r="AW8" s="4">
        <v>0</v>
      </c>
      <c r="AX8" s="342">
        <v>0</v>
      </c>
      <c r="AY8" s="4">
        <v>0</v>
      </c>
      <c r="AZ8" s="166">
        <f>'[1]int.kiad.'!AM8</f>
        <v>193</v>
      </c>
      <c r="BA8" s="4">
        <v>192</v>
      </c>
      <c r="BB8" s="338">
        <f t="shared" si="4"/>
        <v>99.48186528497409</v>
      </c>
      <c r="BC8" s="78" t="s">
        <v>9</v>
      </c>
      <c r="BD8" s="78" t="s">
        <v>105</v>
      </c>
      <c r="BE8" s="4">
        <v>1050</v>
      </c>
      <c r="BF8" s="166">
        <f>'[1]int.kiad.'!AR8</f>
        <v>1699</v>
      </c>
      <c r="BG8" s="4">
        <v>1048</v>
      </c>
      <c r="BH8" s="338">
        <f t="shared" si="16"/>
        <v>61.683343143025304</v>
      </c>
      <c r="BI8" s="2">
        <f t="shared" si="5"/>
        <v>137135</v>
      </c>
      <c r="BJ8" s="2">
        <f t="shared" si="6"/>
        <v>168642</v>
      </c>
      <c r="BK8" s="2">
        <f t="shared" si="7"/>
        <v>164270</v>
      </c>
      <c r="BL8" s="338">
        <f t="shared" si="17"/>
        <v>97.40752600182635</v>
      </c>
      <c r="BM8" s="78" t="s">
        <v>9</v>
      </c>
      <c r="BN8" s="78" t="s">
        <v>105</v>
      </c>
      <c r="BO8" s="2">
        <f t="shared" si="8"/>
        <v>136085</v>
      </c>
      <c r="BP8" s="2">
        <f t="shared" si="9"/>
        <v>166750</v>
      </c>
      <c r="BQ8" s="2">
        <f t="shared" si="9"/>
        <v>163030</v>
      </c>
      <c r="BR8" s="338">
        <f t="shared" si="18"/>
        <v>97.76911544227886</v>
      </c>
      <c r="BS8" s="2">
        <f t="shared" si="10"/>
        <v>1050</v>
      </c>
      <c r="BT8" s="2">
        <f t="shared" si="11"/>
        <v>1892</v>
      </c>
      <c r="BU8" s="2">
        <f t="shared" si="11"/>
        <v>1240</v>
      </c>
      <c r="BV8" s="338">
        <f t="shared" si="19"/>
        <v>65.53911205073996</v>
      </c>
      <c r="BW8" s="22">
        <v>1</v>
      </c>
      <c r="BX8" s="22" t="s">
        <v>6</v>
      </c>
      <c r="BY8" s="17" t="s">
        <v>175</v>
      </c>
      <c r="BZ8" s="32">
        <f>(BZ9-BZ7)</f>
        <v>27356</v>
      </c>
      <c r="CA8" s="32">
        <f>(CA9-CA7)</f>
        <v>180985</v>
      </c>
      <c r="CB8" s="32">
        <f>(CB9-CB7)</f>
        <v>177612</v>
      </c>
      <c r="CC8" s="345">
        <f>(CB8/CA8*100)</f>
        <v>98.13630963892035</v>
      </c>
      <c r="CD8" s="32">
        <f>(CD9-CD7)</f>
        <v>9408</v>
      </c>
      <c r="CE8" s="32">
        <f>(CE9-CE7)</f>
        <v>72352</v>
      </c>
      <c r="CF8" s="32">
        <f>(CF9-CF7)</f>
        <v>70987</v>
      </c>
      <c r="CG8" s="345">
        <f>(CF8/CE8*100)</f>
        <v>98.11339009287926</v>
      </c>
      <c r="CH8" s="62">
        <v>1</v>
      </c>
      <c r="CI8" s="62" t="s">
        <v>6</v>
      </c>
      <c r="CJ8" s="24" t="s">
        <v>175</v>
      </c>
      <c r="CK8" s="32">
        <f>(CK9-CK7)</f>
        <v>427503</v>
      </c>
      <c r="CL8" s="32">
        <f>(CL9-CL7)</f>
        <v>456843</v>
      </c>
      <c r="CM8" s="32">
        <f>(CM9-CM7)</f>
        <v>457200</v>
      </c>
      <c r="CN8" s="345">
        <f>(CM8/CL8*100)</f>
        <v>100.07814500824135</v>
      </c>
      <c r="CO8" s="32">
        <f>(CO9-CO7)</f>
        <v>0</v>
      </c>
      <c r="CP8" s="32">
        <f>(CP9-CP7)</f>
        <v>0</v>
      </c>
      <c r="CQ8" s="32">
        <f>(CQ9-CQ7)</f>
        <v>0</v>
      </c>
      <c r="CR8" s="346">
        <v>0</v>
      </c>
      <c r="CS8" s="62">
        <v>1</v>
      </c>
      <c r="CT8" s="62" t="s">
        <v>6</v>
      </c>
      <c r="CU8" s="24" t="s">
        <v>175</v>
      </c>
      <c r="CV8" s="32">
        <f>(CV9-CV7)</f>
        <v>0</v>
      </c>
      <c r="CW8" s="32">
        <f>(CW9-CW7)</f>
        <v>0</v>
      </c>
      <c r="CX8" s="32">
        <f>(CX9-CX7)</f>
        <v>0</v>
      </c>
      <c r="CY8" s="346">
        <v>0</v>
      </c>
      <c r="CZ8" s="32">
        <f>(CZ9-CZ7)</f>
        <v>3400</v>
      </c>
      <c r="DA8" s="32">
        <f>(DA9-DA7)</f>
        <v>9953</v>
      </c>
      <c r="DB8" s="32">
        <f>(DB9-DB7)</f>
        <v>7910</v>
      </c>
      <c r="DC8" s="345">
        <f>(DB8/DA8*100)</f>
        <v>79.47352557017985</v>
      </c>
      <c r="DD8" s="62">
        <v>1</v>
      </c>
      <c r="DE8" s="62" t="s">
        <v>6</v>
      </c>
      <c r="DF8" s="24" t="s">
        <v>175</v>
      </c>
      <c r="DG8" s="32">
        <f>(DG9-DG7)</f>
        <v>1500</v>
      </c>
      <c r="DH8" s="32">
        <f>(DH9-DH7)</f>
        <v>6660</v>
      </c>
      <c r="DI8" s="32">
        <f>(DI9-DI7)</f>
        <v>8708</v>
      </c>
      <c r="DJ8" s="345">
        <f>(DI8/DH8*100)</f>
        <v>130.75075075075077</v>
      </c>
      <c r="DK8" s="32">
        <f>(BZ8+CD8+CK8+CO8+CV8+CZ8+DG8)</f>
        <v>469167</v>
      </c>
      <c r="DL8" s="32">
        <f t="shared" si="20"/>
        <v>726793</v>
      </c>
      <c r="DM8" s="32">
        <f t="shared" si="20"/>
        <v>722417</v>
      </c>
      <c r="DN8" s="345">
        <f>(DM8/DL8*100)</f>
        <v>99.39790284166193</v>
      </c>
      <c r="DO8" s="34"/>
      <c r="DP8" s="34"/>
      <c r="DQ8" s="34"/>
      <c r="DR8" s="34"/>
      <c r="DS8" s="34"/>
      <c r="DT8" s="34"/>
      <c r="DU8" s="34"/>
      <c r="DV8" s="44"/>
      <c r="DW8" s="44"/>
      <c r="DX8" s="44"/>
      <c r="DY8" s="44"/>
      <c r="DZ8" s="44"/>
    </row>
    <row r="9" spans="1:130" ht="12.75">
      <c r="A9" s="4" t="s">
        <v>10</v>
      </c>
      <c r="B9" s="4" t="s">
        <v>213</v>
      </c>
      <c r="C9" s="4">
        <v>43364</v>
      </c>
      <c r="D9" s="166">
        <f>'[1]int.kiad.'!D9</f>
        <v>53192</v>
      </c>
      <c r="E9" s="4">
        <v>52520</v>
      </c>
      <c r="F9" s="338">
        <f t="shared" si="12"/>
        <v>98.73665212813957</v>
      </c>
      <c r="G9" s="4">
        <v>15198</v>
      </c>
      <c r="H9" s="166">
        <f>'[1]int.kiad.'!G9</f>
        <v>18556</v>
      </c>
      <c r="I9" s="4">
        <v>18149</v>
      </c>
      <c r="J9" s="338">
        <f t="shared" si="13"/>
        <v>97.80663936193145</v>
      </c>
      <c r="K9" s="4" t="s">
        <v>10</v>
      </c>
      <c r="L9" s="78" t="s">
        <v>207</v>
      </c>
      <c r="M9" s="4">
        <v>16890</v>
      </c>
      <c r="N9" s="166">
        <f>'[1]int.kiad.'!L9</f>
        <v>30584</v>
      </c>
      <c r="O9" s="4">
        <v>25161</v>
      </c>
      <c r="P9" s="338">
        <f t="shared" si="14"/>
        <v>82.26850640857964</v>
      </c>
      <c r="Q9" s="4">
        <v>39</v>
      </c>
      <c r="R9" s="166">
        <f>'[1]int.kiad.'!O9</f>
        <v>0</v>
      </c>
      <c r="S9" s="4">
        <v>0</v>
      </c>
      <c r="T9" s="342">
        <v>0</v>
      </c>
      <c r="U9" s="4">
        <v>0</v>
      </c>
      <c r="V9" s="4">
        <v>0</v>
      </c>
      <c r="W9" s="4">
        <v>0</v>
      </c>
      <c r="X9" s="278">
        <v>0</v>
      </c>
      <c r="Y9" s="4" t="s">
        <v>10</v>
      </c>
      <c r="Z9" s="78" t="s">
        <v>207</v>
      </c>
      <c r="AA9" s="2">
        <f t="shared" si="21"/>
        <v>16851</v>
      </c>
      <c r="AB9" s="2">
        <f t="shared" si="0"/>
        <v>30584</v>
      </c>
      <c r="AC9" s="2">
        <f t="shared" si="0"/>
        <v>25161</v>
      </c>
      <c r="AD9" s="338">
        <f t="shared" si="15"/>
        <v>82.26850640857964</v>
      </c>
      <c r="AE9" s="4">
        <v>0</v>
      </c>
      <c r="AF9" s="166">
        <f>'[1]int.kiad.'!W9</f>
        <v>748</v>
      </c>
      <c r="AG9" s="4">
        <v>830</v>
      </c>
      <c r="AH9" s="338">
        <f>(AG9/AF9*100)</f>
        <v>110.96256684491979</v>
      </c>
      <c r="AI9" s="4" t="s">
        <v>10</v>
      </c>
      <c r="AJ9" s="78" t="s">
        <v>207</v>
      </c>
      <c r="AK9" s="4">
        <v>0</v>
      </c>
      <c r="AL9" s="166">
        <f>'[1]int.kiad.'!AB9</f>
        <v>0</v>
      </c>
      <c r="AM9" s="4">
        <v>0</v>
      </c>
      <c r="AN9" s="342">
        <v>0</v>
      </c>
      <c r="AO9" s="2">
        <f t="shared" si="1"/>
        <v>0</v>
      </c>
      <c r="AP9" s="2">
        <f t="shared" si="2"/>
        <v>748</v>
      </c>
      <c r="AQ9" s="2">
        <f t="shared" si="3"/>
        <v>830</v>
      </c>
      <c r="AR9" s="338">
        <f>(AQ9/AP9*100)</f>
        <v>110.96256684491979</v>
      </c>
      <c r="AS9" s="4" t="s">
        <v>10</v>
      </c>
      <c r="AT9" s="78" t="s">
        <v>207</v>
      </c>
      <c r="AU9" s="4">
        <v>0</v>
      </c>
      <c r="AV9" s="166">
        <f>'[1]int.kiad.'!AJ9</f>
        <v>0</v>
      </c>
      <c r="AW9" s="4">
        <v>0</v>
      </c>
      <c r="AX9" s="342">
        <v>0</v>
      </c>
      <c r="AY9" s="4">
        <v>0</v>
      </c>
      <c r="AZ9" s="166">
        <f>'[1]int.kiad.'!AM9</f>
        <v>581</v>
      </c>
      <c r="BA9" s="4">
        <v>89</v>
      </c>
      <c r="BB9" s="338">
        <f t="shared" si="4"/>
        <v>15.3184165232358</v>
      </c>
      <c r="BC9" s="4" t="s">
        <v>10</v>
      </c>
      <c r="BD9" s="78" t="s">
        <v>207</v>
      </c>
      <c r="BE9" s="4">
        <v>100</v>
      </c>
      <c r="BF9" s="166">
        <f>'[1]int.kiad.'!AR9</f>
        <v>3021</v>
      </c>
      <c r="BG9" s="4">
        <v>3003</v>
      </c>
      <c r="BH9" s="338">
        <f t="shared" si="16"/>
        <v>99.40417080436941</v>
      </c>
      <c r="BI9" s="2">
        <f t="shared" si="5"/>
        <v>75552</v>
      </c>
      <c r="BJ9" s="2">
        <f t="shared" si="6"/>
        <v>106682</v>
      </c>
      <c r="BK9" s="2">
        <f t="shared" si="7"/>
        <v>99752</v>
      </c>
      <c r="BL9" s="338">
        <f t="shared" si="17"/>
        <v>93.50405879154872</v>
      </c>
      <c r="BM9" s="4" t="s">
        <v>10</v>
      </c>
      <c r="BN9" s="78" t="s">
        <v>207</v>
      </c>
      <c r="BO9" s="2">
        <f t="shared" si="8"/>
        <v>75452</v>
      </c>
      <c r="BP9" s="2">
        <f t="shared" si="9"/>
        <v>103080</v>
      </c>
      <c r="BQ9" s="2">
        <f t="shared" si="9"/>
        <v>96660</v>
      </c>
      <c r="BR9" s="338">
        <f t="shared" si="18"/>
        <v>93.77182770663562</v>
      </c>
      <c r="BS9" s="2">
        <f t="shared" si="10"/>
        <v>100</v>
      </c>
      <c r="BT9" s="2">
        <f t="shared" si="11"/>
        <v>3602</v>
      </c>
      <c r="BU9" s="2">
        <f t="shared" si="11"/>
        <v>3092</v>
      </c>
      <c r="BV9" s="338">
        <f t="shared" si="19"/>
        <v>85.8411993337035</v>
      </c>
      <c r="BW9" s="23">
        <v>1</v>
      </c>
      <c r="BX9" s="18"/>
      <c r="BY9" s="18" t="s">
        <v>176</v>
      </c>
      <c r="BZ9" s="33">
        <f>(C6)</f>
        <v>68597</v>
      </c>
      <c r="CA9" s="33">
        <f>(D6)</f>
        <v>241125</v>
      </c>
      <c r="CB9" s="33">
        <f>(E6)</f>
        <v>232612</v>
      </c>
      <c r="CC9" s="347">
        <f>(CB9/CA9*100)</f>
        <v>96.46946604458269</v>
      </c>
      <c r="CD9" s="33">
        <f>(G6)</f>
        <v>24830</v>
      </c>
      <c r="CE9" s="33">
        <f>(H6)</f>
        <v>94280</v>
      </c>
      <c r="CF9" s="33">
        <f>(I6)</f>
        <v>91729</v>
      </c>
      <c r="CG9" s="347">
        <f>(CF9/CE9*100)</f>
        <v>97.2942299533305</v>
      </c>
      <c r="CH9" s="348">
        <v>1</v>
      </c>
      <c r="CI9" s="349"/>
      <c r="CJ9" s="349" t="s">
        <v>176</v>
      </c>
      <c r="CK9" s="33">
        <f>(M6)</f>
        <v>491441</v>
      </c>
      <c r="CL9" s="33">
        <f>(N6)</f>
        <v>538952</v>
      </c>
      <c r="CM9" s="33">
        <f>(O6)</f>
        <v>533030</v>
      </c>
      <c r="CN9" s="347">
        <f>(CM9/CL9*100)</f>
        <v>98.9012008490552</v>
      </c>
      <c r="CO9" s="33">
        <f>(AE6)</f>
        <v>0</v>
      </c>
      <c r="CP9" s="33">
        <f>(AF6)</f>
        <v>0</v>
      </c>
      <c r="CQ9" s="33">
        <f>(AG6)</f>
        <v>0</v>
      </c>
      <c r="CR9" s="350">
        <v>0</v>
      </c>
      <c r="CS9" s="348">
        <v>1</v>
      </c>
      <c r="CT9" s="349"/>
      <c r="CU9" s="349" t="s">
        <v>176</v>
      </c>
      <c r="CV9" s="33">
        <f>(AU6)</f>
        <v>0</v>
      </c>
      <c r="CW9" s="33">
        <f>(AV6)</f>
        <v>0</v>
      </c>
      <c r="CX9" s="33">
        <f>(AW6)</f>
        <v>0</v>
      </c>
      <c r="CY9" s="350">
        <v>0</v>
      </c>
      <c r="CZ9" s="33">
        <f>(AY6)</f>
        <v>3400</v>
      </c>
      <c r="DA9" s="33">
        <f>(AZ6)</f>
        <v>12953</v>
      </c>
      <c r="DB9" s="33">
        <f>(BA6)</f>
        <v>10910</v>
      </c>
      <c r="DC9" s="347">
        <f>(DB9/DA9*100)</f>
        <v>84.22759206361461</v>
      </c>
      <c r="DD9" s="348">
        <v>1</v>
      </c>
      <c r="DE9" s="349"/>
      <c r="DF9" s="349" t="s">
        <v>176</v>
      </c>
      <c r="DG9" s="33">
        <f>(BE6)</f>
        <v>9500</v>
      </c>
      <c r="DH9" s="33">
        <f>(BF6)</f>
        <v>21660</v>
      </c>
      <c r="DI9" s="33">
        <f>(BG6)</f>
        <v>21122</v>
      </c>
      <c r="DJ9" s="347">
        <f>(DI9/DH9*100)</f>
        <v>97.51615881809788</v>
      </c>
      <c r="DK9" s="33">
        <f>(BZ9+CD9+CK9+CO9+CV9+CZ9+DG9)</f>
        <v>597768</v>
      </c>
      <c r="DL9" s="33">
        <f t="shared" si="20"/>
        <v>908970</v>
      </c>
      <c r="DM9" s="33">
        <f t="shared" si="20"/>
        <v>889403</v>
      </c>
      <c r="DN9" s="347">
        <f>(DM9/DL9*100)</f>
        <v>97.84734369671166</v>
      </c>
      <c r="DO9" s="34"/>
      <c r="DP9" s="34"/>
      <c r="DQ9" s="34"/>
      <c r="DR9" s="34"/>
      <c r="DS9" s="34"/>
      <c r="DT9" s="34"/>
      <c r="DU9" s="34"/>
      <c r="DV9" s="44"/>
      <c r="DW9" s="44"/>
      <c r="DX9" s="44"/>
      <c r="DY9" s="44"/>
      <c r="DZ9" s="44"/>
    </row>
    <row r="10" spans="1:130" ht="12.75">
      <c r="A10" s="4" t="s">
        <v>11</v>
      </c>
      <c r="B10" s="4" t="s">
        <v>107</v>
      </c>
      <c r="C10" s="4">
        <v>45376</v>
      </c>
      <c r="D10" s="166">
        <f>'[1]int.kiad.'!D10</f>
        <v>65053</v>
      </c>
      <c r="E10" s="4">
        <v>61322</v>
      </c>
      <c r="F10" s="338">
        <f t="shared" si="12"/>
        <v>94.2646764945506</v>
      </c>
      <c r="G10" s="4">
        <v>17309</v>
      </c>
      <c r="H10" s="166">
        <f>'[1]int.kiad.'!G10</f>
        <v>24113</v>
      </c>
      <c r="I10" s="4">
        <v>22722</v>
      </c>
      <c r="J10" s="338">
        <f t="shared" si="13"/>
        <v>94.23132749968897</v>
      </c>
      <c r="K10" s="78" t="s">
        <v>11</v>
      </c>
      <c r="L10" s="78" t="s">
        <v>107</v>
      </c>
      <c r="M10" s="4">
        <v>61908</v>
      </c>
      <c r="N10" s="166">
        <f>'[1]int.kiad.'!L10</f>
        <v>68071</v>
      </c>
      <c r="O10" s="4">
        <v>65815</v>
      </c>
      <c r="P10" s="338">
        <f t="shared" si="14"/>
        <v>96.68581334195179</v>
      </c>
      <c r="Q10" s="4">
        <v>1034</v>
      </c>
      <c r="R10" s="166">
        <f>'[1]int.kiad.'!O10</f>
        <v>0</v>
      </c>
      <c r="S10" s="4">
        <v>0</v>
      </c>
      <c r="T10" s="342">
        <v>0</v>
      </c>
      <c r="U10" s="4">
        <v>0</v>
      </c>
      <c r="V10" s="4">
        <v>0</v>
      </c>
      <c r="W10" s="4">
        <v>0</v>
      </c>
      <c r="X10" s="278">
        <v>0</v>
      </c>
      <c r="Y10" s="78" t="s">
        <v>11</v>
      </c>
      <c r="Z10" s="78" t="s">
        <v>107</v>
      </c>
      <c r="AA10" s="2">
        <f t="shared" si="21"/>
        <v>60874</v>
      </c>
      <c r="AB10" s="2">
        <f t="shared" si="0"/>
        <v>68071</v>
      </c>
      <c r="AC10" s="2">
        <f t="shared" si="0"/>
        <v>65815</v>
      </c>
      <c r="AD10" s="338">
        <f t="shared" si="15"/>
        <v>96.68581334195179</v>
      </c>
      <c r="AE10" s="4">
        <v>0</v>
      </c>
      <c r="AF10" s="166">
        <f>'[1]int.kiad.'!W10</f>
        <v>44</v>
      </c>
      <c r="AG10" s="4">
        <v>44</v>
      </c>
      <c r="AH10" s="338">
        <f>(AG10/AF10*100)</f>
        <v>100</v>
      </c>
      <c r="AI10" s="78" t="s">
        <v>11</v>
      </c>
      <c r="AJ10" s="78" t="s">
        <v>107</v>
      </c>
      <c r="AK10" s="4">
        <v>0</v>
      </c>
      <c r="AL10" s="166">
        <f>'[1]int.kiad.'!AB10</f>
        <v>0</v>
      </c>
      <c r="AM10" s="4">
        <v>0</v>
      </c>
      <c r="AN10" s="342">
        <v>0</v>
      </c>
      <c r="AO10" s="2">
        <f t="shared" si="1"/>
        <v>0</v>
      </c>
      <c r="AP10" s="2">
        <f t="shared" si="2"/>
        <v>44</v>
      </c>
      <c r="AQ10" s="2">
        <f t="shared" si="3"/>
        <v>44</v>
      </c>
      <c r="AR10" s="338">
        <f>(AQ10/AP10*100)</f>
        <v>100</v>
      </c>
      <c r="AS10" s="78" t="s">
        <v>11</v>
      </c>
      <c r="AT10" s="78" t="s">
        <v>107</v>
      </c>
      <c r="AU10" s="4">
        <v>0</v>
      </c>
      <c r="AV10" s="166">
        <f>'[1]int.kiad.'!AJ10</f>
        <v>0</v>
      </c>
      <c r="AW10" s="4">
        <v>0</v>
      </c>
      <c r="AX10" s="342">
        <v>0</v>
      </c>
      <c r="AY10" s="4">
        <v>400</v>
      </c>
      <c r="AZ10" s="166">
        <f>'[1]int.kiad.'!AM10</f>
        <v>1312</v>
      </c>
      <c r="BA10" s="4">
        <v>1103</v>
      </c>
      <c r="BB10" s="338">
        <f t="shared" si="4"/>
        <v>84.0701219512195</v>
      </c>
      <c r="BC10" s="78" t="s">
        <v>11</v>
      </c>
      <c r="BD10" s="78" t="s">
        <v>107</v>
      </c>
      <c r="BE10" s="4">
        <v>850</v>
      </c>
      <c r="BF10" s="166">
        <f>'[1]int.kiad.'!AR10</f>
        <v>4307</v>
      </c>
      <c r="BG10" s="4">
        <v>3828</v>
      </c>
      <c r="BH10" s="338">
        <f t="shared" si="16"/>
        <v>88.87856977014162</v>
      </c>
      <c r="BI10" s="2">
        <f t="shared" si="5"/>
        <v>125843</v>
      </c>
      <c r="BJ10" s="2">
        <f t="shared" si="6"/>
        <v>162900</v>
      </c>
      <c r="BK10" s="2">
        <f t="shared" si="7"/>
        <v>154834</v>
      </c>
      <c r="BL10" s="338">
        <f t="shared" si="17"/>
        <v>95.04849600982197</v>
      </c>
      <c r="BM10" s="78" t="s">
        <v>11</v>
      </c>
      <c r="BN10" s="78" t="s">
        <v>107</v>
      </c>
      <c r="BO10" s="2">
        <f t="shared" si="8"/>
        <v>124593</v>
      </c>
      <c r="BP10" s="2">
        <f t="shared" si="9"/>
        <v>157281</v>
      </c>
      <c r="BQ10" s="2">
        <f t="shared" si="9"/>
        <v>149903</v>
      </c>
      <c r="BR10" s="338">
        <f t="shared" si="18"/>
        <v>95.30903287746136</v>
      </c>
      <c r="BS10" s="2">
        <f t="shared" si="10"/>
        <v>1250</v>
      </c>
      <c r="BT10" s="2">
        <f t="shared" si="11"/>
        <v>5619</v>
      </c>
      <c r="BU10" s="2">
        <f t="shared" si="11"/>
        <v>4931</v>
      </c>
      <c r="BV10" s="338">
        <f t="shared" si="19"/>
        <v>87.75582843922406</v>
      </c>
      <c r="BW10" s="67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67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67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67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34"/>
      <c r="DP10" s="34"/>
      <c r="DQ10" s="34"/>
      <c r="DR10" s="34"/>
      <c r="DS10" s="34"/>
      <c r="DT10" s="34"/>
      <c r="DU10" s="34"/>
      <c r="DV10" s="44"/>
      <c r="DW10" s="44"/>
      <c r="DX10" s="44"/>
      <c r="DY10" s="44"/>
      <c r="DZ10" s="44"/>
    </row>
    <row r="11" spans="1:130" ht="12.75">
      <c r="A11" s="4" t="s">
        <v>12</v>
      </c>
      <c r="B11" s="4" t="s">
        <v>108</v>
      </c>
      <c r="C11" s="4">
        <v>25716</v>
      </c>
      <c r="D11" s="166">
        <f>'[1]int.kiad.'!D11</f>
        <v>37057</v>
      </c>
      <c r="E11" s="4">
        <v>37037</v>
      </c>
      <c r="F11" s="338">
        <f t="shared" si="12"/>
        <v>99.94602909032032</v>
      </c>
      <c r="G11" s="4">
        <v>9647</v>
      </c>
      <c r="H11" s="166">
        <f>'[1]int.kiad.'!G11</f>
        <v>13270</v>
      </c>
      <c r="I11" s="4">
        <v>13242</v>
      </c>
      <c r="J11" s="338">
        <f t="shared" si="13"/>
        <v>99.78899773926149</v>
      </c>
      <c r="K11" s="78" t="s">
        <v>12</v>
      </c>
      <c r="L11" s="78" t="s">
        <v>108</v>
      </c>
      <c r="M11" s="4">
        <v>32888</v>
      </c>
      <c r="N11" s="166">
        <f>'[1]int.kiad.'!L11</f>
        <v>33856</v>
      </c>
      <c r="O11" s="4">
        <v>32737</v>
      </c>
      <c r="P11" s="338">
        <f t="shared" si="14"/>
        <v>96.69482514177695</v>
      </c>
      <c r="Q11" s="4">
        <v>516</v>
      </c>
      <c r="R11" s="166">
        <f>'[1]int.kiad.'!O11</f>
        <v>0</v>
      </c>
      <c r="S11" s="4">
        <v>0</v>
      </c>
      <c r="T11" s="342">
        <v>0</v>
      </c>
      <c r="U11" s="4">
        <v>0</v>
      </c>
      <c r="V11" s="4">
        <v>0</v>
      </c>
      <c r="W11" s="4">
        <v>0</v>
      </c>
      <c r="X11" s="278">
        <v>0</v>
      </c>
      <c r="Y11" s="78" t="s">
        <v>12</v>
      </c>
      <c r="Z11" s="78" t="s">
        <v>108</v>
      </c>
      <c r="AA11" s="2">
        <f t="shared" si="21"/>
        <v>32372</v>
      </c>
      <c r="AB11" s="2">
        <f t="shared" si="0"/>
        <v>33856</v>
      </c>
      <c r="AC11" s="2">
        <f t="shared" si="0"/>
        <v>32737</v>
      </c>
      <c r="AD11" s="338">
        <f t="shared" si="15"/>
        <v>96.69482514177695</v>
      </c>
      <c r="AE11" s="4">
        <v>0</v>
      </c>
      <c r="AF11" s="166">
        <f>'[1]int.kiad.'!W11</f>
        <v>0</v>
      </c>
      <c r="AG11" s="4">
        <v>0</v>
      </c>
      <c r="AH11" s="342">
        <v>0</v>
      </c>
      <c r="AI11" s="78" t="s">
        <v>12</v>
      </c>
      <c r="AJ11" s="78" t="s">
        <v>108</v>
      </c>
      <c r="AK11" s="4">
        <v>0</v>
      </c>
      <c r="AL11" s="166">
        <f>'[1]int.kiad.'!AB11</f>
        <v>0</v>
      </c>
      <c r="AM11" s="4">
        <v>0</v>
      </c>
      <c r="AN11" s="342">
        <v>0</v>
      </c>
      <c r="AO11" s="2">
        <f t="shared" si="1"/>
        <v>0</v>
      </c>
      <c r="AP11" s="2">
        <f t="shared" si="2"/>
        <v>0</v>
      </c>
      <c r="AQ11" s="2">
        <f t="shared" si="3"/>
        <v>0</v>
      </c>
      <c r="AR11" s="342">
        <v>0</v>
      </c>
      <c r="AS11" s="78" t="s">
        <v>12</v>
      </c>
      <c r="AT11" s="78" t="s">
        <v>108</v>
      </c>
      <c r="AU11" s="4">
        <v>22</v>
      </c>
      <c r="AV11" s="166">
        <f>'[1]int.kiad.'!AJ11</f>
        <v>15</v>
      </c>
      <c r="AW11" s="4">
        <v>15</v>
      </c>
      <c r="AX11" s="338">
        <f>(AW11/AV11*100)</f>
        <v>100</v>
      </c>
      <c r="AY11" s="4">
        <v>0</v>
      </c>
      <c r="AZ11" s="166">
        <f>'[1]int.kiad.'!AM11</f>
        <v>331</v>
      </c>
      <c r="BA11" s="4">
        <v>330</v>
      </c>
      <c r="BB11" s="338">
        <f t="shared" si="4"/>
        <v>99.69788519637463</v>
      </c>
      <c r="BC11" s="78" t="s">
        <v>12</v>
      </c>
      <c r="BD11" s="78" t="s">
        <v>108</v>
      </c>
      <c r="BE11" s="4">
        <v>125</v>
      </c>
      <c r="BF11" s="166">
        <f>'[1]int.kiad.'!AR11</f>
        <v>554</v>
      </c>
      <c r="BG11" s="4">
        <v>555</v>
      </c>
      <c r="BH11" s="338">
        <f t="shared" si="16"/>
        <v>100.18050541516246</v>
      </c>
      <c r="BI11" s="2">
        <f t="shared" si="5"/>
        <v>68398</v>
      </c>
      <c r="BJ11" s="2">
        <f t="shared" si="6"/>
        <v>85083</v>
      </c>
      <c r="BK11" s="2">
        <f t="shared" si="7"/>
        <v>83916</v>
      </c>
      <c r="BL11" s="338">
        <f t="shared" si="17"/>
        <v>98.62839815239238</v>
      </c>
      <c r="BM11" s="78" t="s">
        <v>12</v>
      </c>
      <c r="BN11" s="78" t="s">
        <v>108</v>
      </c>
      <c r="BO11" s="2">
        <f t="shared" si="8"/>
        <v>68273</v>
      </c>
      <c r="BP11" s="2">
        <f t="shared" si="9"/>
        <v>84198</v>
      </c>
      <c r="BQ11" s="2">
        <f t="shared" si="9"/>
        <v>83031</v>
      </c>
      <c r="BR11" s="338">
        <f t="shared" si="18"/>
        <v>98.6139813297228</v>
      </c>
      <c r="BS11" s="2">
        <f t="shared" si="10"/>
        <v>125</v>
      </c>
      <c r="BT11" s="2">
        <f t="shared" si="11"/>
        <v>885</v>
      </c>
      <c r="BU11" s="2">
        <f t="shared" si="11"/>
        <v>885</v>
      </c>
      <c r="BV11" s="338">
        <f t="shared" si="19"/>
        <v>100</v>
      </c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34"/>
      <c r="DP11" s="34"/>
      <c r="DQ11" s="34"/>
      <c r="DR11" s="34"/>
      <c r="DS11" s="34"/>
      <c r="DT11" s="34"/>
      <c r="DU11" s="34"/>
      <c r="DV11" s="44"/>
      <c r="DW11" s="44"/>
      <c r="DX11" s="44"/>
      <c r="DY11" s="44"/>
      <c r="DZ11" s="44"/>
    </row>
    <row r="12" spans="1:130" ht="12.75">
      <c r="A12" s="4" t="s">
        <v>13</v>
      </c>
      <c r="B12" s="4" t="s">
        <v>214</v>
      </c>
      <c r="C12" s="4">
        <v>20844</v>
      </c>
      <c r="D12" s="166">
        <f>'[1]int.kiad.'!D12</f>
        <v>23458</v>
      </c>
      <c r="E12" s="4">
        <v>23458</v>
      </c>
      <c r="F12" s="338">
        <f t="shared" si="12"/>
        <v>100</v>
      </c>
      <c r="G12" s="4">
        <v>8781</v>
      </c>
      <c r="H12" s="166">
        <f>'[1]int.kiad.'!G12</f>
        <v>9502</v>
      </c>
      <c r="I12" s="4">
        <v>8795</v>
      </c>
      <c r="J12" s="338">
        <f t="shared" si="13"/>
        <v>92.5594611660703</v>
      </c>
      <c r="K12" s="78" t="s">
        <v>13</v>
      </c>
      <c r="L12" s="78" t="s">
        <v>177</v>
      </c>
      <c r="M12" s="4">
        <v>37803</v>
      </c>
      <c r="N12" s="166">
        <f>'[1]int.kiad.'!L12</f>
        <v>53044</v>
      </c>
      <c r="O12" s="4">
        <v>52168</v>
      </c>
      <c r="P12" s="338">
        <f t="shared" si="14"/>
        <v>98.34854083402458</v>
      </c>
      <c r="Q12" s="4">
        <v>2000</v>
      </c>
      <c r="R12" s="166">
        <f>'[1]int.kiad.'!O12</f>
        <v>0</v>
      </c>
      <c r="S12" s="4">
        <v>0</v>
      </c>
      <c r="T12" s="342">
        <v>0</v>
      </c>
      <c r="U12" s="4">
        <v>0</v>
      </c>
      <c r="V12" s="4">
        <v>0</v>
      </c>
      <c r="W12" s="4">
        <v>0</v>
      </c>
      <c r="X12" s="278">
        <v>0</v>
      </c>
      <c r="Y12" s="78" t="s">
        <v>13</v>
      </c>
      <c r="Z12" s="78" t="s">
        <v>177</v>
      </c>
      <c r="AA12" s="2">
        <f t="shared" si="21"/>
        <v>35803</v>
      </c>
      <c r="AB12" s="2">
        <f t="shared" si="0"/>
        <v>53044</v>
      </c>
      <c r="AC12" s="2">
        <f t="shared" si="0"/>
        <v>52168</v>
      </c>
      <c r="AD12" s="338">
        <f t="shared" si="15"/>
        <v>98.34854083402458</v>
      </c>
      <c r="AE12" s="4">
        <v>0</v>
      </c>
      <c r="AF12" s="166">
        <f>'[1]int.kiad.'!W12</f>
        <v>0</v>
      </c>
      <c r="AG12" s="4">
        <v>0</v>
      </c>
      <c r="AH12" s="342">
        <v>0</v>
      </c>
      <c r="AI12" s="78" t="s">
        <v>13</v>
      </c>
      <c r="AJ12" s="78" t="s">
        <v>177</v>
      </c>
      <c r="AK12" s="4">
        <v>0</v>
      </c>
      <c r="AL12" s="166">
        <f>'[1]int.kiad.'!AB12</f>
        <v>0</v>
      </c>
      <c r="AM12" s="4">
        <v>0</v>
      </c>
      <c r="AN12" s="342">
        <v>0</v>
      </c>
      <c r="AO12" s="2">
        <f t="shared" si="1"/>
        <v>0</v>
      </c>
      <c r="AP12" s="2">
        <f t="shared" si="2"/>
        <v>0</v>
      </c>
      <c r="AQ12" s="2">
        <f t="shared" si="3"/>
        <v>0</v>
      </c>
      <c r="AR12" s="342">
        <v>0</v>
      </c>
      <c r="AS12" s="78" t="s">
        <v>13</v>
      </c>
      <c r="AT12" s="78" t="s">
        <v>177</v>
      </c>
      <c r="AU12" s="4">
        <v>0</v>
      </c>
      <c r="AV12" s="166">
        <f>'[1]int.kiad.'!AJ12</f>
        <v>0</v>
      </c>
      <c r="AW12" s="4">
        <v>0</v>
      </c>
      <c r="AX12" s="342">
        <v>0</v>
      </c>
      <c r="AY12" s="4">
        <v>125</v>
      </c>
      <c r="AZ12" s="166">
        <f>'[1]int.kiad.'!AM12</f>
        <v>0</v>
      </c>
      <c r="BA12" s="4">
        <v>0</v>
      </c>
      <c r="BB12" s="342">
        <v>0</v>
      </c>
      <c r="BC12" s="78" t="s">
        <v>13</v>
      </c>
      <c r="BD12" s="78" t="s">
        <v>177</v>
      </c>
      <c r="BE12" s="4">
        <v>1150</v>
      </c>
      <c r="BF12" s="166">
        <f>'[1]int.kiad.'!AR12</f>
        <v>4028</v>
      </c>
      <c r="BG12" s="4">
        <v>4028</v>
      </c>
      <c r="BH12" s="338">
        <f t="shared" si="16"/>
        <v>100</v>
      </c>
      <c r="BI12" s="2">
        <f t="shared" si="5"/>
        <v>68703</v>
      </c>
      <c r="BJ12" s="2">
        <f t="shared" si="6"/>
        <v>90032</v>
      </c>
      <c r="BK12" s="2">
        <f t="shared" si="7"/>
        <v>88449</v>
      </c>
      <c r="BL12" s="338">
        <f t="shared" si="17"/>
        <v>98.2417362715479</v>
      </c>
      <c r="BM12" s="78" t="s">
        <v>13</v>
      </c>
      <c r="BN12" s="78" t="s">
        <v>177</v>
      </c>
      <c r="BO12" s="2">
        <f t="shared" si="8"/>
        <v>67428</v>
      </c>
      <c r="BP12" s="2">
        <f t="shared" si="9"/>
        <v>86004</v>
      </c>
      <c r="BQ12" s="2">
        <f t="shared" si="9"/>
        <v>84421</v>
      </c>
      <c r="BR12" s="338">
        <f t="shared" si="18"/>
        <v>98.15938793544487</v>
      </c>
      <c r="BS12" s="2">
        <f t="shared" si="10"/>
        <v>1275</v>
      </c>
      <c r="BT12" s="2">
        <f t="shared" si="11"/>
        <v>4028</v>
      </c>
      <c r="BU12" s="2">
        <f t="shared" si="11"/>
        <v>4028</v>
      </c>
      <c r="BV12" s="338">
        <f t="shared" si="19"/>
        <v>100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34"/>
      <c r="DP12" s="34"/>
      <c r="DQ12" s="34"/>
      <c r="DR12" s="34"/>
      <c r="DS12" s="34"/>
      <c r="DT12" s="34"/>
      <c r="DU12" s="34"/>
      <c r="DV12" s="44"/>
      <c r="DW12" s="44"/>
      <c r="DX12" s="44"/>
      <c r="DY12" s="44"/>
      <c r="DZ12" s="44"/>
    </row>
    <row r="13" spans="1:130" ht="12.75">
      <c r="A13" s="4" t="s">
        <v>14</v>
      </c>
      <c r="B13" s="4" t="s">
        <v>110</v>
      </c>
      <c r="C13" s="4">
        <v>417572</v>
      </c>
      <c r="D13" s="166">
        <f>'[1]int.kiad.'!D13</f>
        <v>525489</v>
      </c>
      <c r="E13" s="4">
        <v>518943</v>
      </c>
      <c r="F13" s="338">
        <f t="shared" si="12"/>
        <v>98.75430313479445</v>
      </c>
      <c r="G13" s="4">
        <v>154880</v>
      </c>
      <c r="H13" s="166">
        <f>'[1]int.kiad.'!G13</f>
        <v>190299</v>
      </c>
      <c r="I13" s="4">
        <v>189387</v>
      </c>
      <c r="J13" s="338">
        <f t="shared" si="13"/>
        <v>99.5207541815774</v>
      </c>
      <c r="K13" s="78" t="s">
        <v>14</v>
      </c>
      <c r="L13" s="78" t="s">
        <v>110</v>
      </c>
      <c r="M13" s="4">
        <v>161941</v>
      </c>
      <c r="N13" s="166">
        <f>'[1]int.kiad.'!L13</f>
        <v>197507</v>
      </c>
      <c r="O13" s="4">
        <v>192223</v>
      </c>
      <c r="P13" s="338">
        <f t="shared" si="14"/>
        <v>97.32465178449371</v>
      </c>
      <c r="Q13" s="4">
        <v>0</v>
      </c>
      <c r="R13" s="166">
        <f>'[1]int.kiad.'!O13</f>
        <v>0</v>
      </c>
      <c r="S13" s="4">
        <v>0</v>
      </c>
      <c r="T13" s="342">
        <v>0</v>
      </c>
      <c r="U13" s="4">
        <v>0</v>
      </c>
      <c r="V13" s="4">
        <v>0</v>
      </c>
      <c r="W13" s="4">
        <v>0</v>
      </c>
      <c r="X13" s="278">
        <v>0</v>
      </c>
      <c r="Y13" s="78" t="s">
        <v>14</v>
      </c>
      <c r="Z13" s="78" t="s">
        <v>110</v>
      </c>
      <c r="AA13" s="2">
        <f t="shared" si="21"/>
        <v>161941</v>
      </c>
      <c r="AB13" s="2">
        <f t="shared" si="0"/>
        <v>197507</v>
      </c>
      <c r="AC13" s="2">
        <f t="shared" si="0"/>
        <v>192223</v>
      </c>
      <c r="AD13" s="338">
        <f t="shared" si="15"/>
        <v>97.32465178449371</v>
      </c>
      <c r="AE13" s="4">
        <v>0</v>
      </c>
      <c r="AF13" s="166">
        <f>'[1]int.kiad.'!W13</f>
        <v>0</v>
      </c>
      <c r="AG13" s="4">
        <v>0</v>
      </c>
      <c r="AH13" s="342">
        <v>0</v>
      </c>
      <c r="AI13" s="78" t="s">
        <v>14</v>
      </c>
      <c r="AJ13" s="78" t="s">
        <v>110</v>
      </c>
      <c r="AK13" s="4">
        <v>0</v>
      </c>
      <c r="AL13" s="166">
        <f>'[1]int.kiad.'!AB13</f>
        <v>0</v>
      </c>
      <c r="AM13" s="4">
        <v>0</v>
      </c>
      <c r="AN13" s="342">
        <v>0</v>
      </c>
      <c r="AO13" s="2">
        <f t="shared" si="1"/>
        <v>0</v>
      </c>
      <c r="AP13" s="2">
        <f t="shared" si="2"/>
        <v>0</v>
      </c>
      <c r="AQ13" s="2">
        <f t="shared" si="3"/>
        <v>0</v>
      </c>
      <c r="AR13" s="342">
        <v>0</v>
      </c>
      <c r="AS13" s="78" t="s">
        <v>14</v>
      </c>
      <c r="AT13" s="78" t="s">
        <v>110</v>
      </c>
      <c r="AU13" s="4">
        <v>0</v>
      </c>
      <c r="AV13" s="166">
        <f>'[1]int.kiad.'!AJ13</f>
        <v>0</v>
      </c>
      <c r="AW13" s="4">
        <v>0</v>
      </c>
      <c r="AX13" s="342">
        <v>0</v>
      </c>
      <c r="AY13" s="4">
        <v>0</v>
      </c>
      <c r="AZ13" s="166">
        <f>'[1]int.kiad.'!AM13</f>
        <v>1261</v>
      </c>
      <c r="BA13" s="4">
        <v>1261</v>
      </c>
      <c r="BB13" s="338">
        <f t="shared" si="4"/>
        <v>100</v>
      </c>
      <c r="BC13" s="78" t="s">
        <v>14</v>
      </c>
      <c r="BD13" s="78" t="s">
        <v>110</v>
      </c>
      <c r="BE13" s="4">
        <v>1426</v>
      </c>
      <c r="BF13" s="166">
        <f>'[1]int.kiad.'!AR13</f>
        <v>8044</v>
      </c>
      <c r="BG13" s="4">
        <v>7933</v>
      </c>
      <c r="BH13" s="338">
        <f t="shared" si="16"/>
        <v>98.6200895077076</v>
      </c>
      <c r="BI13" s="2">
        <f t="shared" si="5"/>
        <v>735819</v>
      </c>
      <c r="BJ13" s="2">
        <f t="shared" si="6"/>
        <v>922600</v>
      </c>
      <c r="BK13" s="2">
        <f t="shared" si="7"/>
        <v>909747</v>
      </c>
      <c r="BL13" s="338">
        <f t="shared" si="17"/>
        <v>98.60687188380663</v>
      </c>
      <c r="BM13" s="78" t="s">
        <v>14</v>
      </c>
      <c r="BN13" s="78" t="s">
        <v>110</v>
      </c>
      <c r="BO13" s="2">
        <f t="shared" si="8"/>
        <v>734393</v>
      </c>
      <c r="BP13" s="2">
        <f t="shared" si="9"/>
        <v>913295</v>
      </c>
      <c r="BQ13" s="2">
        <f t="shared" si="9"/>
        <v>900553</v>
      </c>
      <c r="BR13" s="338">
        <f t="shared" si="18"/>
        <v>98.60483195462584</v>
      </c>
      <c r="BS13" s="2">
        <f t="shared" si="10"/>
        <v>1426</v>
      </c>
      <c r="BT13" s="2">
        <f t="shared" si="11"/>
        <v>9305</v>
      </c>
      <c r="BU13" s="2">
        <f t="shared" si="11"/>
        <v>9194</v>
      </c>
      <c r="BV13" s="338">
        <f t="shared" si="19"/>
        <v>98.80709296077377</v>
      </c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34"/>
      <c r="DP13" s="34"/>
      <c r="DQ13" s="34"/>
      <c r="DR13" s="34"/>
      <c r="DS13" s="34"/>
      <c r="DT13" s="34"/>
      <c r="DU13" s="34"/>
      <c r="DV13" s="44"/>
      <c r="DW13" s="44"/>
      <c r="DX13" s="44"/>
      <c r="DY13" s="44"/>
      <c r="DZ13" s="44"/>
    </row>
    <row r="14" spans="1:130" ht="12.75">
      <c r="A14" s="4" t="s">
        <v>15</v>
      </c>
      <c r="B14" s="4" t="s">
        <v>111</v>
      </c>
      <c r="C14" s="4">
        <v>58969</v>
      </c>
      <c r="D14" s="166">
        <f>'[1]int.kiad.'!D14</f>
        <v>73734</v>
      </c>
      <c r="E14" s="4">
        <v>72039</v>
      </c>
      <c r="F14" s="338">
        <f t="shared" si="12"/>
        <v>97.70119619171616</v>
      </c>
      <c r="G14" s="4">
        <v>21027</v>
      </c>
      <c r="H14" s="166">
        <f>'[1]int.kiad.'!G14</f>
        <v>25629</v>
      </c>
      <c r="I14" s="4">
        <v>25235</v>
      </c>
      <c r="J14" s="338">
        <f t="shared" si="13"/>
        <v>98.46267899644934</v>
      </c>
      <c r="K14" s="78" t="s">
        <v>15</v>
      </c>
      <c r="L14" s="78" t="s">
        <v>111</v>
      </c>
      <c r="M14" s="4">
        <v>26575</v>
      </c>
      <c r="N14" s="166">
        <f>'[1]int.kiad.'!L14</f>
        <v>34069</v>
      </c>
      <c r="O14" s="4">
        <v>33763</v>
      </c>
      <c r="P14" s="338">
        <f t="shared" si="14"/>
        <v>99.10182277143444</v>
      </c>
      <c r="Q14" s="4">
        <v>1579</v>
      </c>
      <c r="R14" s="166">
        <f>'[1]int.kiad.'!O14</f>
        <v>0</v>
      </c>
      <c r="S14" s="4">
        <v>0</v>
      </c>
      <c r="T14" s="342">
        <v>0</v>
      </c>
      <c r="U14" s="4">
        <v>0</v>
      </c>
      <c r="V14" s="4">
        <v>0</v>
      </c>
      <c r="W14" s="4">
        <v>0</v>
      </c>
      <c r="X14" s="278">
        <v>0</v>
      </c>
      <c r="Y14" s="78" t="s">
        <v>15</v>
      </c>
      <c r="Z14" s="78" t="s">
        <v>111</v>
      </c>
      <c r="AA14" s="2">
        <f t="shared" si="21"/>
        <v>24996</v>
      </c>
      <c r="AB14" s="2">
        <f t="shared" si="0"/>
        <v>34069</v>
      </c>
      <c r="AC14" s="2">
        <f t="shared" si="0"/>
        <v>33763</v>
      </c>
      <c r="AD14" s="338">
        <f t="shared" si="15"/>
        <v>99.10182277143444</v>
      </c>
      <c r="AE14" s="4">
        <v>0</v>
      </c>
      <c r="AF14" s="166">
        <f>'[1]int.kiad.'!W14</f>
        <v>316</v>
      </c>
      <c r="AG14" s="4">
        <v>316</v>
      </c>
      <c r="AH14" s="338">
        <f aca="true" t="shared" si="22" ref="AH14:AH28">(AG14/AF14*100)</f>
        <v>100</v>
      </c>
      <c r="AI14" s="78" t="s">
        <v>15</v>
      </c>
      <c r="AJ14" s="78" t="s">
        <v>111</v>
      </c>
      <c r="AK14" s="4">
        <v>0</v>
      </c>
      <c r="AL14" s="166">
        <f>'[1]int.kiad.'!AB14</f>
        <v>0</v>
      </c>
      <c r="AM14" s="4">
        <v>0</v>
      </c>
      <c r="AN14" s="342">
        <v>0</v>
      </c>
      <c r="AO14" s="2">
        <f t="shared" si="1"/>
        <v>0</v>
      </c>
      <c r="AP14" s="2">
        <f t="shared" si="2"/>
        <v>316</v>
      </c>
      <c r="AQ14" s="2">
        <f t="shared" si="3"/>
        <v>316</v>
      </c>
      <c r="AR14" s="338">
        <f aca="true" t="shared" si="23" ref="AR14:AR28">(AQ14/AP14*100)</f>
        <v>100</v>
      </c>
      <c r="AS14" s="78" t="s">
        <v>15</v>
      </c>
      <c r="AT14" s="78" t="s">
        <v>111</v>
      </c>
      <c r="AU14" s="4">
        <v>50</v>
      </c>
      <c r="AV14" s="166">
        <f>'[1]int.kiad.'!AJ14</f>
        <v>1922</v>
      </c>
      <c r="AW14" s="4">
        <v>1758</v>
      </c>
      <c r="AX14" s="338">
        <f>(AW14/AV14*100)</f>
        <v>91.46722164412071</v>
      </c>
      <c r="AY14" s="4">
        <v>0</v>
      </c>
      <c r="AZ14" s="166">
        <f>'[1]int.kiad.'!AM14</f>
        <v>0</v>
      </c>
      <c r="BA14" s="4">
        <v>0</v>
      </c>
      <c r="BB14" s="342">
        <v>0</v>
      </c>
      <c r="BC14" s="78" t="s">
        <v>15</v>
      </c>
      <c r="BD14" s="78" t="s">
        <v>111</v>
      </c>
      <c r="BE14" s="4">
        <v>350</v>
      </c>
      <c r="BF14" s="166">
        <f>'[1]int.kiad.'!AR14</f>
        <v>3578</v>
      </c>
      <c r="BG14" s="4">
        <v>2616</v>
      </c>
      <c r="BH14" s="338">
        <f t="shared" si="16"/>
        <v>73.11347121296814</v>
      </c>
      <c r="BI14" s="2">
        <f t="shared" si="5"/>
        <v>106971</v>
      </c>
      <c r="BJ14" s="2">
        <f t="shared" si="6"/>
        <v>139248</v>
      </c>
      <c r="BK14" s="2">
        <f t="shared" si="7"/>
        <v>135727</v>
      </c>
      <c r="BL14" s="338">
        <f t="shared" si="17"/>
        <v>97.47141790187291</v>
      </c>
      <c r="BM14" s="78" t="s">
        <v>15</v>
      </c>
      <c r="BN14" s="78" t="s">
        <v>111</v>
      </c>
      <c r="BO14" s="2">
        <f t="shared" si="8"/>
        <v>106621</v>
      </c>
      <c r="BP14" s="2">
        <f t="shared" si="9"/>
        <v>135670</v>
      </c>
      <c r="BQ14" s="2">
        <f t="shared" si="9"/>
        <v>133111</v>
      </c>
      <c r="BR14" s="338">
        <f t="shared" si="18"/>
        <v>98.113805557603</v>
      </c>
      <c r="BS14" s="2">
        <f t="shared" si="10"/>
        <v>350</v>
      </c>
      <c r="BT14" s="2">
        <f t="shared" si="11"/>
        <v>3578</v>
      </c>
      <c r="BU14" s="2">
        <f t="shared" si="11"/>
        <v>2616</v>
      </c>
      <c r="BV14" s="338">
        <f t="shared" si="19"/>
        <v>73.11347121296814</v>
      </c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34"/>
      <c r="DP14" s="34"/>
      <c r="DQ14" s="34"/>
      <c r="DR14" s="34"/>
      <c r="DS14" s="34"/>
      <c r="DT14" s="34"/>
      <c r="DU14" s="34"/>
      <c r="DV14" s="44"/>
      <c r="DW14" s="44"/>
      <c r="DX14" s="44"/>
      <c r="DY14" s="44"/>
      <c r="DZ14" s="44"/>
    </row>
    <row r="15" spans="1:130" ht="12.75">
      <c r="A15" s="4" t="s">
        <v>16</v>
      </c>
      <c r="B15" s="4" t="s">
        <v>112</v>
      </c>
      <c r="C15" s="4">
        <v>60276</v>
      </c>
      <c r="D15" s="166">
        <f>'[1]int.kiad.'!D15</f>
        <v>75499</v>
      </c>
      <c r="E15" s="4">
        <v>71757</v>
      </c>
      <c r="F15" s="338">
        <f t="shared" si="12"/>
        <v>95.04364296215843</v>
      </c>
      <c r="G15" s="4">
        <v>21625</v>
      </c>
      <c r="H15" s="166">
        <f>'[1]int.kiad.'!G15</f>
        <v>26693</v>
      </c>
      <c r="I15" s="4">
        <v>24920</v>
      </c>
      <c r="J15" s="338">
        <f t="shared" si="13"/>
        <v>93.3578091634511</v>
      </c>
      <c r="K15" s="78" t="s">
        <v>16</v>
      </c>
      <c r="L15" s="78" t="s">
        <v>112</v>
      </c>
      <c r="M15" s="4">
        <v>23598</v>
      </c>
      <c r="N15" s="166">
        <f>'[1]int.kiad.'!L15</f>
        <v>34173</v>
      </c>
      <c r="O15" s="4">
        <v>33397</v>
      </c>
      <c r="P15" s="338">
        <f t="shared" si="14"/>
        <v>97.72920141632284</v>
      </c>
      <c r="Q15" s="4">
        <v>151</v>
      </c>
      <c r="R15" s="166">
        <f>'[1]int.kiad.'!O15</f>
        <v>0</v>
      </c>
      <c r="S15" s="4">
        <v>0</v>
      </c>
      <c r="T15" s="342">
        <v>0</v>
      </c>
      <c r="U15" s="4">
        <v>0</v>
      </c>
      <c r="V15" s="4">
        <v>0</v>
      </c>
      <c r="W15" s="4">
        <v>0</v>
      </c>
      <c r="X15" s="278">
        <v>0</v>
      </c>
      <c r="Y15" s="78" t="s">
        <v>16</v>
      </c>
      <c r="Z15" s="78" t="s">
        <v>112</v>
      </c>
      <c r="AA15" s="2">
        <f t="shared" si="21"/>
        <v>23447</v>
      </c>
      <c r="AB15" s="2">
        <f t="shared" si="0"/>
        <v>34173</v>
      </c>
      <c r="AC15" s="2">
        <f t="shared" si="0"/>
        <v>33397</v>
      </c>
      <c r="AD15" s="338">
        <f t="shared" si="15"/>
        <v>97.72920141632284</v>
      </c>
      <c r="AE15" s="4">
        <v>0</v>
      </c>
      <c r="AF15" s="166">
        <f>'[1]int.kiad.'!W15</f>
        <v>362</v>
      </c>
      <c r="AG15" s="4">
        <v>362</v>
      </c>
      <c r="AH15" s="338">
        <f t="shared" si="22"/>
        <v>100</v>
      </c>
      <c r="AI15" s="78" t="s">
        <v>16</v>
      </c>
      <c r="AJ15" s="78" t="s">
        <v>112</v>
      </c>
      <c r="AK15" s="4">
        <v>0</v>
      </c>
      <c r="AL15" s="166">
        <f>'[1]int.kiad.'!AB15</f>
        <v>0</v>
      </c>
      <c r="AM15" s="4">
        <v>0</v>
      </c>
      <c r="AN15" s="342">
        <v>0</v>
      </c>
      <c r="AO15" s="2">
        <f t="shared" si="1"/>
        <v>0</v>
      </c>
      <c r="AP15" s="2">
        <f t="shared" si="2"/>
        <v>362</v>
      </c>
      <c r="AQ15" s="2">
        <f t="shared" si="3"/>
        <v>362</v>
      </c>
      <c r="AR15" s="338">
        <f t="shared" si="23"/>
        <v>100</v>
      </c>
      <c r="AS15" s="78" t="s">
        <v>16</v>
      </c>
      <c r="AT15" s="78" t="s">
        <v>112</v>
      </c>
      <c r="AU15" s="4">
        <v>0</v>
      </c>
      <c r="AV15" s="166">
        <f>'[1]int.kiad.'!AJ15</f>
        <v>1117</v>
      </c>
      <c r="AW15" s="4">
        <v>1117</v>
      </c>
      <c r="AX15" s="338">
        <f aca="true" t="shared" si="24" ref="AX15:AX38">(AW15/AV15*100)</f>
        <v>100</v>
      </c>
      <c r="AY15" s="4">
        <v>0</v>
      </c>
      <c r="AZ15" s="166">
        <f>'[1]int.kiad.'!AM15</f>
        <v>0</v>
      </c>
      <c r="BA15" s="4">
        <v>0</v>
      </c>
      <c r="BB15" s="342">
        <v>0</v>
      </c>
      <c r="BC15" s="78" t="s">
        <v>16</v>
      </c>
      <c r="BD15" s="78" t="s">
        <v>112</v>
      </c>
      <c r="BE15" s="4">
        <v>0</v>
      </c>
      <c r="BF15" s="166">
        <f>'[1]int.kiad.'!AR15</f>
        <v>1406</v>
      </c>
      <c r="BG15" s="4">
        <v>1406</v>
      </c>
      <c r="BH15" s="338">
        <f t="shared" si="16"/>
        <v>100</v>
      </c>
      <c r="BI15" s="2">
        <f t="shared" si="5"/>
        <v>105499</v>
      </c>
      <c r="BJ15" s="2">
        <f t="shared" si="6"/>
        <v>139250</v>
      </c>
      <c r="BK15" s="2">
        <f t="shared" si="7"/>
        <v>132959</v>
      </c>
      <c r="BL15" s="338">
        <f t="shared" si="17"/>
        <v>95.4822262118492</v>
      </c>
      <c r="BM15" s="78" t="s">
        <v>16</v>
      </c>
      <c r="BN15" s="78" t="s">
        <v>112</v>
      </c>
      <c r="BO15" s="2">
        <f t="shared" si="8"/>
        <v>105499</v>
      </c>
      <c r="BP15" s="2">
        <f t="shared" si="9"/>
        <v>137844</v>
      </c>
      <c r="BQ15" s="2">
        <f t="shared" si="9"/>
        <v>131553</v>
      </c>
      <c r="BR15" s="338">
        <f t="shared" si="18"/>
        <v>95.43614520762601</v>
      </c>
      <c r="BS15" s="2">
        <f t="shared" si="10"/>
        <v>0</v>
      </c>
      <c r="BT15" s="2">
        <f t="shared" si="11"/>
        <v>1406</v>
      </c>
      <c r="BU15" s="2">
        <f t="shared" si="11"/>
        <v>1406</v>
      </c>
      <c r="BV15" s="338">
        <f t="shared" si="19"/>
        <v>100</v>
      </c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34"/>
      <c r="DP15" s="34"/>
      <c r="DQ15" s="34"/>
      <c r="DR15" s="34"/>
      <c r="DS15" s="34"/>
      <c r="DT15" s="34"/>
      <c r="DU15" s="34"/>
      <c r="DV15" s="44"/>
      <c r="DW15" s="44"/>
      <c r="DX15" s="44"/>
      <c r="DY15" s="44"/>
      <c r="DZ15" s="44"/>
    </row>
    <row r="16" spans="1:130" ht="12.75">
      <c r="A16" s="4" t="s">
        <v>17</v>
      </c>
      <c r="B16" s="4" t="s">
        <v>113</v>
      </c>
      <c r="C16" s="4">
        <v>73883</v>
      </c>
      <c r="D16" s="166">
        <f>'[1]int.kiad.'!D16</f>
        <v>90154</v>
      </c>
      <c r="E16" s="4">
        <v>90147</v>
      </c>
      <c r="F16" s="338">
        <f t="shared" si="12"/>
        <v>99.99223550813053</v>
      </c>
      <c r="G16" s="4">
        <v>26533</v>
      </c>
      <c r="H16" s="166">
        <f>'[1]int.kiad.'!G16</f>
        <v>31824</v>
      </c>
      <c r="I16" s="4">
        <v>31670</v>
      </c>
      <c r="J16" s="338">
        <f t="shared" si="13"/>
        <v>99.51608848667672</v>
      </c>
      <c r="K16" s="78" t="s">
        <v>17</v>
      </c>
      <c r="L16" s="78" t="s">
        <v>113</v>
      </c>
      <c r="M16" s="4">
        <v>24185</v>
      </c>
      <c r="N16" s="166">
        <f>'[1]int.kiad.'!L16</f>
        <v>29477</v>
      </c>
      <c r="O16" s="4">
        <v>29395</v>
      </c>
      <c r="P16" s="338">
        <f t="shared" si="14"/>
        <v>99.7218170098721</v>
      </c>
      <c r="Q16" s="4">
        <v>677</v>
      </c>
      <c r="R16" s="166">
        <f>'[1]int.kiad.'!O16</f>
        <v>0</v>
      </c>
      <c r="S16" s="4">
        <v>0</v>
      </c>
      <c r="T16" s="342">
        <v>0</v>
      </c>
      <c r="U16" s="4">
        <v>0</v>
      </c>
      <c r="V16" s="4">
        <v>0</v>
      </c>
      <c r="W16" s="4">
        <v>0</v>
      </c>
      <c r="X16" s="278">
        <v>0</v>
      </c>
      <c r="Y16" s="78" t="s">
        <v>17</v>
      </c>
      <c r="Z16" s="78" t="s">
        <v>113</v>
      </c>
      <c r="AA16" s="2">
        <f t="shared" si="21"/>
        <v>23508</v>
      </c>
      <c r="AB16" s="2">
        <f t="shared" si="0"/>
        <v>29477</v>
      </c>
      <c r="AC16" s="2">
        <f t="shared" si="0"/>
        <v>29395</v>
      </c>
      <c r="AD16" s="338">
        <f t="shared" si="15"/>
        <v>99.7218170098721</v>
      </c>
      <c r="AE16" s="4">
        <v>0</v>
      </c>
      <c r="AF16" s="166">
        <f>'[1]int.kiad.'!W16</f>
        <v>427</v>
      </c>
      <c r="AG16" s="4">
        <v>427</v>
      </c>
      <c r="AH16" s="338">
        <f t="shared" si="22"/>
        <v>100</v>
      </c>
      <c r="AI16" s="78" t="s">
        <v>17</v>
      </c>
      <c r="AJ16" s="78" t="s">
        <v>113</v>
      </c>
      <c r="AK16" s="4">
        <v>0</v>
      </c>
      <c r="AL16" s="166">
        <f>'[1]int.kiad.'!AB16</f>
        <v>0</v>
      </c>
      <c r="AM16" s="4">
        <v>0</v>
      </c>
      <c r="AN16" s="342">
        <v>0</v>
      </c>
      <c r="AO16" s="2">
        <f t="shared" si="1"/>
        <v>0</v>
      </c>
      <c r="AP16" s="2">
        <f t="shared" si="2"/>
        <v>427</v>
      </c>
      <c r="AQ16" s="2">
        <f t="shared" si="3"/>
        <v>427</v>
      </c>
      <c r="AR16" s="338">
        <f t="shared" si="23"/>
        <v>100</v>
      </c>
      <c r="AS16" s="78" t="s">
        <v>17</v>
      </c>
      <c r="AT16" s="78" t="s">
        <v>113</v>
      </c>
      <c r="AU16" s="4">
        <v>0</v>
      </c>
      <c r="AV16" s="166">
        <f>'[1]int.kiad.'!AJ16</f>
        <v>1128</v>
      </c>
      <c r="AW16" s="4">
        <v>1128</v>
      </c>
      <c r="AX16" s="338">
        <f t="shared" si="24"/>
        <v>100</v>
      </c>
      <c r="AY16" s="4">
        <v>0</v>
      </c>
      <c r="AZ16" s="166">
        <f>'[1]int.kiad.'!AM16</f>
        <v>2000</v>
      </c>
      <c r="BA16" s="4">
        <v>0</v>
      </c>
      <c r="BB16" s="342">
        <v>0</v>
      </c>
      <c r="BC16" s="78" t="s">
        <v>17</v>
      </c>
      <c r="BD16" s="78" t="s">
        <v>113</v>
      </c>
      <c r="BE16" s="4">
        <v>0</v>
      </c>
      <c r="BF16" s="166">
        <f>'[1]int.kiad.'!AR16</f>
        <v>2121</v>
      </c>
      <c r="BG16" s="4">
        <v>2121</v>
      </c>
      <c r="BH16" s="338">
        <f t="shared" si="16"/>
        <v>100</v>
      </c>
      <c r="BI16" s="2">
        <f t="shared" si="5"/>
        <v>124601</v>
      </c>
      <c r="BJ16" s="2">
        <f t="shared" si="6"/>
        <v>157131</v>
      </c>
      <c r="BK16" s="2">
        <f t="shared" si="7"/>
        <v>154888</v>
      </c>
      <c r="BL16" s="338">
        <f t="shared" si="17"/>
        <v>98.57252865443483</v>
      </c>
      <c r="BM16" s="78" t="s">
        <v>17</v>
      </c>
      <c r="BN16" s="78" t="s">
        <v>113</v>
      </c>
      <c r="BO16" s="2">
        <f t="shared" si="8"/>
        <v>124601</v>
      </c>
      <c r="BP16" s="2">
        <f t="shared" si="9"/>
        <v>153010</v>
      </c>
      <c r="BQ16" s="2">
        <f t="shared" si="9"/>
        <v>152767</v>
      </c>
      <c r="BR16" s="338">
        <f t="shared" si="18"/>
        <v>99.84118685053265</v>
      </c>
      <c r="BS16" s="2">
        <f t="shared" si="10"/>
        <v>0</v>
      </c>
      <c r="BT16" s="2">
        <f t="shared" si="11"/>
        <v>4121</v>
      </c>
      <c r="BU16" s="2">
        <f t="shared" si="11"/>
        <v>2121</v>
      </c>
      <c r="BV16" s="338">
        <f t="shared" si="19"/>
        <v>51.468090269352096</v>
      </c>
      <c r="BW16" s="254" t="s">
        <v>3</v>
      </c>
      <c r="BX16" s="254" t="s">
        <v>3</v>
      </c>
      <c r="BY16" s="254" t="s">
        <v>3</v>
      </c>
      <c r="BZ16" s="259" t="s">
        <v>23</v>
      </c>
      <c r="CA16" s="260"/>
      <c r="CB16" s="260"/>
      <c r="CC16" s="260"/>
      <c r="CD16" s="259" t="s">
        <v>23</v>
      </c>
      <c r="CE16" s="260"/>
      <c r="CF16" s="260"/>
      <c r="CG16" s="256"/>
      <c r="CH16" s="254" t="s">
        <v>3</v>
      </c>
      <c r="CI16" s="254" t="s">
        <v>3</v>
      </c>
      <c r="CJ16" s="254" t="s">
        <v>3</v>
      </c>
      <c r="CK16" s="259" t="s">
        <v>3</v>
      </c>
      <c r="CL16" s="260"/>
      <c r="CM16" s="260"/>
      <c r="CN16" s="260"/>
      <c r="CO16" s="259" t="s">
        <v>23</v>
      </c>
      <c r="CP16" s="260"/>
      <c r="CQ16" s="260"/>
      <c r="CR16" s="256"/>
      <c r="CS16" s="254" t="s">
        <v>3</v>
      </c>
      <c r="CT16" s="254" t="s">
        <v>3</v>
      </c>
      <c r="CU16" s="254" t="s">
        <v>3</v>
      </c>
      <c r="CV16" s="259" t="s">
        <v>23</v>
      </c>
      <c r="CW16" s="260"/>
      <c r="CX16" s="260"/>
      <c r="CY16" s="260"/>
      <c r="CZ16" s="259" t="s">
        <v>23</v>
      </c>
      <c r="DA16" s="260"/>
      <c r="DB16" s="260"/>
      <c r="DC16" s="256"/>
      <c r="DD16" s="254" t="s">
        <v>3</v>
      </c>
      <c r="DE16" s="254" t="s">
        <v>3</v>
      </c>
      <c r="DF16" s="254" t="s">
        <v>3</v>
      </c>
      <c r="DG16" s="259" t="s">
        <v>23</v>
      </c>
      <c r="DH16" s="260"/>
      <c r="DI16" s="260"/>
      <c r="DJ16" s="260"/>
      <c r="DK16" s="259" t="s">
        <v>21</v>
      </c>
      <c r="DL16" s="260"/>
      <c r="DM16" s="260"/>
      <c r="DN16" s="256"/>
      <c r="DO16" s="34"/>
      <c r="DP16" s="34"/>
      <c r="DQ16" s="34"/>
      <c r="DR16" s="34"/>
      <c r="DS16" s="34"/>
      <c r="DT16" s="34"/>
      <c r="DU16" s="34"/>
      <c r="DV16" s="44"/>
      <c r="DW16" s="44"/>
      <c r="DX16" s="44"/>
      <c r="DY16" s="44"/>
      <c r="DZ16" s="44"/>
    </row>
    <row r="17" spans="1:130" ht="12.75">
      <c r="A17" s="4" t="s">
        <v>18</v>
      </c>
      <c r="B17" s="4" t="s">
        <v>114</v>
      </c>
      <c r="C17" s="4">
        <v>47485</v>
      </c>
      <c r="D17" s="166">
        <f>'[1]int.kiad.'!D17</f>
        <v>57952</v>
      </c>
      <c r="E17" s="4">
        <v>57831</v>
      </c>
      <c r="F17" s="338">
        <f t="shared" si="12"/>
        <v>99.79120651573716</v>
      </c>
      <c r="G17" s="4">
        <v>16921</v>
      </c>
      <c r="H17" s="166">
        <f>'[1]int.kiad.'!G17</f>
        <v>20059</v>
      </c>
      <c r="I17" s="4">
        <v>20019</v>
      </c>
      <c r="J17" s="338">
        <f t="shared" si="13"/>
        <v>99.80058826461938</v>
      </c>
      <c r="K17" s="78" t="s">
        <v>18</v>
      </c>
      <c r="L17" s="78" t="s">
        <v>114</v>
      </c>
      <c r="M17" s="4">
        <v>14851</v>
      </c>
      <c r="N17" s="166">
        <f>'[1]int.kiad.'!L17</f>
        <v>21863</v>
      </c>
      <c r="O17" s="4">
        <v>22144</v>
      </c>
      <c r="P17" s="338">
        <f t="shared" si="14"/>
        <v>101.28527649453414</v>
      </c>
      <c r="Q17" s="4">
        <v>159</v>
      </c>
      <c r="R17" s="166">
        <f>'[1]int.kiad.'!O17</f>
        <v>0</v>
      </c>
      <c r="S17" s="4">
        <v>0</v>
      </c>
      <c r="T17" s="342">
        <v>0</v>
      </c>
      <c r="U17" s="4">
        <v>0</v>
      </c>
      <c r="V17" s="4">
        <v>0</v>
      </c>
      <c r="W17" s="4">
        <v>377</v>
      </c>
      <c r="X17" s="278">
        <v>0</v>
      </c>
      <c r="Y17" s="78" t="s">
        <v>18</v>
      </c>
      <c r="Z17" s="78" t="s">
        <v>114</v>
      </c>
      <c r="AA17" s="2">
        <f t="shared" si="21"/>
        <v>14692</v>
      </c>
      <c r="AB17" s="2">
        <f t="shared" si="0"/>
        <v>21863</v>
      </c>
      <c r="AC17" s="2">
        <f t="shared" si="0"/>
        <v>21767</v>
      </c>
      <c r="AD17" s="338">
        <f t="shared" si="15"/>
        <v>99.56090198051503</v>
      </c>
      <c r="AE17" s="4">
        <v>0</v>
      </c>
      <c r="AF17" s="166">
        <f>'[1]int.kiad.'!W17</f>
        <v>199</v>
      </c>
      <c r="AG17" s="4">
        <v>199</v>
      </c>
      <c r="AH17" s="338">
        <f t="shared" si="22"/>
        <v>100</v>
      </c>
      <c r="AI17" s="78" t="s">
        <v>18</v>
      </c>
      <c r="AJ17" s="78" t="s">
        <v>114</v>
      </c>
      <c r="AK17" s="4">
        <v>0</v>
      </c>
      <c r="AL17" s="166">
        <f>'[1]int.kiad.'!AB17</f>
        <v>0</v>
      </c>
      <c r="AM17" s="4">
        <v>0</v>
      </c>
      <c r="AN17" s="342">
        <v>0</v>
      </c>
      <c r="AO17" s="2">
        <f t="shared" si="1"/>
        <v>0</v>
      </c>
      <c r="AP17" s="2">
        <f t="shared" si="2"/>
        <v>199</v>
      </c>
      <c r="AQ17" s="2">
        <f t="shared" si="3"/>
        <v>199</v>
      </c>
      <c r="AR17" s="338">
        <f t="shared" si="23"/>
        <v>100</v>
      </c>
      <c r="AS17" s="78" t="s">
        <v>18</v>
      </c>
      <c r="AT17" s="78" t="s">
        <v>114</v>
      </c>
      <c r="AU17" s="4">
        <v>0</v>
      </c>
      <c r="AV17" s="166">
        <f>'[1]int.kiad.'!AJ17</f>
        <v>538</v>
      </c>
      <c r="AW17" s="4">
        <v>538</v>
      </c>
      <c r="AX17" s="338">
        <f t="shared" si="24"/>
        <v>100</v>
      </c>
      <c r="AY17" s="4">
        <v>0</v>
      </c>
      <c r="AZ17" s="166">
        <f>'[1]int.kiad.'!AM17</f>
        <v>0</v>
      </c>
      <c r="BA17" s="4">
        <v>0</v>
      </c>
      <c r="BB17" s="342">
        <v>0</v>
      </c>
      <c r="BC17" s="78" t="s">
        <v>18</v>
      </c>
      <c r="BD17" s="78" t="s">
        <v>114</v>
      </c>
      <c r="BE17" s="4">
        <v>0</v>
      </c>
      <c r="BF17" s="166">
        <f>'[1]int.kiad.'!AR17</f>
        <v>1628</v>
      </c>
      <c r="BG17" s="4">
        <v>1628</v>
      </c>
      <c r="BH17" s="338">
        <f t="shared" si="16"/>
        <v>100</v>
      </c>
      <c r="BI17" s="2">
        <f t="shared" si="5"/>
        <v>79257</v>
      </c>
      <c r="BJ17" s="2">
        <f t="shared" si="6"/>
        <v>102239</v>
      </c>
      <c r="BK17" s="2">
        <f t="shared" si="7"/>
        <v>102359</v>
      </c>
      <c r="BL17" s="338">
        <f t="shared" si="17"/>
        <v>100.11737204002387</v>
      </c>
      <c r="BM17" s="78" t="s">
        <v>18</v>
      </c>
      <c r="BN17" s="78" t="s">
        <v>114</v>
      </c>
      <c r="BO17" s="2">
        <f t="shared" si="8"/>
        <v>79257</v>
      </c>
      <c r="BP17" s="2">
        <f t="shared" si="9"/>
        <v>100611</v>
      </c>
      <c r="BQ17" s="2">
        <f t="shared" si="9"/>
        <v>100731</v>
      </c>
      <c r="BR17" s="338">
        <f t="shared" si="18"/>
        <v>100.11927125264633</v>
      </c>
      <c r="BS17" s="2">
        <f t="shared" si="10"/>
        <v>0</v>
      </c>
      <c r="BT17" s="2">
        <f t="shared" si="11"/>
        <v>1628</v>
      </c>
      <c r="BU17" s="2">
        <f t="shared" si="11"/>
        <v>1628</v>
      </c>
      <c r="BV17" s="338">
        <f t="shared" si="19"/>
        <v>100</v>
      </c>
      <c r="BW17" s="289" t="s">
        <v>24</v>
      </c>
      <c r="BX17" s="212" t="s">
        <v>79</v>
      </c>
      <c r="BY17" s="212" t="s">
        <v>170</v>
      </c>
      <c r="BZ17" s="256" t="s">
        <v>25</v>
      </c>
      <c r="CA17" s="256"/>
      <c r="CB17" s="256"/>
      <c r="CC17" s="256"/>
      <c r="CD17" s="257" t="s">
        <v>26</v>
      </c>
      <c r="CE17" s="256"/>
      <c r="CF17" s="256"/>
      <c r="CG17" s="256"/>
      <c r="CH17" s="289" t="s">
        <v>24</v>
      </c>
      <c r="CI17" s="212" t="s">
        <v>79</v>
      </c>
      <c r="CJ17" s="255" t="s">
        <v>170</v>
      </c>
      <c r="CK17" s="256" t="s">
        <v>171</v>
      </c>
      <c r="CL17" s="256"/>
      <c r="CM17" s="256"/>
      <c r="CN17" s="256"/>
      <c r="CO17" s="257" t="s">
        <v>28</v>
      </c>
      <c r="CP17" s="256"/>
      <c r="CQ17" s="256"/>
      <c r="CR17" s="256"/>
      <c r="CS17" s="289" t="s">
        <v>24</v>
      </c>
      <c r="CT17" s="212" t="s">
        <v>79</v>
      </c>
      <c r="CU17" s="255" t="s">
        <v>170</v>
      </c>
      <c r="CV17" s="256" t="s">
        <v>89</v>
      </c>
      <c r="CW17" s="256"/>
      <c r="CX17" s="256"/>
      <c r="CY17" s="256"/>
      <c r="CZ17" s="257" t="s">
        <v>63</v>
      </c>
      <c r="DA17" s="256"/>
      <c r="DB17" s="256"/>
      <c r="DC17" s="256"/>
      <c r="DD17" s="289" t="s">
        <v>24</v>
      </c>
      <c r="DE17" s="212" t="s">
        <v>79</v>
      </c>
      <c r="DF17" s="255" t="s">
        <v>170</v>
      </c>
      <c r="DG17" s="256" t="s">
        <v>64</v>
      </c>
      <c r="DH17" s="256"/>
      <c r="DI17" s="256"/>
      <c r="DJ17" s="256"/>
      <c r="DK17" s="257" t="s">
        <v>152</v>
      </c>
      <c r="DL17" s="256"/>
      <c r="DM17" s="256"/>
      <c r="DN17" s="256"/>
      <c r="DO17" s="34"/>
      <c r="DP17" s="34"/>
      <c r="DQ17" s="34"/>
      <c r="DR17" s="34"/>
      <c r="DS17" s="34"/>
      <c r="DT17" s="34"/>
      <c r="DU17" s="34"/>
      <c r="DV17" s="44"/>
      <c r="DW17" s="44"/>
      <c r="DX17" s="44"/>
      <c r="DY17" s="44"/>
      <c r="DZ17" s="44"/>
    </row>
    <row r="18" spans="1:130" ht="12.75">
      <c r="A18" s="4" t="s">
        <v>19</v>
      </c>
      <c r="B18" s="4" t="s">
        <v>115</v>
      </c>
      <c r="C18" s="4">
        <v>68670</v>
      </c>
      <c r="D18" s="166">
        <f>'[1]int.kiad.'!D18</f>
        <v>83552</v>
      </c>
      <c r="E18" s="4">
        <v>83527</v>
      </c>
      <c r="F18" s="338">
        <f t="shared" si="12"/>
        <v>99.97007851397932</v>
      </c>
      <c r="G18" s="4">
        <v>24659</v>
      </c>
      <c r="H18" s="166">
        <f>'[1]int.kiad.'!G18</f>
        <v>29183</v>
      </c>
      <c r="I18" s="4">
        <v>29779</v>
      </c>
      <c r="J18" s="338">
        <f t="shared" si="13"/>
        <v>102.04228489188911</v>
      </c>
      <c r="K18" s="78" t="s">
        <v>19</v>
      </c>
      <c r="L18" s="78" t="s">
        <v>115</v>
      </c>
      <c r="M18" s="4">
        <v>22312</v>
      </c>
      <c r="N18" s="166">
        <f>'[1]int.kiad.'!L18</f>
        <v>31564</v>
      </c>
      <c r="O18" s="4">
        <v>30735</v>
      </c>
      <c r="P18" s="338">
        <f t="shared" si="14"/>
        <v>97.37359016601191</v>
      </c>
      <c r="Q18" s="4">
        <v>0</v>
      </c>
      <c r="R18" s="166">
        <f>'[1]int.kiad.'!O18</f>
        <v>0</v>
      </c>
      <c r="S18" s="4">
        <v>0</v>
      </c>
      <c r="T18" s="342">
        <v>0</v>
      </c>
      <c r="U18" s="4">
        <v>0</v>
      </c>
      <c r="V18" s="4">
        <v>0</v>
      </c>
      <c r="W18" s="4">
        <v>0</v>
      </c>
      <c r="X18" s="278">
        <v>0</v>
      </c>
      <c r="Y18" s="78" t="s">
        <v>19</v>
      </c>
      <c r="Z18" s="78" t="s">
        <v>115</v>
      </c>
      <c r="AA18" s="2">
        <f t="shared" si="21"/>
        <v>22312</v>
      </c>
      <c r="AB18" s="2">
        <f t="shared" si="0"/>
        <v>31564</v>
      </c>
      <c r="AC18" s="2">
        <f t="shared" si="0"/>
        <v>30735</v>
      </c>
      <c r="AD18" s="338">
        <f t="shared" si="15"/>
        <v>97.37359016601191</v>
      </c>
      <c r="AE18" s="4">
        <v>0</v>
      </c>
      <c r="AF18" s="166">
        <f>'[1]int.kiad.'!W18</f>
        <v>387</v>
      </c>
      <c r="AG18" s="4">
        <v>387</v>
      </c>
      <c r="AH18" s="338">
        <f t="shared" si="22"/>
        <v>100</v>
      </c>
      <c r="AI18" s="78" t="s">
        <v>19</v>
      </c>
      <c r="AJ18" s="78" t="s">
        <v>115</v>
      </c>
      <c r="AK18" s="4">
        <v>0</v>
      </c>
      <c r="AL18" s="166">
        <f>'[1]int.kiad.'!AB18</f>
        <v>0</v>
      </c>
      <c r="AM18" s="4">
        <v>0</v>
      </c>
      <c r="AN18" s="342">
        <v>0</v>
      </c>
      <c r="AO18" s="2">
        <f t="shared" si="1"/>
        <v>0</v>
      </c>
      <c r="AP18" s="2">
        <f t="shared" si="2"/>
        <v>387</v>
      </c>
      <c r="AQ18" s="2">
        <f t="shared" si="3"/>
        <v>387</v>
      </c>
      <c r="AR18" s="338">
        <f t="shared" si="23"/>
        <v>100</v>
      </c>
      <c r="AS18" s="78" t="s">
        <v>19</v>
      </c>
      <c r="AT18" s="78" t="s">
        <v>115</v>
      </c>
      <c r="AU18" s="4">
        <v>80</v>
      </c>
      <c r="AV18" s="166">
        <f>'[1]int.kiad.'!AJ18</f>
        <v>1380</v>
      </c>
      <c r="AW18" s="4">
        <v>1332</v>
      </c>
      <c r="AX18" s="338">
        <f t="shared" si="24"/>
        <v>96.52173913043478</v>
      </c>
      <c r="AY18" s="4">
        <v>0</v>
      </c>
      <c r="AZ18" s="166">
        <f>'[1]int.kiad.'!AM18</f>
        <v>186</v>
      </c>
      <c r="BA18" s="4">
        <v>232</v>
      </c>
      <c r="BB18" s="338">
        <f>(BA18/AZ18*100)</f>
        <v>124.73118279569893</v>
      </c>
      <c r="BC18" s="78" t="s">
        <v>19</v>
      </c>
      <c r="BD18" s="78" t="s">
        <v>115</v>
      </c>
      <c r="BE18" s="4">
        <v>1130</v>
      </c>
      <c r="BF18" s="166">
        <f>'[1]int.kiad.'!AR18</f>
        <v>1019</v>
      </c>
      <c r="BG18" s="4">
        <v>890</v>
      </c>
      <c r="BH18" s="338">
        <f t="shared" si="16"/>
        <v>87.3405299313052</v>
      </c>
      <c r="BI18" s="2">
        <f t="shared" si="5"/>
        <v>116851</v>
      </c>
      <c r="BJ18" s="2">
        <f t="shared" si="6"/>
        <v>147271</v>
      </c>
      <c r="BK18" s="2">
        <f t="shared" si="7"/>
        <v>146882</v>
      </c>
      <c r="BL18" s="338">
        <f t="shared" si="17"/>
        <v>99.7358610996055</v>
      </c>
      <c r="BM18" s="78" t="s">
        <v>19</v>
      </c>
      <c r="BN18" s="78" t="s">
        <v>115</v>
      </c>
      <c r="BO18" s="2">
        <f t="shared" si="8"/>
        <v>115721</v>
      </c>
      <c r="BP18" s="2">
        <f t="shared" si="9"/>
        <v>146066</v>
      </c>
      <c r="BQ18" s="2">
        <f t="shared" si="9"/>
        <v>145760</v>
      </c>
      <c r="BR18" s="338">
        <f t="shared" si="18"/>
        <v>99.7905056618241</v>
      </c>
      <c r="BS18" s="2">
        <f t="shared" si="10"/>
        <v>1130</v>
      </c>
      <c r="BT18" s="2">
        <f t="shared" si="11"/>
        <v>1205</v>
      </c>
      <c r="BU18" s="2">
        <f t="shared" si="11"/>
        <v>1122</v>
      </c>
      <c r="BV18" s="338">
        <f t="shared" si="19"/>
        <v>93.11203319502074</v>
      </c>
      <c r="BW18" s="289" t="s">
        <v>30</v>
      </c>
      <c r="BX18" s="212" t="s">
        <v>80</v>
      </c>
      <c r="BY18" s="290" t="s">
        <v>172</v>
      </c>
      <c r="BZ18" s="259" t="s">
        <v>167</v>
      </c>
      <c r="CA18" s="260"/>
      <c r="CB18" s="260"/>
      <c r="CC18" s="260"/>
      <c r="CD18" s="259" t="s">
        <v>66</v>
      </c>
      <c r="CE18" s="260"/>
      <c r="CF18" s="260"/>
      <c r="CG18" s="256"/>
      <c r="CH18" s="289" t="s">
        <v>30</v>
      </c>
      <c r="CI18" s="212" t="s">
        <v>80</v>
      </c>
      <c r="CJ18" s="258" t="s">
        <v>172</v>
      </c>
      <c r="CK18" s="291" t="s">
        <v>67</v>
      </c>
      <c r="CL18" s="291"/>
      <c r="CM18" s="291"/>
      <c r="CN18" s="291"/>
      <c r="CO18" s="259" t="s">
        <v>70</v>
      </c>
      <c r="CP18" s="260"/>
      <c r="CQ18" s="260"/>
      <c r="CR18" s="256"/>
      <c r="CS18" s="289" t="s">
        <v>30</v>
      </c>
      <c r="CT18" s="212" t="s">
        <v>80</v>
      </c>
      <c r="CU18" s="258" t="s">
        <v>172</v>
      </c>
      <c r="CV18" s="259" t="s">
        <v>154</v>
      </c>
      <c r="CW18" s="260"/>
      <c r="CX18" s="260"/>
      <c r="CY18" s="260"/>
      <c r="CZ18" s="259" t="s">
        <v>73</v>
      </c>
      <c r="DA18" s="260"/>
      <c r="DB18" s="260"/>
      <c r="DC18" s="256"/>
      <c r="DD18" s="289" t="s">
        <v>30</v>
      </c>
      <c r="DE18" s="212" t="s">
        <v>80</v>
      </c>
      <c r="DF18" s="258" t="s">
        <v>172</v>
      </c>
      <c r="DG18" s="259" t="s">
        <v>74</v>
      </c>
      <c r="DH18" s="260"/>
      <c r="DI18" s="260"/>
      <c r="DJ18" s="260"/>
      <c r="DK18" s="259" t="s">
        <v>75</v>
      </c>
      <c r="DL18" s="260"/>
      <c r="DM18" s="260"/>
      <c r="DN18" s="256"/>
      <c r="DO18" s="34"/>
      <c r="DP18" s="34"/>
      <c r="DQ18" s="34"/>
      <c r="DR18" s="34"/>
      <c r="DS18" s="34"/>
      <c r="DT18" s="34"/>
      <c r="DU18" s="34"/>
      <c r="DV18" s="44"/>
      <c r="DW18" s="44"/>
      <c r="DX18" s="44"/>
      <c r="DY18" s="44"/>
      <c r="DZ18" s="44"/>
    </row>
    <row r="19" spans="1:130" ht="12.75">
      <c r="A19" s="4" t="s">
        <v>31</v>
      </c>
      <c r="B19" s="4" t="s">
        <v>116</v>
      </c>
      <c r="C19" s="4">
        <v>68403</v>
      </c>
      <c r="D19" s="166">
        <f>'[1]int.kiad.'!D19</f>
        <v>84893</v>
      </c>
      <c r="E19" s="4">
        <v>82834</v>
      </c>
      <c r="F19" s="338">
        <f t="shared" si="12"/>
        <v>97.57459390055718</v>
      </c>
      <c r="G19" s="4">
        <v>24590</v>
      </c>
      <c r="H19" s="166">
        <f>'[1]int.kiad.'!G19</f>
        <v>29685</v>
      </c>
      <c r="I19" s="4">
        <v>29265</v>
      </c>
      <c r="J19" s="338">
        <f t="shared" si="13"/>
        <v>98.58514401212733</v>
      </c>
      <c r="K19" s="78" t="s">
        <v>31</v>
      </c>
      <c r="L19" s="78" t="s">
        <v>116</v>
      </c>
      <c r="M19" s="4">
        <v>38516</v>
      </c>
      <c r="N19" s="166">
        <f>'[1]int.kiad.'!L19</f>
        <v>45955</v>
      </c>
      <c r="O19" s="4">
        <v>43867</v>
      </c>
      <c r="P19" s="338">
        <f t="shared" si="14"/>
        <v>95.45642476335546</v>
      </c>
      <c r="Q19" s="4">
        <v>164</v>
      </c>
      <c r="R19" s="166">
        <f>'[1]int.kiad.'!O19</f>
        <v>0</v>
      </c>
      <c r="S19" s="4">
        <v>0</v>
      </c>
      <c r="T19" s="342">
        <v>0</v>
      </c>
      <c r="U19" s="4">
        <v>0</v>
      </c>
      <c r="V19" s="4">
        <v>0</v>
      </c>
      <c r="W19" s="4">
        <v>0</v>
      </c>
      <c r="X19" s="278">
        <v>0</v>
      </c>
      <c r="Y19" s="78" t="s">
        <v>31</v>
      </c>
      <c r="Z19" s="78" t="s">
        <v>116</v>
      </c>
      <c r="AA19" s="2">
        <f t="shared" si="21"/>
        <v>38352</v>
      </c>
      <c r="AB19" s="2">
        <f t="shared" si="0"/>
        <v>45955</v>
      </c>
      <c r="AC19" s="2">
        <f t="shared" si="0"/>
        <v>43867</v>
      </c>
      <c r="AD19" s="338">
        <f t="shared" si="15"/>
        <v>95.45642476335546</v>
      </c>
      <c r="AE19" s="4">
        <v>0</v>
      </c>
      <c r="AF19" s="166">
        <f>'[1]int.kiad.'!W19</f>
        <v>359</v>
      </c>
      <c r="AG19" s="4">
        <v>370</v>
      </c>
      <c r="AH19" s="338">
        <f t="shared" si="22"/>
        <v>103.06406685236769</v>
      </c>
      <c r="AI19" s="78" t="s">
        <v>31</v>
      </c>
      <c r="AJ19" s="78" t="s">
        <v>116</v>
      </c>
      <c r="AK19" s="4">
        <v>0</v>
      </c>
      <c r="AL19" s="166">
        <f>'[1]int.kiad.'!AB19</f>
        <v>0</v>
      </c>
      <c r="AM19" s="4">
        <v>0</v>
      </c>
      <c r="AN19" s="342">
        <v>0</v>
      </c>
      <c r="AO19" s="2">
        <f t="shared" si="1"/>
        <v>0</v>
      </c>
      <c r="AP19" s="2">
        <f t="shared" si="2"/>
        <v>359</v>
      </c>
      <c r="AQ19" s="2">
        <f t="shared" si="3"/>
        <v>370</v>
      </c>
      <c r="AR19" s="338">
        <f t="shared" si="23"/>
        <v>103.06406685236769</v>
      </c>
      <c r="AS19" s="78" t="s">
        <v>31</v>
      </c>
      <c r="AT19" s="78" t="s">
        <v>116</v>
      </c>
      <c r="AU19" s="4">
        <v>0</v>
      </c>
      <c r="AV19" s="166">
        <f>'[1]int.kiad.'!AJ19</f>
        <v>1123</v>
      </c>
      <c r="AW19" s="4">
        <v>1112</v>
      </c>
      <c r="AX19" s="338">
        <f t="shared" si="24"/>
        <v>99.02048085485308</v>
      </c>
      <c r="AY19" s="4">
        <v>0</v>
      </c>
      <c r="AZ19" s="166">
        <f>'[1]int.kiad.'!AM19</f>
        <v>0</v>
      </c>
      <c r="BA19" s="4">
        <v>0</v>
      </c>
      <c r="BB19" s="342">
        <v>0</v>
      </c>
      <c r="BC19" s="78" t="s">
        <v>31</v>
      </c>
      <c r="BD19" s="78" t="s">
        <v>116</v>
      </c>
      <c r="BE19" s="4">
        <v>300</v>
      </c>
      <c r="BF19" s="166">
        <f>'[1]int.kiad.'!AR19</f>
        <v>2257</v>
      </c>
      <c r="BG19" s="4">
        <v>1866</v>
      </c>
      <c r="BH19" s="338">
        <f t="shared" si="16"/>
        <v>82.67611874169252</v>
      </c>
      <c r="BI19" s="2">
        <f t="shared" si="5"/>
        <v>131809</v>
      </c>
      <c r="BJ19" s="2">
        <f t="shared" si="6"/>
        <v>164272</v>
      </c>
      <c r="BK19" s="2">
        <f t="shared" si="7"/>
        <v>159314</v>
      </c>
      <c r="BL19" s="338">
        <f t="shared" si="17"/>
        <v>96.98183500535697</v>
      </c>
      <c r="BM19" s="78" t="s">
        <v>31</v>
      </c>
      <c r="BN19" s="78" t="s">
        <v>116</v>
      </c>
      <c r="BO19" s="2">
        <f t="shared" si="8"/>
        <v>131509</v>
      </c>
      <c r="BP19" s="2">
        <f t="shared" si="9"/>
        <v>162015</v>
      </c>
      <c r="BQ19" s="2">
        <f t="shared" si="9"/>
        <v>157448</v>
      </c>
      <c r="BR19" s="338">
        <f t="shared" si="18"/>
        <v>97.18112520445638</v>
      </c>
      <c r="BS19" s="2">
        <f t="shared" si="10"/>
        <v>300</v>
      </c>
      <c r="BT19" s="2">
        <f t="shared" si="11"/>
        <v>2257</v>
      </c>
      <c r="BU19" s="2">
        <f t="shared" si="11"/>
        <v>1866</v>
      </c>
      <c r="BV19" s="338">
        <f t="shared" si="19"/>
        <v>82.67611874169252</v>
      </c>
      <c r="BW19" s="212" t="s">
        <v>3</v>
      </c>
      <c r="BX19" s="212" t="s">
        <v>30</v>
      </c>
      <c r="BY19" s="290" t="s">
        <v>173</v>
      </c>
      <c r="BZ19" s="211" t="s">
        <v>0</v>
      </c>
      <c r="CA19" s="211" t="s">
        <v>5</v>
      </c>
      <c r="CB19" s="287" t="s">
        <v>204</v>
      </c>
      <c r="CC19" s="211" t="s">
        <v>205</v>
      </c>
      <c r="CD19" s="211" t="s">
        <v>0</v>
      </c>
      <c r="CE19" s="211" t="s">
        <v>5</v>
      </c>
      <c r="CF19" s="287" t="s">
        <v>204</v>
      </c>
      <c r="CG19" s="211" t="s">
        <v>205</v>
      </c>
      <c r="CH19" s="212" t="s">
        <v>3</v>
      </c>
      <c r="CI19" s="212" t="s">
        <v>30</v>
      </c>
      <c r="CJ19" s="258" t="s">
        <v>173</v>
      </c>
      <c r="CK19" s="211" t="s">
        <v>0</v>
      </c>
      <c r="CL19" s="211" t="s">
        <v>5</v>
      </c>
      <c r="CM19" s="287" t="s">
        <v>204</v>
      </c>
      <c r="CN19" s="211" t="s">
        <v>205</v>
      </c>
      <c r="CO19" s="211" t="s">
        <v>0</v>
      </c>
      <c r="CP19" s="211" t="s">
        <v>5</v>
      </c>
      <c r="CQ19" s="287" t="s">
        <v>204</v>
      </c>
      <c r="CR19" s="211" t="s">
        <v>205</v>
      </c>
      <c r="CS19" s="212" t="s">
        <v>3</v>
      </c>
      <c r="CT19" s="212" t="s">
        <v>30</v>
      </c>
      <c r="CU19" s="258" t="s">
        <v>173</v>
      </c>
      <c r="CV19" s="211" t="s">
        <v>0</v>
      </c>
      <c r="CW19" s="211" t="s">
        <v>5</v>
      </c>
      <c r="CX19" s="287" t="s">
        <v>204</v>
      </c>
      <c r="CY19" s="211" t="s">
        <v>205</v>
      </c>
      <c r="CZ19" s="211" t="s">
        <v>0</v>
      </c>
      <c r="DA19" s="211" t="s">
        <v>5</v>
      </c>
      <c r="DB19" s="287" t="s">
        <v>204</v>
      </c>
      <c r="DC19" s="211" t="s">
        <v>205</v>
      </c>
      <c r="DD19" s="212" t="s">
        <v>3</v>
      </c>
      <c r="DE19" s="212" t="s">
        <v>30</v>
      </c>
      <c r="DF19" s="258" t="s">
        <v>173</v>
      </c>
      <c r="DG19" s="211" t="s">
        <v>0</v>
      </c>
      <c r="DH19" s="211" t="s">
        <v>5</v>
      </c>
      <c r="DI19" s="287" t="s">
        <v>204</v>
      </c>
      <c r="DJ19" s="211" t="s">
        <v>205</v>
      </c>
      <c r="DK19" s="211" t="s">
        <v>0</v>
      </c>
      <c r="DL19" s="211" t="s">
        <v>5</v>
      </c>
      <c r="DM19" s="287" t="s">
        <v>204</v>
      </c>
      <c r="DN19" s="211" t="s">
        <v>205</v>
      </c>
      <c r="DO19" s="9"/>
      <c r="DP19" s="9"/>
      <c r="DQ19" s="9"/>
      <c r="DR19" s="9"/>
      <c r="DS19" s="9"/>
      <c r="DT19" s="9"/>
      <c r="DU19" s="9"/>
      <c r="DV19" s="44"/>
      <c r="DW19" s="44"/>
      <c r="DX19" s="44"/>
      <c r="DY19" s="44"/>
      <c r="DZ19" s="44"/>
    </row>
    <row r="20" spans="1:130" ht="12.75">
      <c r="A20" s="4" t="s">
        <v>32</v>
      </c>
      <c r="B20" s="4" t="s">
        <v>117</v>
      </c>
      <c r="C20" s="4">
        <v>62361</v>
      </c>
      <c r="D20" s="166">
        <f>'[1]int.kiad.'!D20</f>
        <v>77619</v>
      </c>
      <c r="E20" s="4">
        <v>77619</v>
      </c>
      <c r="F20" s="338">
        <f t="shared" si="12"/>
        <v>100</v>
      </c>
      <c r="G20" s="4">
        <v>22415</v>
      </c>
      <c r="H20" s="166">
        <f>'[1]int.kiad.'!G20</f>
        <v>27205</v>
      </c>
      <c r="I20" s="4">
        <v>27193</v>
      </c>
      <c r="J20" s="338">
        <f t="shared" si="13"/>
        <v>99.95589046131226</v>
      </c>
      <c r="K20" s="78" t="s">
        <v>32</v>
      </c>
      <c r="L20" s="78" t="s">
        <v>117</v>
      </c>
      <c r="M20" s="4">
        <v>24505</v>
      </c>
      <c r="N20" s="166">
        <f>'[1]int.kiad.'!L20</f>
        <v>32835</v>
      </c>
      <c r="O20" s="4">
        <v>30357</v>
      </c>
      <c r="P20" s="338">
        <f t="shared" si="14"/>
        <v>92.45317496573779</v>
      </c>
      <c r="Q20" s="4">
        <v>107</v>
      </c>
      <c r="R20" s="166">
        <f>'[1]int.kiad.'!O20</f>
        <v>0</v>
      </c>
      <c r="S20" s="4">
        <v>0</v>
      </c>
      <c r="T20" s="342">
        <v>0</v>
      </c>
      <c r="U20" s="4">
        <v>0</v>
      </c>
      <c r="V20" s="4">
        <v>0</v>
      </c>
      <c r="W20" s="4">
        <v>0</v>
      </c>
      <c r="X20" s="278">
        <v>0</v>
      </c>
      <c r="Y20" s="78" t="s">
        <v>32</v>
      </c>
      <c r="Z20" s="78" t="s">
        <v>117</v>
      </c>
      <c r="AA20" s="2">
        <f t="shared" si="21"/>
        <v>24398</v>
      </c>
      <c r="AB20" s="2">
        <f t="shared" si="0"/>
        <v>32835</v>
      </c>
      <c r="AC20" s="2">
        <f t="shared" si="0"/>
        <v>30357</v>
      </c>
      <c r="AD20" s="338">
        <f t="shared" si="15"/>
        <v>92.45317496573779</v>
      </c>
      <c r="AE20" s="4">
        <v>0</v>
      </c>
      <c r="AF20" s="166">
        <f>'[1]int.kiad.'!W20</f>
        <v>407</v>
      </c>
      <c r="AG20" s="4">
        <v>388</v>
      </c>
      <c r="AH20" s="338">
        <f t="shared" si="22"/>
        <v>95.33169533169533</v>
      </c>
      <c r="AI20" s="78" t="s">
        <v>32</v>
      </c>
      <c r="AJ20" s="78" t="s">
        <v>117</v>
      </c>
      <c r="AK20" s="4">
        <v>0</v>
      </c>
      <c r="AL20" s="166">
        <f>'[1]int.kiad.'!AB20</f>
        <v>0</v>
      </c>
      <c r="AM20" s="4">
        <v>0</v>
      </c>
      <c r="AN20" s="342">
        <v>0</v>
      </c>
      <c r="AO20" s="2">
        <f t="shared" si="1"/>
        <v>0</v>
      </c>
      <c r="AP20" s="2">
        <f t="shared" si="2"/>
        <v>407</v>
      </c>
      <c r="AQ20" s="2">
        <f t="shared" si="3"/>
        <v>388</v>
      </c>
      <c r="AR20" s="338">
        <f t="shared" si="23"/>
        <v>95.33169533169533</v>
      </c>
      <c r="AS20" s="78" t="s">
        <v>32</v>
      </c>
      <c r="AT20" s="78" t="s">
        <v>117</v>
      </c>
      <c r="AU20" s="4">
        <v>0</v>
      </c>
      <c r="AV20" s="166">
        <f>'[1]int.kiad.'!AJ20</f>
        <v>1283</v>
      </c>
      <c r="AW20" s="4">
        <v>1283</v>
      </c>
      <c r="AX20" s="338">
        <f t="shared" si="24"/>
        <v>100</v>
      </c>
      <c r="AY20" s="4">
        <v>0</v>
      </c>
      <c r="AZ20" s="166">
        <f>'[1]int.kiad.'!AM20</f>
        <v>0</v>
      </c>
      <c r="BA20" s="4">
        <v>0</v>
      </c>
      <c r="BB20" s="342">
        <v>0</v>
      </c>
      <c r="BC20" s="78" t="s">
        <v>32</v>
      </c>
      <c r="BD20" s="78" t="s">
        <v>117</v>
      </c>
      <c r="BE20" s="4">
        <v>30</v>
      </c>
      <c r="BF20" s="166">
        <f>'[1]int.kiad.'!AR20</f>
        <v>2457</v>
      </c>
      <c r="BG20" s="4">
        <v>2457</v>
      </c>
      <c r="BH20" s="338">
        <f t="shared" si="16"/>
        <v>100</v>
      </c>
      <c r="BI20" s="2">
        <f t="shared" si="5"/>
        <v>109311</v>
      </c>
      <c r="BJ20" s="2">
        <f t="shared" si="6"/>
        <v>141806</v>
      </c>
      <c r="BK20" s="2">
        <f t="shared" si="7"/>
        <v>139297</v>
      </c>
      <c r="BL20" s="338">
        <f t="shared" si="17"/>
        <v>98.23068135339831</v>
      </c>
      <c r="BM20" s="78" t="s">
        <v>32</v>
      </c>
      <c r="BN20" s="78" t="s">
        <v>117</v>
      </c>
      <c r="BO20" s="2">
        <f t="shared" si="8"/>
        <v>109281</v>
      </c>
      <c r="BP20" s="2">
        <f t="shared" si="9"/>
        <v>139349</v>
      </c>
      <c r="BQ20" s="2">
        <f t="shared" si="9"/>
        <v>136840</v>
      </c>
      <c r="BR20" s="338">
        <f t="shared" si="18"/>
        <v>98.19948474693037</v>
      </c>
      <c r="BS20" s="2">
        <f t="shared" si="10"/>
        <v>30</v>
      </c>
      <c r="BT20" s="2">
        <f t="shared" si="11"/>
        <v>2457</v>
      </c>
      <c r="BU20" s="2">
        <f t="shared" si="11"/>
        <v>2457</v>
      </c>
      <c r="BV20" s="338">
        <f t="shared" si="19"/>
        <v>100</v>
      </c>
      <c r="BW20" s="261"/>
      <c r="BX20" s="261"/>
      <c r="BY20" s="262"/>
      <c r="BZ20" s="213" t="s">
        <v>2</v>
      </c>
      <c r="CA20" s="213" t="s">
        <v>2</v>
      </c>
      <c r="CB20" s="288" t="s">
        <v>234</v>
      </c>
      <c r="CC20" s="213" t="s">
        <v>206</v>
      </c>
      <c r="CD20" s="213" t="s">
        <v>2</v>
      </c>
      <c r="CE20" s="213" t="s">
        <v>2</v>
      </c>
      <c r="CF20" s="288" t="s">
        <v>234</v>
      </c>
      <c r="CG20" s="213" t="s">
        <v>206</v>
      </c>
      <c r="CH20" s="261"/>
      <c r="CI20" s="261"/>
      <c r="CJ20" s="262"/>
      <c r="CK20" s="213" t="s">
        <v>2</v>
      </c>
      <c r="CL20" s="213" t="s">
        <v>2</v>
      </c>
      <c r="CM20" s="288" t="s">
        <v>234</v>
      </c>
      <c r="CN20" s="213" t="s">
        <v>206</v>
      </c>
      <c r="CO20" s="213" t="s">
        <v>2</v>
      </c>
      <c r="CP20" s="213" t="s">
        <v>2</v>
      </c>
      <c r="CQ20" s="288" t="s">
        <v>234</v>
      </c>
      <c r="CR20" s="213" t="s">
        <v>206</v>
      </c>
      <c r="CS20" s="261"/>
      <c r="CT20" s="261"/>
      <c r="CU20" s="262"/>
      <c r="CV20" s="213" t="s">
        <v>2</v>
      </c>
      <c r="CW20" s="213" t="s">
        <v>2</v>
      </c>
      <c r="CX20" s="288" t="s">
        <v>234</v>
      </c>
      <c r="CY20" s="213" t="s">
        <v>206</v>
      </c>
      <c r="CZ20" s="213" t="s">
        <v>2</v>
      </c>
      <c r="DA20" s="213" t="s">
        <v>2</v>
      </c>
      <c r="DB20" s="288" t="s">
        <v>234</v>
      </c>
      <c r="DC20" s="213" t="s">
        <v>206</v>
      </c>
      <c r="DD20" s="261"/>
      <c r="DE20" s="261"/>
      <c r="DF20" s="262"/>
      <c r="DG20" s="213" t="s">
        <v>2</v>
      </c>
      <c r="DH20" s="213" t="s">
        <v>2</v>
      </c>
      <c r="DI20" s="288" t="s">
        <v>234</v>
      </c>
      <c r="DJ20" s="213" t="s">
        <v>206</v>
      </c>
      <c r="DK20" s="213" t="s">
        <v>2</v>
      </c>
      <c r="DL20" s="213" t="s">
        <v>2</v>
      </c>
      <c r="DM20" s="288" t="s">
        <v>234</v>
      </c>
      <c r="DN20" s="213" t="s">
        <v>206</v>
      </c>
      <c r="DO20" s="9"/>
      <c r="DP20" s="9"/>
      <c r="DQ20" s="9"/>
      <c r="DR20" s="9"/>
      <c r="DS20" s="9"/>
      <c r="DT20" s="9"/>
      <c r="DU20" s="9"/>
      <c r="DV20" s="44"/>
      <c r="DW20" s="44"/>
      <c r="DX20" s="44"/>
      <c r="DY20" s="44"/>
      <c r="DZ20" s="44"/>
    </row>
    <row r="21" spans="1:130" ht="12.75">
      <c r="A21" s="79" t="s">
        <v>33</v>
      </c>
      <c r="B21" s="4" t="s">
        <v>118</v>
      </c>
      <c r="C21" s="4">
        <v>15193</v>
      </c>
      <c r="D21" s="166">
        <f>'[1]int.kiad.'!D21</f>
        <v>18339</v>
      </c>
      <c r="E21" s="4">
        <v>17456</v>
      </c>
      <c r="F21" s="338">
        <f t="shared" si="12"/>
        <v>95.18512459785158</v>
      </c>
      <c r="G21" s="4">
        <v>5409</v>
      </c>
      <c r="H21" s="166">
        <f>'[1]int.kiad.'!G21</f>
        <v>6377</v>
      </c>
      <c r="I21" s="4">
        <v>6153</v>
      </c>
      <c r="J21" s="338">
        <f t="shared" si="13"/>
        <v>96.4873765093304</v>
      </c>
      <c r="K21" s="80" t="s">
        <v>33</v>
      </c>
      <c r="L21" s="78" t="s">
        <v>118</v>
      </c>
      <c r="M21" s="4">
        <v>6287</v>
      </c>
      <c r="N21" s="166">
        <f>'[1]int.kiad.'!L21</f>
        <v>8285</v>
      </c>
      <c r="O21" s="4">
        <v>8220</v>
      </c>
      <c r="P21" s="338">
        <f t="shared" si="14"/>
        <v>99.2154496077248</v>
      </c>
      <c r="Q21" s="4">
        <v>242</v>
      </c>
      <c r="R21" s="166">
        <f>'[1]int.kiad.'!O21</f>
        <v>0</v>
      </c>
      <c r="S21" s="4">
        <v>0</v>
      </c>
      <c r="T21" s="342">
        <v>0</v>
      </c>
      <c r="U21" s="4">
        <v>0</v>
      </c>
      <c r="V21" s="4">
        <v>0</v>
      </c>
      <c r="W21" s="4">
        <v>0</v>
      </c>
      <c r="X21" s="278">
        <v>0</v>
      </c>
      <c r="Y21" s="80" t="s">
        <v>33</v>
      </c>
      <c r="Z21" s="78" t="s">
        <v>118</v>
      </c>
      <c r="AA21" s="2">
        <f t="shared" si="21"/>
        <v>6045</v>
      </c>
      <c r="AB21" s="2">
        <f t="shared" si="0"/>
        <v>8285</v>
      </c>
      <c r="AC21" s="2">
        <f t="shared" si="0"/>
        <v>8220</v>
      </c>
      <c r="AD21" s="338">
        <f t="shared" si="15"/>
        <v>99.2154496077248</v>
      </c>
      <c r="AE21" s="4">
        <v>0</v>
      </c>
      <c r="AF21" s="166">
        <f>'[1]int.kiad.'!W21</f>
        <v>100</v>
      </c>
      <c r="AG21" s="4">
        <v>100</v>
      </c>
      <c r="AH21" s="338">
        <f t="shared" si="22"/>
        <v>100</v>
      </c>
      <c r="AI21" s="80" t="s">
        <v>33</v>
      </c>
      <c r="AJ21" s="78" t="s">
        <v>118</v>
      </c>
      <c r="AK21" s="4">
        <v>0</v>
      </c>
      <c r="AL21" s="166">
        <f>'[1]int.kiad.'!AB21</f>
        <v>0</v>
      </c>
      <c r="AM21" s="4">
        <v>0</v>
      </c>
      <c r="AN21" s="342">
        <v>0</v>
      </c>
      <c r="AO21" s="2">
        <f t="shared" si="1"/>
        <v>0</v>
      </c>
      <c r="AP21" s="2">
        <f t="shared" si="2"/>
        <v>100</v>
      </c>
      <c r="AQ21" s="2">
        <f t="shared" si="3"/>
        <v>100</v>
      </c>
      <c r="AR21" s="338">
        <f t="shared" si="23"/>
        <v>100</v>
      </c>
      <c r="AS21" s="80" t="s">
        <v>33</v>
      </c>
      <c r="AT21" s="78" t="s">
        <v>118</v>
      </c>
      <c r="AU21" s="4">
        <v>0</v>
      </c>
      <c r="AV21" s="166">
        <f>'[1]int.kiad.'!AJ21</f>
        <v>143</v>
      </c>
      <c r="AW21" s="4">
        <v>112</v>
      </c>
      <c r="AX21" s="338">
        <f t="shared" si="24"/>
        <v>78.32167832167832</v>
      </c>
      <c r="AY21" s="4">
        <v>0</v>
      </c>
      <c r="AZ21" s="166">
        <f>'[1]int.kiad.'!AM21</f>
        <v>0</v>
      </c>
      <c r="BA21" s="4">
        <v>0</v>
      </c>
      <c r="BB21" s="342">
        <v>0</v>
      </c>
      <c r="BC21" s="80" t="s">
        <v>33</v>
      </c>
      <c r="BD21" s="78" t="s">
        <v>118</v>
      </c>
      <c r="BE21" s="4">
        <v>0</v>
      </c>
      <c r="BF21" s="166">
        <f>'[1]int.kiad.'!AR21</f>
        <v>750</v>
      </c>
      <c r="BG21" s="4">
        <v>750</v>
      </c>
      <c r="BH21" s="338">
        <f t="shared" si="16"/>
        <v>100</v>
      </c>
      <c r="BI21" s="2">
        <f t="shared" si="5"/>
        <v>26889</v>
      </c>
      <c r="BJ21" s="2">
        <f t="shared" si="6"/>
        <v>33994</v>
      </c>
      <c r="BK21" s="2">
        <f t="shared" si="7"/>
        <v>32791</v>
      </c>
      <c r="BL21" s="338">
        <f t="shared" si="17"/>
        <v>96.46114020121198</v>
      </c>
      <c r="BM21" s="80" t="s">
        <v>33</v>
      </c>
      <c r="BN21" s="78" t="s">
        <v>118</v>
      </c>
      <c r="BO21" s="2">
        <f t="shared" si="8"/>
        <v>26889</v>
      </c>
      <c r="BP21" s="2">
        <f t="shared" si="9"/>
        <v>33244</v>
      </c>
      <c r="BQ21" s="2">
        <f t="shared" si="9"/>
        <v>32041</v>
      </c>
      <c r="BR21" s="338">
        <f t="shared" si="18"/>
        <v>96.38130188906268</v>
      </c>
      <c r="BS21" s="2">
        <f t="shared" si="10"/>
        <v>0</v>
      </c>
      <c r="BT21" s="2">
        <f t="shared" si="11"/>
        <v>750</v>
      </c>
      <c r="BU21" s="2">
        <f t="shared" si="11"/>
        <v>750</v>
      </c>
      <c r="BV21" s="338">
        <f t="shared" si="19"/>
        <v>100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34"/>
      <c r="DP21" s="34"/>
      <c r="DQ21" s="34"/>
      <c r="DR21" s="34"/>
      <c r="DS21" s="34"/>
      <c r="DT21" s="34"/>
      <c r="DU21" s="34"/>
      <c r="DV21" s="44"/>
      <c r="DW21" s="44"/>
      <c r="DX21" s="44"/>
      <c r="DY21" s="44"/>
      <c r="DZ21" s="44"/>
    </row>
    <row r="22" spans="1:130" ht="12.75">
      <c r="A22" s="79" t="s">
        <v>34</v>
      </c>
      <c r="B22" s="4" t="s">
        <v>119</v>
      </c>
      <c r="C22" s="4">
        <v>47324</v>
      </c>
      <c r="D22" s="166">
        <f>'[1]int.kiad.'!D22</f>
        <v>59272</v>
      </c>
      <c r="E22" s="4">
        <v>57704</v>
      </c>
      <c r="F22" s="338">
        <f t="shared" si="12"/>
        <v>97.35456876771494</v>
      </c>
      <c r="G22" s="4">
        <v>17148</v>
      </c>
      <c r="H22" s="166">
        <f>'[1]int.kiad.'!G22</f>
        <v>21019</v>
      </c>
      <c r="I22" s="4">
        <v>20545</v>
      </c>
      <c r="J22" s="338">
        <f t="shared" si="13"/>
        <v>97.74489747371426</v>
      </c>
      <c r="K22" s="80" t="s">
        <v>34</v>
      </c>
      <c r="L22" s="78" t="s">
        <v>119</v>
      </c>
      <c r="M22" s="4">
        <v>18777</v>
      </c>
      <c r="N22" s="166">
        <f>'[1]int.kiad.'!L22</f>
        <v>25835</v>
      </c>
      <c r="O22" s="4">
        <v>25835</v>
      </c>
      <c r="P22" s="338">
        <f t="shared" si="14"/>
        <v>100</v>
      </c>
      <c r="Q22" s="4">
        <v>23</v>
      </c>
      <c r="R22" s="166">
        <f>'[1]int.kiad.'!O22</f>
        <v>0</v>
      </c>
      <c r="S22" s="4">
        <v>0</v>
      </c>
      <c r="T22" s="342">
        <v>0</v>
      </c>
      <c r="U22" s="4">
        <v>0</v>
      </c>
      <c r="V22" s="4">
        <v>0</v>
      </c>
      <c r="W22" s="4">
        <v>0</v>
      </c>
      <c r="X22" s="278">
        <v>0</v>
      </c>
      <c r="Y22" s="80" t="s">
        <v>34</v>
      </c>
      <c r="Z22" s="78" t="s">
        <v>119</v>
      </c>
      <c r="AA22" s="2">
        <f t="shared" si="21"/>
        <v>18754</v>
      </c>
      <c r="AB22" s="2">
        <f aca="true" t="shared" si="25" ref="AB22:AB47">(N22-R22-V22)</f>
        <v>25835</v>
      </c>
      <c r="AC22" s="2">
        <f aca="true" t="shared" si="26" ref="AC22:AC47">(O22-S22-W22)</f>
        <v>25835</v>
      </c>
      <c r="AD22" s="338">
        <f t="shared" si="15"/>
        <v>100</v>
      </c>
      <c r="AE22" s="4">
        <v>0</v>
      </c>
      <c r="AF22" s="166">
        <f>'[1]int.kiad.'!W22</f>
        <v>253</v>
      </c>
      <c r="AG22" s="4">
        <v>253</v>
      </c>
      <c r="AH22" s="338">
        <f t="shared" si="22"/>
        <v>100</v>
      </c>
      <c r="AI22" s="80" t="s">
        <v>34</v>
      </c>
      <c r="AJ22" s="78" t="s">
        <v>119</v>
      </c>
      <c r="AK22" s="4">
        <v>0</v>
      </c>
      <c r="AL22" s="166">
        <f>'[1]int.kiad.'!AB22</f>
        <v>0</v>
      </c>
      <c r="AM22" s="4">
        <v>0</v>
      </c>
      <c r="AN22" s="342">
        <v>0</v>
      </c>
      <c r="AO22" s="2">
        <f t="shared" si="1"/>
        <v>0</v>
      </c>
      <c r="AP22" s="2">
        <f t="shared" si="2"/>
        <v>253</v>
      </c>
      <c r="AQ22" s="2">
        <f t="shared" si="3"/>
        <v>253</v>
      </c>
      <c r="AR22" s="338">
        <f t="shared" si="23"/>
        <v>100</v>
      </c>
      <c r="AS22" s="80" t="s">
        <v>34</v>
      </c>
      <c r="AT22" s="78" t="s">
        <v>119</v>
      </c>
      <c r="AU22" s="4">
        <v>258</v>
      </c>
      <c r="AV22" s="166">
        <f>'[1]int.kiad.'!AJ22</f>
        <v>1160</v>
      </c>
      <c r="AW22" s="4">
        <v>1160</v>
      </c>
      <c r="AX22" s="338">
        <f t="shared" si="24"/>
        <v>100</v>
      </c>
      <c r="AY22" s="4">
        <v>0</v>
      </c>
      <c r="AZ22" s="166">
        <f>'[1]int.kiad.'!AM22</f>
        <v>164</v>
      </c>
      <c r="BA22" s="4">
        <v>164</v>
      </c>
      <c r="BB22" s="338">
        <f>(BA22/AZ22*100)</f>
        <v>100</v>
      </c>
      <c r="BC22" s="80" t="s">
        <v>34</v>
      </c>
      <c r="BD22" s="78" t="s">
        <v>119</v>
      </c>
      <c r="BE22" s="4">
        <v>750</v>
      </c>
      <c r="BF22" s="166">
        <f>'[1]int.kiad.'!AR22</f>
        <v>1642</v>
      </c>
      <c r="BG22" s="4">
        <v>1642</v>
      </c>
      <c r="BH22" s="338">
        <f t="shared" si="16"/>
        <v>100</v>
      </c>
      <c r="BI22" s="2">
        <f t="shared" si="5"/>
        <v>84257</v>
      </c>
      <c r="BJ22" s="2">
        <f t="shared" si="6"/>
        <v>109345</v>
      </c>
      <c r="BK22" s="2">
        <f t="shared" si="7"/>
        <v>107303</v>
      </c>
      <c r="BL22" s="338">
        <f t="shared" si="17"/>
        <v>98.13251634734098</v>
      </c>
      <c r="BM22" s="80" t="s">
        <v>34</v>
      </c>
      <c r="BN22" s="78" t="s">
        <v>119</v>
      </c>
      <c r="BO22" s="2">
        <f t="shared" si="8"/>
        <v>83507</v>
      </c>
      <c r="BP22" s="2">
        <f t="shared" si="9"/>
        <v>107539</v>
      </c>
      <c r="BQ22" s="2">
        <f t="shared" si="9"/>
        <v>105497</v>
      </c>
      <c r="BR22" s="338">
        <f t="shared" si="18"/>
        <v>98.1011539999442</v>
      </c>
      <c r="BS22" s="2">
        <f t="shared" si="10"/>
        <v>750</v>
      </c>
      <c r="BT22" s="2">
        <f t="shared" si="11"/>
        <v>1806</v>
      </c>
      <c r="BU22" s="2">
        <f t="shared" si="11"/>
        <v>1806</v>
      </c>
      <c r="BV22" s="338">
        <f t="shared" si="19"/>
        <v>100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34"/>
      <c r="DP22" s="34"/>
      <c r="DQ22" s="34"/>
      <c r="DR22" s="34"/>
      <c r="DS22" s="34"/>
      <c r="DT22" s="34"/>
      <c r="DU22" s="34"/>
      <c r="DV22" s="44"/>
      <c r="DW22" s="44"/>
      <c r="DX22" s="44"/>
      <c r="DY22" s="44"/>
      <c r="DZ22" s="44"/>
    </row>
    <row r="23" spans="1:130" ht="12.75">
      <c r="A23" s="79" t="s">
        <v>35</v>
      </c>
      <c r="B23" s="4" t="s">
        <v>120</v>
      </c>
      <c r="C23" s="4">
        <v>57547</v>
      </c>
      <c r="D23" s="166">
        <f>'[1]int.kiad.'!D23</f>
        <v>72079</v>
      </c>
      <c r="E23" s="4">
        <v>70688</v>
      </c>
      <c r="F23" s="338">
        <f t="shared" si="12"/>
        <v>98.07017300461993</v>
      </c>
      <c r="G23" s="4">
        <v>20892</v>
      </c>
      <c r="H23" s="166">
        <f>'[1]int.kiad.'!G23</f>
        <v>25429</v>
      </c>
      <c r="I23" s="4">
        <v>25009</v>
      </c>
      <c r="J23" s="338">
        <f t="shared" si="13"/>
        <v>98.34834244366668</v>
      </c>
      <c r="K23" s="80" t="s">
        <v>35</v>
      </c>
      <c r="L23" s="78" t="s">
        <v>120</v>
      </c>
      <c r="M23" s="4">
        <v>21888</v>
      </c>
      <c r="N23" s="166">
        <f>'[1]int.kiad.'!L23</f>
        <v>29536</v>
      </c>
      <c r="O23" s="4">
        <v>29104</v>
      </c>
      <c r="P23" s="338">
        <f t="shared" si="14"/>
        <v>98.5373781148429</v>
      </c>
      <c r="Q23" s="4">
        <v>829</v>
      </c>
      <c r="R23" s="166">
        <f>'[1]int.kiad.'!O23</f>
        <v>0</v>
      </c>
      <c r="S23" s="4">
        <v>0</v>
      </c>
      <c r="T23" s="342">
        <v>0</v>
      </c>
      <c r="U23" s="4">
        <v>0</v>
      </c>
      <c r="V23" s="4">
        <v>0</v>
      </c>
      <c r="W23" s="4">
        <v>0</v>
      </c>
      <c r="X23" s="278">
        <v>0</v>
      </c>
      <c r="Y23" s="80" t="s">
        <v>35</v>
      </c>
      <c r="Z23" s="78" t="s">
        <v>120</v>
      </c>
      <c r="AA23" s="2">
        <f t="shared" si="21"/>
        <v>21059</v>
      </c>
      <c r="AB23" s="2">
        <f t="shared" si="25"/>
        <v>29536</v>
      </c>
      <c r="AC23" s="2">
        <f t="shared" si="26"/>
        <v>29104</v>
      </c>
      <c r="AD23" s="338">
        <f t="shared" si="15"/>
        <v>98.5373781148429</v>
      </c>
      <c r="AE23" s="4">
        <v>0</v>
      </c>
      <c r="AF23" s="166">
        <f>'[1]int.kiad.'!W23</f>
        <v>339</v>
      </c>
      <c r="AG23" s="4">
        <v>340</v>
      </c>
      <c r="AH23" s="338">
        <f t="shared" si="22"/>
        <v>100.29498525073745</v>
      </c>
      <c r="AI23" s="80" t="s">
        <v>35</v>
      </c>
      <c r="AJ23" s="78" t="s">
        <v>120</v>
      </c>
      <c r="AK23" s="4">
        <v>0</v>
      </c>
      <c r="AL23" s="166">
        <f>'[1]int.kiad.'!AB23</f>
        <v>0</v>
      </c>
      <c r="AM23" s="4">
        <v>0</v>
      </c>
      <c r="AN23" s="342">
        <v>0</v>
      </c>
      <c r="AO23" s="2">
        <f t="shared" si="1"/>
        <v>0</v>
      </c>
      <c r="AP23" s="2">
        <f t="shared" si="2"/>
        <v>339</v>
      </c>
      <c r="AQ23" s="2">
        <f t="shared" si="3"/>
        <v>340</v>
      </c>
      <c r="AR23" s="338">
        <f t="shared" si="23"/>
        <v>100.29498525073745</v>
      </c>
      <c r="AS23" s="80" t="s">
        <v>35</v>
      </c>
      <c r="AT23" s="78" t="s">
        <v>120</v>
      </c>
      <c r="AU23" s="4">
        <v>0</v>
      </c>
      <c r="AV23" s="166">
        <f>'[1]int.kiad.'!AJ23</f>
        <v>910</v>
      </c>
      <c r="AW23" s="4">
        <v>872</v>
      </c>
      <c r="AX23" s="338">
        <f t="shared" si="24"/>
        <v>95.82417582417582</v>
      </c>
      <c r="AY23" s="4">
        <v>0</v>
      </c>
      <c r="AZ23" s="166">
        <f>'[1]int.kiad.'!AM23</f>
        <v>0</v>
      </c>
      <c r="BA23" s="4">
        <v>0</v>
      </c>
      <c r="BB23" s="342">
        <v>0</v>
      </c>
      <c r="BC23" s="80" t="s">
        <v>35</v>
      </c>
      <c r="BD23" s="78" t="s">
        <v>120</v>
      </c>
      <c r="BE23" s="4">
        <v>0</v>
      </c>
      <c r="BF23" s="166">
        <f>'[1]int.kiad.'!AR23</f>
        <v>2185</v>
      </c>
      <c r="BG23" s="4">
        <v>2185</v>
      </c>
      <c r="BH23" s="338">
        <f t="shared" si="16"/>
        <v>100</v>
      </c>
      <c r="BI23" s="2">
        <f t="shared" si="5"/>
        <v>100327</v>
      </c>
      <c r="BJ23" s="2">
        <f t="shared" si="6"/>
        <v>130478</v>
      </c>
      <c r="BK23" s="2">
        <f t="shared" si="7"/>
        <v>128198</v>
      </c>
      <c r="BL23" s="338">
        <f t="shared" si="17"/>
        <v>98.25257897883168</v>
      </c>
      <c r="BM23" s="80" t="s">
        <v>35</v>
      </c>
      <c r="BN23" s="78" t="s">
        <v>120</v>
      </c>
      <c r="BO23" s="2">
        <f t="shared" si="8"/>
        <v>100327</v>
      </c>
      <c r="BP23" s="2">
        <f t="shared" si="9"/>
        <v>128293</v>
      </c>
      <c r="BQ23" s="2">
        <f t="shared" si="9"/>
        <v>126013</v>
      </c>
      <c r="BR23" s="338">
        <f t="shared" si="18"/>
        <v>98.22281808048763</v>
      </c>
      <c r="BS23" s="2">
        <f t="shared" si="10"/>
        <v>0</v>
      </c>
      <c r="BT23" s="2">
        <f t="shared" si="11"/>
        <v>2185</v>
      </c>
      <c r="BU23" s="2">
        <f t="shared" si="11"/>
        <v>2185</v>
      </c>
      <c r="BV23" s="338">
        <f t="shared" si="19"/>
        <v>100</v>
      </c>
      <c r="BW23" s="22">
        <v>8</v>
      </c>
      <c r="BX23" s="22" t="s">
        <v>8</v>
      </c>
      <c r="BY23" s="17" t="s">
        <v>178</v>
      </c>
      <c r="BZ23" s="24">
        <v>29791</v>
      </c>
      <c r="CA23" s="7">
        <v>37804</v>
      </c>
      <c r="CB23" s="7">
        <v>37366</v>
      </c>
      <c r="CC23" s="345">
        <f aca="true" t="shared" si="27" ref="CC23:CC41">(CB23/CA23*100)</f>
        <v>98.8413924452439</v>
      </c>
      <c r="CD23" s="24">
        <v>10988</v>
      </c>
      <c r="CE23" s="7">
        <v>13850</v>
      </c>
      <c r="CF23" s="7">
        <v>13674</v>
      </c>
      <c r="CG23" s="345">
        <f aca="true" t="shared" si="28" ref="CG23:CG41">(CF23/CE23*100)</f>
        <v>98.72924187725631</v>
      </c>
      <c r="CH23" s="22">
        <v>8</v>
      </c>
      <c r="CI23" s="22" t="s">
        <v>8</v>
      </c>
      <c r="CJ23" s="17" t="s">
        <v>178</v>
      </c>
      <c r="CK23" s="24">
        <v>12193</v>
      </c>
      <c r="CL23" s="7">
        <v>13926</v>
      </c>
      <c r="CM23" s="7">
        <v>14230</v>
      </c>
      <c r="CN23" s="345">
        <f aca="true" t="shared" si="29" ref="CN23:CN41">(CM23/CL23*100)</f>
        <v>102.18296711187706</v>
      </c>
      <c r="CO23" s="24">
        <v>0</v>
      </c>
      <c r="CP23" s="24">
        <v>0</v>
      </c>
      <c r="CQ23" s="24">
        <v>0</v>
      </c>
      <c r="CR23" s="346">
        <v>0</v>
      </c>
      <c r="CS23" s="22">
        <v>8</v>
      </c>
      <c r="CT23" s="22" t="s">
        <v>8</v>
      </c>
      <c r="CU23" s="17" t="s">
        <v>178</v>
      </c>
      <c r="CV23" s="24">
        <v>0</v>
      </c>
      <c r="CW23" s="24">
        <v>0</v>
      </c>
      <c r="CX23" s="24">
        <v>0</v>
      </c>
      <c r="CY23" s="346">
        <v>0</v>
      </c>
      <c r="CZ23" s="24">
        <v>0</v>
      </c>
      <c r="DA23" s="24">
        <v>0</v>
      </c>
      <c r="DB23" s="7">
        <v>0</v>
      </c>
      <c r="DC23" s="346">
        <v>0</v>
      </c>
      <c r="DD23" s="22">
        <v>8</v>
      </c>
      <c r="DE23" s="22" t="s">
        <v>8</v>
      </c>
      <c r="DF23" s="17" t="s">
        <v>178</v>
      </c>
      <c r="DG23" s="24">
        <v>0</v>
      </c>
      <c r="DH23" s="24">
        <v>888</v>
      </c>
      <c r="DI23" s="24">
        <v>656</v>
      </c>
      <c r="DJ23" s="345">
        <f aca="true" t="shared" si="30" ref="DJ23:DJ41">(DI23/DH23*100)</f>
        <v>73.87387387387388</v>
      </c>
      <c r="DK23" s="32">
        <f aca="true" t="shared" si="31" ref="DK23:DK41">(BZ23+CD23+CK23+CO23+CV23+CZ23+DG23)</f>
        <v>52972</v>
      </c>
      <c r="DL23" s="32">
        <f aca="true" t="shared" si="32" ref="DL23:DL41">(CA23+CE23+CL23+CP23+CW23+DA23+DH23)</f>
        <v>66468</v>
      </c>
      <c r="DM23" s="32">
        <f aca="true" t="shared" si="33" ref="DM23:DM41">(CB23+CF23+CM23+CQ23+CX23+DB23+DI23)</f>
        <v>65926</v>
      </c>
      <c r="DN23" s="345">
        <f aca="true" t="shared" si="34" ref="DN23:DN41">(DM23/DL23*100)</f>
        <v>99.18457001865559</v>
      </c>
      <c r="DO23" s="34"/>
      <c r="DP23" s="34"/>
      <c r="DQ23" s="34"/>
      <c r="DR23" s="34"/>
      <c r="DS23" s="34"/>
      <c r="DT23" s="34"/>
      <c r="DU23" s="34"/>
      <c r="DV23" s="44"/>
      <c r="DW23" s="44"/>
      <c r="DX23" s="44"/>
      <c r="DY23" s="44"/>
      <c r="DZ23" s="44"/>
    </row>
    <row r="24" spans="1:130" ht="12.75">
      <c r="A24" s="79" t="s">
        <v>36</v>
      </c>
      <c r="B24" s="4" t="s">
        <v>121</v>
      </c>
      <c r="C24" s="4">
        <v>98452</v>
      </c>
      <c r="D24" s="166">
        <f>'[1]int.kiad.'!D24</f>
        <v>122391</v>
      </c>
      <c r="E24" s="4">
        <v>122285</v>
      </c>
      <c r="F24" s="338">
        <f t="shared" si="12"/>
        <v>99.91339232459903</v>
      </c>
      <c r="G24" s="4">
        <v>35020</v>
      </c>
      <c r="H24" s="166">
        <f>'[1]int.kiad.'!G24</f>
        <v>42182</v>
      </c>
      <c r="I24" s="4">
        <v>42126</v>
      </c>
      <c r="J24" s="338">
        <f t="shared" si="13"/>
        <v>99.86724195154332</v>
      </c>
      <c r="K24" s="80" t="s">
        <v>36</v>
      </c>
      <c r="L24" s="78" t="s">
        <v>121</v>
      </c>
      <c r="M24" s="4">
        <v>32424</v>
      </c>
      <c r="N24" s="166">
        <f>'[1]int.kiad.'!L24</f>
        <v>38906</v>
      </c>
      <c r="O24" s="4">
        <v>36904</v>
      </c>
      <c r="P24" s="338">
        <f t="shared" si="14"/>
        <v>94.85426412378554</v>
      </c>
      <c r="Q24" s="4">
        <v>516</v>
      </c>
      <c r="R24" s="166">
        <f>'[1]int.kiad.'!O24</f>
        <v>0</v>
      </c>
      <c r="S24" s="4">
        <v>0</v>
      </c>
      <c r="T24" s="342">
        <v>0</v>
      </c>
      <c r="U24" s="4">
        <v>0</v>
      </c>
      <c r="V24" s="4">
        <v>0</v>
      </c>
      <c r="W24" s="4">
        <v>0</v>
      </c>
      <c r="X24" s="278">
        <v>0</v>
      </c>
      <c r="Y24" s="80" t="s">
        <v>36</v>
      </c>
      <c r="Z24" s="78" t="s">
        <v>121</v>
      </c>
      <c r="AA24" s="2">
        <f t="shared" si="21"/>
        <v>31908</v>
      </c>
      <c r="AB24" s="2">
        <f t="shared" si="25"/>
        <v>38906</v>
      </c>
      <c r="AC24" s="2">
        <f t="shared" si="26"/>
        <v>36904</v>
      </c>
      <c r="AD24" s="338">
        <f t="shared" si="15"/>
        <v>94.85426412378554</v>
      </c>
      <c r="AE24" s="4">
        <v>0</v>
      </c>
      <c r="AF24" s="166">
        <f>'[1]int.kiad.'!W24</f>
        <v>400</v>
      </c>
      <c r="AG24" s="4">
        <v>400</v>
      </c>
      <c r="AH24" s="338">
        <f t="shared" si="22"/>
        <v>100</v>
      </c>
      <c r="AI24" s="80" t="s">
        <v>36</v>
      </c>
      <c r="AJ24" s="78" t="s">
        <v>121</v>
      </c>
      <c r="AK24" s="4">
        <v>0</v>
      </c>
      <c r="AL24" s="166">
        <f>'[1]int.kiad.'!AB24</f>
        <v>0</v>
      </c>
      <c r="AM24" s="4">
        <v>0</v>
      </c>
      <c r="AN24" s="342">
        <v>0</v>
      </c>
      <c r="AO24" s="2">
        <f t="shared" si="1"/>
        <v>0</v>
      </c>
      <c r="AP24" s="2">
        <f t="shared" si="2"/>
        <v>400</v>
      </c>
      <c r="AQ24" s="2">
        <f t="shared" si="3"/>
        <v>400</v>
      </c>
      <c r="AR24" s="338">
        <f t="shared" si="23"/>
        <v>100</v>
      </c>
      <c r="AS24" s="80" t="s">
        <v>36</v>
      </c>
      <c r="AT24" s="78" t="s">
        <v>121</v>
      </c>
      <c r="AU24" s="4">
        <v>276</v>
      </c>
      <c r="AV24" s="166">
        <f>'[1]int.kiad.'!AJ24</f>
        <v>1575</v>
      </c>
      <c r="AW24" s="4">
        <v>1392</v>
      </c>
      <c r="AX24" s="338">
        <f t="shared" si="24"/>
        <v>88.38095238095238</v>
      </c>
      <c r="AY24" s="4">
        <v>0</v>
      </c>
      <c r="AZ24" s="166">
        <f>'[1]int.kiad.'!AM24</f>
        <v>7037</v>
      </c>
      <c r="BA24" s="4">
        <v>6632</v>
      </c>
      <c r="BB24" s="338">
        <f>(BA24/AZ24*100)</f>
        <v>94.2447065510871</v>
      </c>
      <c r="BC24" s="80" t="s">
        <v>36</v>
      </c>
      <c r="BD24" s="78" t="s">
        <v>121</v>
      </c>
      <c r="BE24" s="4">
        <v>0</v>
      </c>
      <c r="BF24" s="166">
        <f>'[1]int.kiad.'!AR24</f>
        <v>4787</v>
      </c>
      <c r="BG24" s="4">
        <v>4787</v>
      </c>
      <c r="BH24" s="338">
        <f t="shared" si="16"/>
        <v>100</v>
      </c>
      <c r="BI24" s="2">
        <f t="shared" si="5"/>
        <v>166172</v>
      </c>
      <c r="BJ24" s="2">
        <f t="shared" si="6"/>
        <v>217278</v>
      </c>
      <c r="BK24" s="2">
        <f t="shared" si="7"/>
        <v>214526</v>
      </c>
      <c r="BL24" s="338">
        <f t="shared" si="17"/>
        <v>98.73341985843021</v>
      </c>
      <c r="BM24" s="80" t="s">
        <v>36</v>
      </c>
      <c r="BN24" s="78" t="s">
        <v>121</v>
      </c>
      <c r="BO24" s="2">
        <f t="shared" si="8"/>
        <v>166172</v>
      </c>
      <c r="BP24" s="2">
        <f t="shared" si="9"/>
        <v>205454</v>
      </c>
      <c r="BQ24" s="2">
        <f t="shared" si="9"/>
        <v>203107</v>
      </c>
      <c r="BR24" s="338">
        <f t="shared" si="18"/>
        <v>98.8576518344739</v>
      </c>
      <c r="BS24" s="2">
        <f t="shared" si="10"/>
        <v>0</v>
      </c>
      <c r="BT24" s="2">
        <f t="shared" si="11"/>
        <v>11824</v>
      </c>
      <c r="BU24" s="2">
        <f t="shared" si="11"/>
        <v>11419</v>
      </c>
      <c r="BV24" s="338">
        <f t="shared" si="19"/>
        <v>96.57476319350474</v>
      </c>
      <c r="BW24" s="68">
        <v>8</v>
      </c>
      <c r="BX24" s="22" t="s">
        <v>6</v>
      </c>
      <c r="BY24" s="17" t="s">
        <v>179</v>
      </c>
      <c r="BZ24" s="24">
        <v>14092</v>
      </c>
      <c r="CA24" s="7">
        <v>17480</v>
      </c>
      <c r="CB24" s="7">
        <v>17457</v>
      </c>
      <c r="CC24" s="345">
        <f t="shared" si="27"/>
        <v>99.86842105263159</v>
      </c>
      <c r="CD24" s="24">
        <v>5200</v>
      </c>
      <c r="CE24" s="7">
        <v>6315</v>
      </c>
      <c r="CF24" s="7">
        <v>6308</v>
      </c>
      <c r="CG24" s="345">
        <f t="shared" si="28"/>
        <v>99.88915281076801</v>
      </c>
      <c r="CH24" s="68">
        <v>8</v>
      </c>
      <c r="CI24" s="22" t="s">
        <v>6</v>
      </c>
      <c r="CJ24" s="17" t="s">
        <v>179</v>
      </c>
      <c r="CK24" s="24">
        <v>5278</v>
      </c>
      <c r="CL24" s="7">
        <v>7697</v>
      </c>
      <c r="CM24" s="7">
        <v>7586</v>
      </c>
      <c r="CN24" s="345">
        <f t="shared" si="29"/>
        <v>98.55787969338704</v>
      </c>
      <c r="CO24" s="24">
        <v>0</v>
      </c>
      <c r="CP24" s="24">
        <v>0</v>
      </c>
      <c r="CQ24" s="24">
        <v>0</v>
      </c>
      <c r="CR24" s="346">
        <v>0</v>
      </c>
      <c r="CS24" s="68">
        <v>8</v>
      </c>
      <c r="CT24" s="22" t="s">
        <v>6</v>
      </c>
      <c r="CU24" s="17" t="s">
        <v>179</v>
      </c>
      <c r="CV24" s="24">
        <v>0</v>
      </c>
      <c r="CW24" s="24">
        <v>0</v>
      </c>
      <c r="CX24" s="24">
        <v>0</v>
      </c>
      <c r="CY24" s="346">
        <v>0</v>
      </c>
      <c r="CZ24" s="24">
        <v>0</v>
      </c>
      <c r="DA24" s="24">
        <v>0</v>
      </c>
      <c r="DB24" s="7">
        <v>0</v>
      </c>
      <c r="DC24" s="346">
        <v>0</v>
      </c>
      <c r="DD24" s="68">
        <v>8</v>
      </c>
      <c r="DE24" s="22" t="s">
        <v>6</v>
      </c>
      <c r="DF24" s="17" t="s">
        <v>179</v>
      </c>
      <c r="DG24" s="24">
        <v>0</v>
      </c>
      <c r="DH24" s="24">
        <v>50</v>
      </c>
      <c r="DI24" s="24">
        <v>50</v>
      </c>
      <c r="DJ24" s="345">
        <f t="shared" si="30"/>
        <v>100</v>
      </c>
      <c r="DK24" s="32">
        <f t="shared" si="31"/>
        <v>24570</v>
      </c>
      <c r="DL24" s="32">
        <f t="shared" si="32"/>
        <v>31542</v>
      </c>
      <c r="DM24" s="32">
        <f t="shared" si="33"/>
        <v>31401</v>
      </c>
      <c r="DN24" s="345">
        <f t="shared" si="34"/>
        <v>99.5529769830702</v>
      </c>
      <c r="DO24" s="34"/>
      <c r="DP24" s="34"/>
      <c r="DQ24" s="34"/>
      <c r="DR24" s="34"/>
      <c r="DS24" s="34"/>
      <c r="DT24" s="34"/>
      <c r="DU24" s="34"/>
      <c r="DV24" s="44"/>
      <c r="DW24" s="44"/>
      <c r="DX24" s="44"/>
      <c r="DY24" s="44"/>
      <c r="DZ24" s="44"/>
    </row>
    <row r="25" spans="1:130" ht="12.75">
      <c r="A25" s="79" t="s">
        <v>37</v>
      </c>
      <c r="B25" s="4" t="s">
        <v>122</v>
      </c>
      <c r="C25" s="4">
        <v>78941</v>
      </c>
      <c r="D25" s="166">
        <f>'[1]int.kiad.'!D25</f>
        <v>95606</v>
      </c>
      <c r="E25" s="4">
        <v>94522</v>
      </c>
      <c r="F25" s="338">
        <f t="shared" si="12"/>
        <v>98.86617994686526</v>
      </c>
      <c r="G25" s="4">
        <v>28327</v>
      </c>
      <c r="H25" s="166">
        <f>'[1]int.kiad.'!G25</f>
        <v>33713</v>
      </c>
      <c r="I25" s="4">
        <v>33618</v>
      </c>
      <c r="J25" s="338">
        <f t="shared" si="13"/>
        <v>99.7182095927387</v>
      </c>
      <c r="K25" s="80" t="s">
        <v>37</v>
      </c>
      <c r="L25" s="78" t="s">
        <v>122</v>
      </c>
      <c r="M25" s="4">
        <v>33866</v>
      </c>
      <c r="N25" s="166">
        <f>'[1]int.kiad.'!L25</f>
        <v>43769</v>
      </c>
      <c r="O25" s="4">
        <v>42222</v>
      </c>
      <c r="P25" s="338">
        <f t="shared" si="14"/>
        <v>96.46553496767119</v>
      </c>
      <c r="Q25" s="4">
        <v>289</v>
      </c>
      <c r="R25" s="166">
        <f>'[1]int.kiad.'!O25</f>
        <v>0</v>
      </c>
      <c r="S25" s="4">
        <v>0</v>
      </c>
      <c r="T25" s="342">
        <v>0</v>
      </c>
      <c r="U25" s="4">
        <v>0</v>
      </c>
      <c r="V25" s="4">
        <v>0</v>
      </c>
      <c r="W25" s="4">
        <v>0</v>
      </c>
      <c r="X25" s="278">
        <v>0</v>
      </c>
      <c r="Y25" s="80" t="s">
        <v>37</v>
      </c>
      <c r="Z25" s="78" t="s">
        <v>122</v>
      </c>
      <c r="AA25" s="2">
        <f t="shared" si="21"/>
        <v>33577</v>
      </c>
      <c r="AB25" s="2">
        <f t="shared" si="25"/>
        <v>43769</v>
      </c>
      <c r="AC25" s="2">
        <f t="shared" si="26"/>
        <v>42222</v>
      </c>
      <c r="AD25" s="338">
        <f t="shared" si="15"/>
        <v>96.46553496767119</v>
      </c>
      <c r="AE25" s="4">
        <v>0</v>
      </c>
      <c r="AF25" s="166">
        <f>'[1]int.kiad.'!W25</f>
        <v>542</v>
      </c>
      <c r="AG25" s="4">
        <v>542</v>
      </c>
      <c r="AH25" s="338">
        <f t="shared" si="22"/>
        <v>100</v>
      </c>
      <c r="AI25" s="80" t="s">
        <v>37</v>
      </c>
      <c r="AJ25" s="78" t="s">
        <v>122</v>
      </c>
      <c r="AK25" s="4">
        <v>0</v>
      </c>
      <c r="AL25" s="166">
        <f>'[1]int.kiad.'!AB25</f>
        <v>0</v>
      </c>
      <c r="AM25" s="4">
        <v>0</v>
      </c>
      <c r="AN25" s="342">
        <v>0</v>
      </c>
      <c r="AO25" s="2">
        <f t="shared" si="1"/>
        <v>0</v>
      </c>
      <c r="AP25" s="2">
        <f t="shared" si="2"/>
        <v>542</v>
      </c>
      <c r="AQ25" s="2">
        <f t="shared" si="3"/>
        <v>542</v>
      </c>
      <c r="AR25" s="338">
        <f t="shared" si="23"/>
        <v>100</v>
      </c>
      <c r="AS25" s="80" t="s">
        <v>37</v>
      </c>
      <c r="AT25" s="78" t="s">
        <v>122</v>
      </c>
      <c r="AU25" s="4">
        <v>0</v>
      </c>
      <c r="AV25" s="166">
        <f>'[1]int.kiad.'!AJ25</f>
        <v>1779</v>
      </c>
      <c r="AW25" s="4">
        <v>1167</v>
      </c>
      <c r="AX25" s="338">
        <f t="shared" si="24"/>
        <v>65.59865092748736</v>
      </c>
      <c r="AY25" s="4">
        <v>0</v>
      </c>
      <c r="AZ25" s="166">
        <f>'[1]int.kiad.'!AM25</f>
        <v>2702</v>
      </c>
      <c r="BA25" s="4">
        <v>2602</v>
      </c>
      <c r="BB25" s="338">
        <f>(BA25/AZ25*100)</f>
        <v>96.29903774981496</v>
      </c>
      <c r="BC25" s="80" t="s">
        <v>37</v>
      </c>
      <c r="BD25" s="78" t="s">
        <v>122</v>
      </c>
      <c r="BE25" s="4">
        <v>350</v>
      </c>
      <c r="BF25" s="166">
        <f>'[1]int.kiad.'!AR25</f>
        <v>6578</v>
      </c>
      <c r="BG25" s="4">
        <v>5728</v>
      </c>
      <c r="BH25" s="338">
        <f t="shared" si="16"/>
        <v>87.0781392520523</v>
      </c>
      <c r="BI25" s="2">
        <f t="shared" si="5"/>
        <v>141484</v>
      </c>
      <c r="BJ25" s="2">
        <f t="shared" si="6"/>
        <v>184689</v>
      </c>
      <c r="BK25" s="2">
        <f t="shared" si="7"/>
        <v>180401</v>
      </c>
      <c r="BL25" s="338">
        <f t="shared" si="17"/>
        <v>97.67825912750624</v>
      </c>
      <c r="BM25" s="80" t="s">
        <v>37</v>
      </c>
      <c r="BN25" s="78" t="s">
        <v>122</v>
      </c>
      <c r="BO25" s="2">
        <f t="shared" si="8"/>
        <v>141134</v>
      </c>
      <c r="BP25" s="2">
        <f t="shared" si="9"/>
        <v>175409</v>
      </c>
      <c r="BQ25" s="2">
        <f t="shared" si="9"/>
        <v>172071</v>
      </c>
      <c r="BR25" s="338">
        <f t="shared" si="18"/>
        <v>98.09701896709974</v>
      </c>
      <c r="BS25" s="2">
        <f t="shared" si="10"/>
        <v>350</v>
      </c>
      <c r="BT25" s="2">
        <f t="shared" si="11"/>
        <v>9280</v>
      </c>
      <c r="BU25" s="2">
        <f t="shared" si="11"/>
        <v>8330</v>
      </c>
      <c r="BV25" s="338">
        <f t="shared" si="19"/>
        <v>89.76293103448276</v>
      </c>
      <c r="BW25" s="68">
        <v>8</v>
      </c>
      <c r="BX25" s="22" t="s">
        <v>9</v>
      </c>
      <c r="BY25" s="17" t="s">
        <v>180</v>
      </c>
      <c r="BZ25" s="24">
        <v>20086</v>
      </c>
      <c r="CA25" s="7">
        <v>26299</v>
      </c>
      <c r="CB25" s="7">
        <v>25960</v>
      </c>
      <c r="CC25" s="345">
        <f t="shared" si="27"/>
        <v>98.71097760371117</v>
      </c>
      <c r="CD25" s="24">
        <v>7543</v>
      </c>
      <c r="CE25" s="7">
        <v>9571</v>
      </c>
      <c r="CF25" s="7">
        <v>9490</v>
      </c>
      <c r="CG25" s="345">
        <f t="shared" si="28"/>
        <v>99.1536934489604</v>
      </c>
      <c r="CH25" s="68">
        <v>8</v>
      </c>
      <c r="CI25" s="22" t="s">
        <v>9</v>
      </c>
      <c r="CJ25" s="17" t="s">
        <v>180</v>
      </c>
      <c r="CK25" s="24">
        <v>9273</v>
      </c>
      <c r="CL25" s="7">
        <v>12090</v>
      </c>
      <c r="CM25" s="7">
        <v>11898</v>
      </c>
      <c r="CN25" s="345">
        <f t="shared" si="29"/>
        <v>98.41191066997519</v>
      </c>
      <c r="CO25" s="24">
        <v>0</v>
      </c>
      <c r="CP25" s="24">
        <v>0</v>
      </c>
      <c r="CQ25" s="24">
        <v>0</v>
      </c>
      <c r="CR25" s="346">
        <v>0</v>
      </c>
      <c r="CS25" s="68">
        <v>8</v>
      </c>
      <c r="CT25" s="22" t="s">
        <v>9</v>
      </c>
      <c r="CU25" s="17" t="s">
        <v>180</v>
      </c>
      <c r="CV25" s="24">
        <v>0</v>
      </c>
      <c r="CW25" s="24">
        <v>0</v>
      </c>
      <c r="CX25" s="24">
        <v>0</v>
      </c>
      <c r="CY25" s="346">
        <v>0</v>
      </c>
      <c r="CZ25" s="24">
        <v>0</v>
      </c>
      <c r="DA25" s="24">
        <v>0</v>
      </c>
      <c r="DB25" s="7">
        <v>0</v>
      </c>
      <c r="DC25" s="346">
        <v>0</v>
      </c>
      <c r="DD25" s="68">
        <v>8</v>
      </c>
      <c r="DE25" s="22" t="s">
        <v>9</v>
      </c>
      <c r="DF25" s="17" t="s">
        <v>180</v>
      </c>
      <c r="DG25" s="24">
        <v>0</v>
      </c>
      <c r="DH25" s="24">
        <v>289</v>
      </c>
      <c r="DI25" s="24">
        <v>392</v>
      </c>
      <c r="DJ25" s="345">
        <f t="shared" si="30"/>
        <v>135.6401384083045</v>
      </c>
      <c r="DK25" s="32">
        <f t="shared" si="31"/>
        <v>36902</v>
      </c>
      <c r="DL25" s="32">
        <f t="shared" si="32"/>
        <v>48249</v>
      </c>
      <c r="DM25" s="32">
        <f t="shared" si="33"/>
        <v>47740</v>
      </c>
      <c r="DN25" s="345">
        <f t="shared" si="34"/>
        <v>98.94505585607992</v>
      </c>
      <c r="DO25" s="34"/>
      <c r="DP25" s="34"/>
      <c r="DQ25" s="34"/>
      <c r="DR25" s="34"/>
      <c r="DS25" s="34"/>
      <c r="DT25" s="34"/>
      <c r="DU25" s="34"/>
      <c r="DV25" s="44"/>
      <c r="DW25" s="44"/>
      <c r="DX25" s="44"/>
      <c r="DY25" s="44"/>
      <c r="DZ25" s="44"/>
    </row>
    <row r="26" spans="1:130" ht="12.75">
      <c r="A26" s="79" t="s">
        <v>38</v>
      </c>
      <c r="B26" s="4" t="s">
        <v>123</v>
      </c>
      <c r="C26" s="4">
        <v>36821</v>
      </c>
      <c r="D26" s="166">
        <f>'[1]int.kiad.'!D26</f>
        <v>45992</v>
      </c>
      <c r="E26" s="4">
        <v>44436</v>
      </c>
      <c r="F26" s="338">
        <f t="shared" si="12"/>
        <v>96.61680292224735</v>
      </c>
      <c r="G26" s="4">
        <v>13085</v>
      </c>
      <c r="H26" s="166">
        <f>'[1]int.kiad.'!G26</f>
        <v>15959</v>
      </c>
      <c r="I26" s="4">
        <v>15560</v>
      </c>
      <c r="J26" s="338">
        <f t="shared" si="13"/>
        <v>97.49984334858074</v>
      </c>
      <c r="K26" s="80" t="s">
        <v>38</v>
      </c>
      <c r="L26" s="78" t="s">
        <v>123</v>
      </c>
      <c r="M26" s="4">
        <v>14603</v>
      </c>
      <c r="N26" s="166">
        <f>'[1]int.kiad.'!L26</f>
        <v>15785</v>
      </c>
      <c r="O26" s="4">
        <v>14798</v>
      </c>
      <c r="P26" s="338">
        <f t="shared" si="14"/>
        <v>93.74722838137473</v>
      </c>
      <c r="Q26" s="4">
        <v>1118</v>
      </c>
      <c r="R26" s="166">
        <f>'[1]int.kiad.'!O26</f>
        <v>0</v>
      </c>
      <c r="S26" s="4">
        <v>0</v>
      </c>
      <c r="T26" s="342">
        <v>0</v>
      </c>
      <c r="U26" s="4">
        <v>0</v>
      </c>
      <c r="V26" s="4">
        <v>0</v>
      </c>
      <c r="W26" s="4">
        <v>0</v>
      </c>
      <c r="X26" s="278">
        <v>0</v>
      </c>
      <c r="Y26" s="80" t="s">
        <v>38</v>
      </c>
      <c r="Z26" s="78" t="s">
        <v>123</v>
      </c>
      <c r="AA26" s="2">
        <f t="shared" si="21"/>
        <v>13485</v>
      </c>
      <c r="AB26" s="2">
        <f t="shared" si="25"/>
        <v>15785</v>
      </c>
      <c r="AC26" s="2">
        <f t="shared" si="26"/>
        <v>14798</v>
      </c>
      <c r="AD26" s="338">
        <f t="shared" si="15"/>
        <v>93.74722838137473</v>
      </c>
      <c r="AE26" s="4">
        <v>0</v>
      </c>
      <c r="AF26" s="166">
        <f>'[1]int.kiad.'!W26</f>
        <v>163</v>
      </c>
      <c r="AG26" s="4">
        <v>163</v>
      </c>
      <c r="AH26" s="338">
        <f t="shared" si="22"/>
        <v>100</v>
      </c>
      <c r="AI26" s="80" t="s">
        <v>38</v>
      </c>
      <c r="AJ26" s="78" t="s">
        <v>123</v>
      </c>
      <c r="AK26" s="4">
        <v>0</v>
      </c>
      <c r="AL26" s="166">
        <f>'[1]int.kiad.'!AB26</f>
        <v>0</v>
      </c>
      <c r="AM26" s="4">
        <v>0</v>
      </c>
      <c r="AN26" s="342">
        <v>0</v>
      </c>
      <c r="AO26" s="2">
        <f t="shared" si="1"/>
        <v>0</v>
      </c>
      <c r="AP26" s="2">
        <f t="shared" si="2"/>
        <v>163</v>
      </c>
      <c r="AQ26" s="2">
        <f t="shared" si="3"/>
        <v>163</v>
      </c>
      <c r="AR26" s="338">
        <f t="shared" si="23"/>
        <v>100</v>
      </c>
      <c r="AS26" s="80" t="s">
        <v>38</v>
      </c>
      <c r="AT26" s="78" t="s">
        <v>123</v>
      </c>
      <c r="AU26" s="4">
        <v>0</v>
      </c>
      <c r="AV26" s="166">
        <f>'[1]int.kiad.'!AJ26</f>
        <v>280</v>
      </c>
      <c r="AW26" s="4">
        <v>274</v>
      </c>
      <c r="AX26" s="338">
        <f t="shared" si="24"/>
        <v>97.85714285714285</v>
      </c>
      <c r="AY26" s="4">
        <v>0</v>
      </c>
      <c r="AZ26" s="166">
        <f>'[1]int.kiad.'!AM26</f>
        <v>0</v>
      </c>
      <c r="BA26" s="4">
        <v>0</v>
      </c>
      <c r="BB26" s="342">
        <v>0</v>
      </c>
      <c r="BC26" s="80" t="s">
        <v>38</v>
      </c>
      <c r="BD26" s="78" t="s">
        <v>123</v>
      </c>
      <c r="BE26" s="4">
        <v>350</v>
      </c>
      <c r="BF26" s="166">
        <f>'[1]int.kiad.'!AR26</f>
        <v>1873</v>
      </c>
      <c r="BG26" s="4">
        <v>1493</v>
      </c>
      <c r="BH26" s="338">
        <f t="shared" si="16"/>
        <v>79.7116924719701</v>
      </c>
      <c r="BI26" s="2">
        <f t="shared" si="5"/>
        <v>64859</v>
      </c>
      <c r="BJ26" s="2">
        <f t="shared" si="6"/>
        <v>80052</v>
      </c>
      <c r="BK26" s="2">
        <f t="shared" si="7"/>
        <v>76724</v>
      </c>
      <c r="BL26" s="338">
        <f t="shared" si="17"/>
        <v>95.8427022435417</v>
      </c>
      <c r="BM26" s="80" t="s">
        <v>38</v>
      </c>
      <c r="BN26" s="78" t="s">
        <v>123</v>
      </c>
      <c r="BO26" s="2">
        <f t="shared" si="8"/>
        <v>64509</v>
      </c>
      <c r="BP26" s="2">
        <f t="shared" si="9"/>
        <v>78179</v>
      </c>
      <c r="BQ26" s="2">
        <f t="shared" si="9"/>
        <v>75231</v>
      </c>
      <c r="BR26" s="338">
        <f t="shared" si="18"/>
        <v>96.2291664001842</v>
      </c>
      <c r="BS26" s="2">
        <f t="shared" si="10"/>
        <v>350</v>
      </c>
      <c r="BT26" s="2">
        <f t="shared" si="11"/>
        <v>1873</v>
      </c>
      <c r="BU26" s="2">
        <f t="shared" si="11"/>
        <v>1493</v>
      </c>
      <c r="BV26" s="338">
        <f t="shared" si="19"/>
        <v>79.7116924719701</v>
      </c>
      <c r="BW26" s="68">
        <v>8</v>
      </c>
      <c r="BX26" s="22" t="s">
        <v>10</v>
      </c>
      <c r="BY26" s="17" t="s">
        <v>181</v>
      </c>
      <c r="BZ26" s="24">
        <v>31190</v>
      </c>
      <c r="CA26" s="7">
        <v>39161</v>
      </c>
      <c r="CB26" s="7">
        <v>38199</v>
      </c>
      <c r="CC26" s="345">
        <f t="shared" si="27"/>
        <v>97.54347437501596</v>
      </c>
      <c r="CD26" s="24">
        <v>11749</v>
      </c>
      <c r="CE26" s="7">
        <v>14380</v>
      </c>
      <c r="CF26" s="7">
        <v>14881</v>
      </c>
      <c r="CG26" s="345">
        <f t="shared" si="28"/>
        <v>103.48400556328234</v>
      </c>
      <c r="CH26" s="68">
        <v>8</v>
      </c>
      <c r="CI26" s="22" t="s">
        <v>10</v>
      </c>
      <c r="CJ26" s="17" t="s">
        <v>181</v>
      </c>
      <c r="CK26" s="24">
        <v>13162</v>
      </c>
      <c r="CL26" s="7">
        <v>15180</v>
      </c>
      <c r="CM26" s="7">
        <v>15324</v>
      </c>
      <c r="CN26" s="345">
        <f t="shared" si="29"/>
        <v>100.9486166007905</v>
      </c>
      <c r="CO26" s="24">
        <v>0</v>
      </c>
      <c r="CP26" s="24">
        <v>0</v>
      </c>
      <c r="CQ26" s="24">
        <v>0</v>
      </c>
      <c r="CR26" s="346">
        <v>0</v>
      </c>
      <c r="CS26" s="68">
        <v>8</v>
      </c>
      <c r="CT26" s="22" t="s">
        <v>10</v>
      </c>
      <c r="CU26" s="17" t="s">
        <v>181</v>
      </c>
      <c r="CV26" s="24">
        <v>0</v>
      </c>
      <c r="CW26" s="24">
        <v>0</v>
      </c>
      <c r="CX26" s="24">
        <v>0</v>
      </c>
      <c r="CY26" s="346">
        <v>0</v>
      </c>
      <c r="CZ26" s="24">
        <v>0</v>
      </c>
      <c r="DA26" s="24">
        <v>0</v>
      </c>
      <c r="DB26" s="7">
        <v>0</v>
      </c>
      <c r="DC26" s="346">
        <v>0</v>
      </c>
      <c r="DD26" s="68">
        <v>8</v>
      </c>
      <c r="DE26" s="22" t="s">
        <v>10</v>
      </c>
      <c r="DF26" s="17" t="s">
        <v>181</v>
      </c>
      <c r="DG26" s="24">
        <v>0</v>
      </c>
      <c r="DH26" s="24">
        <v>0</v>
      </c>
      <c r="DI26" s="24">
        <v>205</v>
      </c>
      <c r="DJ26" s="346">
        <v>0</v>
      </c>
      <c r="DK26" s="32">
        <f t="shared" si="31"/>
        <v>56101</v>
      </c>
      <c r="DL26" s="32">
        <f t="shared" si="32"/>
        <v>68721</v>
      </c>
      <c r="DM26" s="32">
        <f t="shared" si="33"/>
        <v>68609</v>
      </c>
      <c r="DN26" s="345">
        <f t="shared" si="34"/>
        <v>99.83702216207564</v>
      </c>
      <c r="DO26" s="34"/>
      <c r="DP26" s="34"/>
      <c r="DQ26" s="34"/>
      <c r="DR26" s="34"/>
      <c r="DS26" s="34"/>
      <c r="DT26" s="34"/>
      <c r="DU26" s="34"/>
      <c r="DV26" s="44"/>
      <c r="DW26" s="44"/>
      <c r="DX26" s="44"/>
      <c r="DY26" s="44"/>
      <c r="DZ26" s="44"/>
    </row>
    <row r="27" spans="1:130" ht="12.75">
      <c r="A27" s="79" t="s">
        <v>39</v>
      </c>
      <c r="B27" s="4" t="s">
        <v>124</v>
      </c>
      <c r="C27" s="4">
        <v>66222</v>
      </c>
      <c r="D27" s="166">
        <f>'[1]int.kiad.'!D27</f>
        <v>83465</v>
      </c>
      <c r="E27" s="4">
        <v>80425</v>
      </c>
      <c r="F27" s="338">
        <f t="shared" si="12"/>
        <v>96.35775474749894</v>
      </c>
      <c r="G27" s="4">
        <v>23749</v>
      </c>
      <c r="H27" s="166">
        <f>'[1]int.kiad.'!G27</f>
        <v>29333</v>
      </c>
      <c r="I27" s="4">
        <v>28208</v>
      </c>
      <c r="J27" s="338">
        <f t="shared" si="13"/>
        <v>96.16472914464937</v>
      </c>
      <c r="K27" s="80" t="s">
        <v>39</v>
      </c>
      <c r="L27" s="78" t="s">
        <v>124</v>
      </c>
      <c r="M27" s="4">
        <v>25570</v>
      </c>
      <c r="N27" s="166">
        <f>'[1]int.kiad.'!L27</f>
        <v>28711</v>
      </c>
      <c r="O27" s="4">
        <v>28464</v>
      </c>
      <c r="P27" s="338">
        <f t="shared" si="14"/>
        <v>99.13970255302846</v>
      </c>
      <c r="Q27" s="4">
        <v>616</v>
      </c>
      <c r="R27" s="166">
        <f>'[1]int.kiad.'!O27</f>
        <v>0</v>
      </c>
      <c r="S27" s="4">
        <v>0</v>
      </c>
      <c r="T27" s="342">
        <v>0</v>
      </c>
      <c r="U27" s="4">
        <v>0</v>
      </c>
      <c r="V27" s="4">
        <v>0</v>
      </c>
      <c r="W27" s="4">
        <v>0</v>
      </c>
      <c r="X27" s="278">
        <v>0</v>
      </c>
      <c r="Y27" s="80" t="s">
        <v>39</v>
      </c>
      <c r="Z27" s="78" t="s">
        <v>124</v>
      </c>
      <c r="AA27" s="2">
        <f t="shared" si="21"/>
        <v>24954</v>
      </c>
      <c r="AB27" s="2">
        <f t="shared" si="25"/>
        <v>28711</v>
      </c>
      <c r="AC27" s="2">
        <f t="shared" si="26"/>
        <v>28464</v>
      </c>
      <c r="AD27" s="338">
        <f t="shared" si="15"/>
        <v>99.13970255302846</v>
      </c>
      <c r="AE27" s="4">
        <v>0</v>
      </c>
      <c r="AF27" s="166">
        <f>'[1]int.kiad.'!W27</f>
        <v>372</v>
      </c>
      <c r="AG27" s="4">
        <v>359</v>
      </c>
      <c r="AH27" s="338">
        <f t="shared" si="22"/>
        <v>96.50537634408603</v>
      </c>
      <c r="AI27" s="80" t="s">
        <v>39</v>
      </c>
      <c r="AJ27" s="78" t="s">
        <v>124</v>
      </c>
      <c r="AK27" s="4">
        <v>0</v>
      </c>
      <c r="AL27" s="166">
        <f>'[1]int.kiad.'!AB27</f>
        <v>0</v>
      </c>
      <c r="AM27" s="4">
        <v>0</v>
      </c>
      <c r="AN27" s="342">
        <v>0</v>
      </c>
      <c r="AO27" s="2">
        <f t="shared" si="1"/>
        <v>0</v>
      </c>
      <c r="AP27" s="2">
        <f t="shared" si="2"/>
        <v>372</v>
      </c>
      <c r="AQ27" s="2">
        <f t="shared" si="3"/>
        <v>359</v>
      </c>
      <c r="AR27" s="338">
        <f t="shared" si="23"/>
        <v>96.50537634408603</v>
      </c>
      <c r="AS27" s="80" t="s">
        <v>39</v>
      </c>
      <c r="AT27" s="78" t="s">
        <v>124</v>
      </c>
      <c r="AU27" s="4">
        <v>46</v>
      </c>
      <c r="AV27" s="166">
        <f>'[1]int.kiad.'!AJ27</f>
        <v>1160</v>
      </c>
      <c r="AW27" s="4">
        <v>904</v>
      </c>
      <c r="AX27" s="338">
        <f t="shared" si="24"/>
        <v>77.93103448275862</v>
      </c>
      <c r="AY27" s="4">
        <v>0</v>
      </c>
      <c r="AZ27" s="166">
        <f>'[1]int.kiad.'!AM27</f>
        <v>2132</v>
      </c>
      <c r="BA27" s="4">
        <v>2132</v>
      </c>
      <c r="BB27" s="338">
        <f aca="true" t="shared" si="35" ref="BB27:BB33">(BA27/AZ27*100)</f>
        <v>100</v>
      </c>
      <c r="BC27" s="80" t="s">
        <v>39</v>
      </c>
      <c r="BD27" s="78" t="s">
        <v>124</v>
      </c>
      <c r="BE27" s="4">
        <v>0</v>
      </c>
      <c r="BF27" s="166">
        <f>'[1]int.kiad.'!AR27</f>
        <v>2762</v>
      </c>
      <c r="BG27" s="4">
        <v>2762</v>
      </c>
      <c r="BH27" s="338">
        <f t="shared" si="16"/>
        <v>100</v>
      </c>
      <c r="BI27" s="2">
        <f t="shared" si="5"/>
        <v>115587</v>
      </c>
      <c r="BJ27" s="2">
        <f t="shared" si="6"/>
        <v>147935</v>
      </c>
      <c r="BK27" s="2">
        <f t="shared" si="7"/>
        <v>143254</v>
      </c>
      <c r="BL27" s="338">
        <f t="shared" si="17"/>
        <v>96.83577246763781</v>
      </c>
      <c r="BM27" s="80" t="s">
        <v>39</v>
      </c>
      <c r="BN27" s="78" t="s">
        <v>124</v>
      </c>
      <c r="BO27" s="2">
        <f t="shared" si="8"/>
        <v>115587</v>
      </c>
      <c r="BP27" s="2">
        <f t="shared" si="9"/>
        <v>143041</v>
      </c>
      <c r="BQ27" s="2">
        <f t="shared" si="9"/>
        <v>138360</v>
      </c>
      <c r="BR27" s="338">
        <f t="shared" si="18"/>
        <v>96.72751169245181</v>
      </c>
      <c r="BS27" s="2">
        <f t="shared" si="10"/>
        <v>0</v>
      </c>
      <c r="BT27" s="2">
        <f t="shared" si="11"/>
        <v>4894</v>
      </c>
      <c r="BU27" s="2">
        <f t="shared" si="11"/>
        <v>4894</v>
      </c>
      <c r="BV27" s="338">
        <f t="shared" si="19"/>
        <v>100</v>
      </c>
      <c r="BW27" s="68">
        <v>8</v>
      </c>
      <c r="BX27" s="22" t="s">
        <v>11</v>
      </c>
      <c r="BY27" s="17" t="s">
        <v>182</v>
      </c>
      <c r="BZ27" s="24">
        <v>30176</v>
      </c>
      <c r="CA27" s="7">
        <v>37350</v>
      </c>
      <c r="CB27" s="7">
        <v>36974</v>
      </c>
      <c r="CC27" s="345">
        <f t="shared" si="27"/>
        <v>98.99330655957161</v>
      </c>
      <c r="CD27" s="24">
        <v>11374</v>
      </c>
      <c r="CE27" s="7">
        <v>13752</v>
      </c>
      <c r="CF27" s="7">
        <v>12935</v>
      </c>
      <c r="CG27" s="345">
        <f t="shared" si="28"/>
        <v>94.05904595695172</v>
      </c>
      <c r="CH27" s="68">
        <v>8</v>
      </c>
      <c r="CI27" s="22" t="s">
        <v>11</v>
      </c>
      <c r="CJ27" s="17" t="s">
        <v>182</v>
      </c>
      <c r="CK27" s="24">
        <v>13946</v>
      </c>
      <c r="CL27" s="7">
        <v>16590</v>
      </c>
      <c r="CM27" s="7">
        <v>16726</v>
      </c>
      <c r="CN27" s="345">
        <f t="shared" si="29"/>
        <v>100.81977094635322</v>
      </c>
      <c r="CO27" s="24">
        <v>0</v>
      </c>
      <c r="CP27" s="24">
        <v>0</v>
      </c>
      <c r="CQ27" s="24">
        <v>0</v>
      </c>
      <c r="CR27" s="346">
        <v>0</v>
      </c>
      <c r="CS27" s="68">
        <v>8</v>
      </c>
      <c r="CT27" s="22" t="s">
        <v>11</v>
      </c>
      <c r="CU27" s="17" t="s">
        <v>182</v>
      </c>
      <c r="CV27" s="24">
        <v>0</v>
      </c>
      <c r="CW27" s="24">
        <v>0</v>
      </c>
      <c r="CX27" s="24">
        <v>0</v>
      </c>
      <c r="CY27" s="346">
        <v>0</v>
      </c>
      <c r="CZ27" s="24">
        <v>0</v>
      </c>
      <c r="DA27" s="24">
        <v>0</v>
      </c>
      <c r="DB27" s="7">
        <v>0</v>
      </c>
      <c r="DC27" s="346">
        <v>0</v>
      </c>
      <c r="DD27" s="68">
        <v>8</v>
      </c>
      <c r="DE27" s="22" t="s">
        <v>11</v>
      </c>
      <c r="DF27" s="17" t="s">
        <v>182</v>
      </c>
      <c r="DG27" s="24">
        <v>0</v>
      </c>
      <c r="DH27" s="24">
        <v>449</v>
      </c>
      <c r="DI27" s="24">
        <v>397</v>
      </c>
      <c r="DJ27" s="345">
        <f t="shared" si="30"/>
        <v>88.41870824053451</v>
      </c>
      <c r="DK27" s="32">
        <f t="shared" si="31"/>
        <v>55496</v>
      </c>
      <c r="DL27" s="32">
        <f t="shared" si="32"/>
        <v>68141</v>
      </c>
      <c r="DM27" s="32">
        <f t="shared" si="33"/>
        <v>67032</v>
      </c>
      <c r="DN27" s="345">
        <f t="shared" si="34"/>
        <v>98.37249233207613</v>
      </c>
      <c r="DO27" s="34"/>
      <c r="DP27" s="34"/>
      <c r="DQ27" s="34"/>
      <c r="DR27" s="34"/>
      <c r="DS27" s="34"/>
      <c r="DT27" s="34"/>
      <c r="DU27" s="34"/>
      <c r="DV27" s="44"/>
      <c r="DW27" s="44"/>
      <c r="DX27" s="44"/>
      <c r="DY27" s="44"/>
      <c r="DZ27" s="44"/>
    </row>
    <row r="28" spans="1:130" ht="12.75">
      <c r="A28" s="79" t="s">
        <v>40</v>
      </c>
      <c r="B28" s="4" t="s">
        <v>125</v>
      </c>
      <c r="C28" s="4">
        <v>130701</v>
      </c>
      <c r="D28" s="166">
        <f>'[1]int.kiad.'!D28</f>
        <v>167014</v>
      </c>
      <c r="E28" s="4">
        <v>165750</v>
      </c>
      <c r="F28" s="338">
        <f t="shared" si="12"/>
        <v>99.24317721867628</v>
      </c>
      <c r="G28" s="4">
        <v>47586</v>
      </c>
      <c r="H28" s="166">
        <f>'[1]int.kiad.'!G28</f>
        <v>59261</v>
      </c>
      <c r="I28" s="4">
        <v>59044</v>
      </c>
      <c r="J28" s="338">
        <f t="shared" si="13"/>
        <v>99.63382325644184</v>
      </c>
      <c r="K28" s="80" t="s">
        <v>40</v>
      </c>
      <c r="L28" s="78" t="s">
        <v>125</v>
      </c>
      <c r="M28" s="4">
        <v>32697</v>
      </c>
      <c r="N28" s="166">
        <f>'[1]int.kiad.'!L28</f>
        <v>43737</v>
      </c>
      <c r="O28" s="4">
        <v>43465</v>
      </c>
      <c r="P28" s="338">
        <f t="shared" si="14"/>
        <v>99.37810092141665</v>
      </c>
      <c r="Q28" s="4">
        <v>624</v>
      </c>
      <c r="R28" s="166">
        <f>'[1]int.kiad.'!O28</f>
        <v>0</v>
      </c>
      <c r="S28" s="4">
        <v>0</v>
      </c>
      <c r="T28" s="342">
        <v>0</v>
      </c>
      <c r="U28" s="4">
        <v>0</v>
      </c>
      <c r="V28" s="4">
        <v>0</v>
      </c>
      <c r="W28" s="4">
        <v>0</v>
      </c>
      <c r="X28" s="278">
        <v>0</v>
      </c>
      <c r="Y28" s="80" t="s">
        <v>40</v>
      </c>
      <c r="Z28" s="78" t="s">
        <v>125</v>
      </c>
      <c r="AA28" s="2">
        <f t="shared" si="21"/>
        <v>32073</v>
      </c>
      <c r="AB28" s="2">
        <f t="shared" si="25"/>
        <v>43737</v>
      </c>
      <c r="AC28" s="2">
        <f t="shared" si="26"/>
        <v>43465</v>
      </c>
      <c r="AD28" s="338">
        <f t="shared" si="15"/>
        <v>99.37810092141665</v>
      </c>
      <c r="AE28" s="4">
        <v>0</v>
      </c>
      <c r="AF28" s="166">
        <f>'[1]int.kiad.'!W28</f>
        <v>267</v>
      </c>
      <c r="AG28" s="4">
        <v>247</v>
      </c>
      <c r="AH28" s="338">
        <f t="shared" si="22"/>
        <v>92.50936329588015</v>
      </c>
      <c r="AI28" s="80" t="s">
        <v>40</v>
      </c>
      <c r="AJ28" s="78" t="s">
        <v>125</v>
      </c>
      <c r="AK28" s="4">
        <v>0</v>
      </c>
      <c r="AL28" s="166">
        <f>'[1]int.kiad.'!AB28</f>
        <v>0</v>
      </c>
      <c r="AM28" s="4">
        <v>0</v>
      </c>
      <c r="AN28" s="342">
        <v>0</v>
      </c>
      <c r="AO28" s="2">
        <f t="shared" si="1"/>
        <v>0</v>
      </c>
      <c r="AP28" s="2">
        <f t="shared" si="2"/>
        <v>267</v>
      </c>
      <c r="AQ28" s="2">
        <f t="shared" si="3"/>
        <v>247</v>
      </c>
      <c r="AR28" s="338">
        <f t="shared" si="23"/>
        <v>92.50936329588015</v>
      </c>
      <c r="AS28" s="80" t="s">
        <v>40</v>
      </c>
      <c r="AT28" s="78" t="s">
        <v>125</v>
      </c>
      <c r="AU28" s="4">
        <v>150</v>
      </c>
      <c r="AV28" s="166">
        <f>'[1]int.kiad.'!AJ28</f>
        <v>3844</v>
      </c>
      <c r="AW28" s="4">
        <v>3819</v>
      </c>
      <c r="AX28" s="338">
        <f t="shared" si="24"/>
        <v>99.34963579604579</v>
      </c>
      <c r="AY28" s="4">
        <v>0</v>
      </c>
      <c r="AZ28" s="166">
        <f>'[1]int.kiad.'!AM28</f>
        <v>5666</v>
      </c>
      <c r="BA28" s="4">
        <v>5666</v>
      </c>
      <c r="BB28" s="338">
        <f t="shared" si="35"/>
        <v>100</v>
      </c>
      <c r="BC28" s="80" t="s">
        <v>40</v>
      </c>
      <c r="BD28" s="78" t="s">
        <v>125</v>
      </c>
      <c r="BE28" s="4">
        <v>4912</v>
      </c>
      <c r="BF28" s="166">
        <f>'[1]int.kiad.'!AR28</f>
        <v>5753</v>
      </c>
      <c r="BG28" s="4">
        <v>4564</v>
      </c>
      <c r="BH28" s="338">
        <f t="shared" si="16"/>
        <v>79.33252216235009</v>
      </c>
      <c r="BI28" s="2">
        <f t="shared" si="5"/>
        <v>216046</v>
      </c>
      <c r="BJ28" s="2">
        <f t="shared" si="6"/>
        <v>285542</v>
      </c>
      <c r="BK28" s="2">
        <f t="shared" si="7"/>
        <v>282555</v>
      </c>
      <c r="BL28" s="338">
        <f t="shared" si="17"/>
        <v>98.95391921328562</v>
      </c>
      <c r="BM28" s="80" t="s">
        <v>40</v>
      </c>
      <c r="BN28" s="78" t="s">
        <v>125</v>
      </c>
      <c r="BO28" s="2">
        <f t="shared" si="8"/>
        <v>211134</v>
      </c>
      <c r="BP28" s="2">
        <f t="shared" si="9"/>
        <v>274123</v>
      </c>
      <c r="BQ28" s="2">
        <f t="shared" si="9"/>
        <v>272325</v>
      </c>
      <c r="BR28" s="338">
        <f t="shared" si="18"/>
        <v>99.3440900617606</v>
      </c>
      <c r="BS28" s="2">
        <f t="shared" si="10"/>
        <v>4912</v>
      </c>
      <c r="BT28" s="2">
        <f t="shared" si="11"/>
        <v>11419</v>
      </c>
      <c r="BU28" s="2">
        <f t="shared" si="11"/>
        <v>10230</v>
      </c>
      <c r="BV28" s="338">
        <f t="shared" si="19"/>
        <v>89.58752955600315</v>
      </c>
      <c r="BW28" s="68">
        <v>8</v>
      </c>
      <c r="BX28" s="22" t="s">
        <v>12</v>
      </c>
      <c r="BY28" s="17" t="s">
        <v>183</v>
      </c>
      <c r="BZ28" s="24">
        <v>17247</v>
      </c>
      <c r="CA28" s="7">
        <v>23260</v>
      </c>
      <c r="CB28" s="7">
        <v>23323</v>
      </c>
      <c r="CC28" s="345">
        <f t="shared" si="27"/>
        <v>100.27085124677558</v>
      </c>
      <c r="CD28" s="24">
        <v>6474</v>
      </c>
      <c r="CE28" s="7">
        <v>8430</v>
      </c>
      <c r="CF28" s="7">
        <v>8485</v>
      </c>
      <c r="CG28" s="345">
        <f t="shared" si="28"/>
        <v>100.65243179122183</v>
      </c>
      <c r="CH28" s="68">
        <v>8</v>
      </c>
      <c r="CI28" s="22" t="s">
        <v>12</v>
      </c>
      <c r="CJ28" s="17" t="s">
        <v>183</v>
      </c>
      <c r="CK28" s="24">
        <v>6334</v>
      </c>
      <c r="CL28" s="7">
        <v>9151</v>
      </c>
      <c r="CM28" s="7">
        <v>8881</v>
      </c>
      <c r="CN28" s="345">
        <f t="shared" si="29"/>
        <v>97.0495027865807</v>
      </c>
      <c r="CO28" s="24">
        <v>0</v>
      </c>
      <c r="CP28" s="24">
        <v>0</v>
      </c>
      <c r="CQ28" s="24">
        <v>0</v>
      </c>
      <c r="CR28" s="346">
        <v>0</v>
      </c>
      <c r="CS28" s="68">
        <v>8</v>
      </c>
      <c r="CT28" s="22" t="s">
        <v>12</v>
      </c>
      <c r="CU28" s="17" t="s">
        <v>183</v>
      </c>
      <c r="CV28" s="24">
        <v>0</v>
      </c>
      <c r="CW28" s="24">
        <v>0</v>
      </c>
      <c r="CX28" s="24">
        <v>0</v>
      </c>
      <c r="CY28" s="346">
        <v>0</v>
      </c>
      <c r="CZ28" s="24">
        <v>0</v>
      </c>
      <c r="DA28" s="24">
        <v>0</v>
      </c>
      <c r="DB28" s="7">
        <v>0</v>
      </c>
      <c r="DC28" s="346">
        <v>0</v>
      </c>
      <c r="DD28" s="68">
        <v>8</v>
      </c>
      <c r="DE28" s="22" t="s">
        <v>12</v>
      </c>
      <c r="DF28" s="17" t="s">
        <v>183</v>
      </c>
      <c r="DG28" s="24">
        <v>0</v>
      </c>
      <c r="DH28" s="24">
        <v>30</v>
      </c>
      <c r="DI28" s="24">
        <v>148</v>
      </c>
      <c r="DJ28" s="345">
        <f t="shared" si="30"/>
        <v>493.33333333333337</v>
      </c>
      <c r="DK28" s="32">
        <f t="shared" si="31"/>
        <v>30055</v>
      </c>
      <c r="DL28" s="32">
        <f t="shared" si="32"/>
        <v>40871</v>
      </c>
      <c r="DM28" s="32">
        <f t="shared" si="33"/>
        <v>40837</v>
      </c>
      <c r="DN28" s="345">
        <f t="shared" si="34"/>
        <v>99.91681143108806</v>
      </c>
      <c r="DO28" s="34"/>
      <c r="DP28" s="34"/>
      <c r="DQ28" s="34"/>
      <c r="DR28" s="34"/>
      <c r="DS28" s="34"/>
      <c r="DT28" s="34"/>
      <c r="DU28" s="34"/>
      <c r="DV28" s="44"/>
      <c r="DW28" s="44"/>
      <c r="DX28" s="44"/>
      <c r="DY28" s="44"/>
      <c r="DZ28" s="44"/>
    </row>
    <row r="29" spans="1:130" ht="12.75">
      <c r="A29" s="79" t="s">
        <v>41</v>
      </c>
      <c r="B29" s="4" t="s">
        <v>126</v>
      </c>
      <c r="C29" s="4">
        <v>146831</v>
      </c>
      <c r="D29" s="166">
        <f>'[1]int.kiad.'!D29</f>
        <v>182407</v>
      </c>
      <c r="E29" s="4">
        <v>176186</v>
      </c>
      <c r="F29" s="338">
        <f t="shared" si="12"/>
        <v>96.58949492069931</v>
      </c>
      <c r="G29" s="4">
        <v>53444</v>
      </c>
      <c r="H29" s="166">
        <f>'[1]int.kiad.'!G29</f>
        <v>64612</v>
      </c>
      <c r="I29" s="4">
        <v>61793</v>
      </c>
      <c r="J29" s="338">
        <f t="shared" si="13"/>
        <v>95.63703336841454</v>
      </c>
      <c r="K29" s="80" t="s">
        <v>41</v>
      </c>
      <c r="L29" s="78" t="s">
        <v>126</v>
      </c>
      <c r="M29" s="4">
        <v>61205</v>
      </c>
      <c r="N29" s="166">
        <f>'[1]int.kiad.'!L29</f>
        <v>79460</v>
      </c>
      <c r="O29" s="4">
        <v>75115</v>
      </c>
      <c r="P29" s="338">
        <f t="shared" si="14"/>
        <v>94.53183991945633</v>
      </c>
      <c r="Q29" s="4">
        <v>0</v>
      </c>
      <c r="R29" s="166">
        <f>'[1]int.kiad.'!O29</f>
        <v>0</v>
      </c>
      <c r="S29" s="4">
        <v>0</v>
      </c>
      <c r="T29" s="342">
        <v>0</v>
      </c>
      <c r="U29" s="4">
        <v>0</v>
      </c>
      <c r="V29" s="4">
        <v>0</v>
      </c>
      <c r="W29" s="4">
        <v>0</v>
      </c>
      <c r="X29" s="278">
        <v>0</v>
      </c>
      <c r="Y29" s="80" t="s">
        <v>41</v>
      </c>
      <c r="Z29" s="78" t="s">
        <v>126</v>
      </c>
      <c r="AA29" s="2">
        <f t="shared" si="21"/>
        <v>61205</v>
      </c>
      <c r="AB29" s="2">
        <f t="shared" si="25"/>
        <v>79460</v>
      </c>
      <c r="AC29" s="2">
        <f t="shared" si="26"/>
        <v>75115</v>
      </c>
      <c r="AD29" s="338">
        <f t="shared" si="15"/>
        <v>94.53183991945633</v>
      </c>
      <c r="AE29" s="4">
        <v>0</v>
      </c>
      <c r="AF29" s="166">
        <f>'[1]int.kiad.'!W29</f>
        <v>0</v>
      </c>
      <c r="AG29" s="4">
        <v>0</v>
      </c>
      <c r="AH29" s="342">
        <v>0</v>
      </c>
      <c r="AI29" s="80" t="s">
        <v>41</v>
      </c>
      <c r="AJ29" s="78" t="s">
        <v>126</v>
      </c>
      <c r="AK29" s="4">
        <v>0</v>
      </c>
      <c r="AL29" s="166">
        <f>'[1]int.kiad.'!AB29</f>
        <v>0</v>
      </c>
      <c r="AM29" s="4">
        <v>0</v>
      </c>
      <c r="AN29" s="342">
        <v>0</v>
      </c>
      <c r="AO29" s="2">
        <f t="shared" si="1"/>
        <v>0</v>
      </c>
      <c r="AP29" s="2">
        <f t="shared" si="2"/>
        <v>0</v>
      </c>
      <c r="AQ29" s="2">
        <f t="shared" si="3"/>
        <v>0</v>
      </c>
      <c r="AR29" s="342">
        <v>0</v>
      </c>
      <c r="AS29" s="80" t="s">
        <v>41</v>
      </c>
      <c r="AT29" s="78" t="s">
        <v>126</v>
      </c>
      <c r="AU29" s="4">
        <v>1290</v>
      </c>
      <c r="AV29" s="166">
        <f>'[1]int.kiad.'!AJ29</f>
        <v>2903</v>
      </c>
      <c r="AW29" s="4">
        <v>1276</v>
      </c>
      <c r="AX29" s="338">
        <f t="shared" si="24"/>
        <v>43.95452979676197</v>
      </c>
      <c r="AY29" s="4">
        <v>1500</v>
      </c>
      <c r="AZ29" s="166">
        <f>'[1]int.kiad.'!AM29</f>
        <v>1500</v>
      </c>
      <c r="BA29" s="4">
        <v>1495</v>
      </c>
      <c r="BB29" s="338">
        <f t="shared" si="35"/>
        <v>99.66666666666667</v>
      </c>
      <c r="BC29" s="80" t="s">
        <v>41</v>
      </c>
      <c r="BD29" s="78" t="s">
        <v>126</v>
      </c>
      <c r="BE29" s="4">
        <v>13432</v>
      </c>
      <c r="BF29" s="166">
        <f>'[1]int.kiad.'!AR29</f>
        <v>31255</v>
      </c>
      <c r="BG29" s="4">
        <v>8751</v>
      </c>
      <c r="BH29" s="338">
        <f t="shared" si="16"/>
        <v>27.998720204767235</v>
      </c>
      <c r="BI29" s="2">
        <f t="shared" si="5"/>
        <v>277702</v>
      </c>
      <c r="BJ29" s="2">
        <f t="shared" si="6"/>
        <v>362137</v>
      </c>
      <c r="BK29" s="2">
        <f t="shared" si="7"/>
        <v>324616</v>
      </c>
      <c r="BL29" s="338">
        <f t="shared" si="17"/>
        <v>89.63900402333923</v>
      </c>
      <c r="BM29" s="80" t="s">
        <v>41</v>
      </c>
      <c r="BN29" s="78" t="s">
        <v>126</v>
      </c>
      <c r="BO29" s="2">
        <f t="shared" si="8"/>
        <v>262770</v>
      </c>
      <c r="BP29" s="2">
        <f t="shared" si="9"/>
        <v>329382</v>
      </c>
      <c r="BQ29" s="2">
        <f t="shared" si="9"/>
        <v>314370</v>
      </c>
      <c r="BR29" s="338">
        <f t="shared" si="18"/>
        <v>95.44237390021313</v>
      </c>
      <c r="BS29" s="2">
        <f t="shared" si="10"/>
        <v>14932</v>
      </c>
      <c r="BT29" s="2">
        <f t="shared" si="11"/>
        <v>32755</v>
      </c>
      <c r="BU29" s="2">
        <f t="shared" si="11"/>
        <v>10246</v>
      </c>
      <c r="BV29" s="338">
        <f t="shared" si="19"/>
        <v>31.280720500686922</v>
      </c>
      <c r="BW29" s="68">
        <v>8</v>
      </c>
      <c r="BX29" s="22" t="s">
        <v>13</v>
      </c>
      <c r="BY29" s="17" t="s">
        <v>184</v>
      </c>
      <c r="BZ29" s="24">
        <v>15533</v>
      </c>
      <c r="CA29" s="7">
        <v>19517</v>
      </c>
      <c r="CB29" s="7">
        <v>19401</v>
      </c>
      <c r="CC29" s="345">
        <f t="shared" si="27"/>
        <v>99.40564635958395</v>
      </c>
      <c r="CD29" s="24">
        <v>5849</v>
      </c>
      <c r="CE29" s="7">
        <v>7094</v>
      </c>
      <c r="CF29" s="7">
        <v>7040</v>
      </c>
      <c r="CG29" s="345">
        <f t="shared" si="28"/>
        <v>99.23879334649</v>
      </c>
      <c r="CH29" s="68">
        <v>8</v>
      </c>
      <c r="CI29" s="22" t="s">
        <v>13</v>
      </c>
      <c r="CJ29" s="17" t="s">
        <v>184</v>
      </c>
      <c r="CK29" s="24">
        <v>6199</v>
      </c>
      <c r="CL29" s="7">
        <v>8002</v>
      </c>
      <c r="CM29" s="7">
        <v>7551</v>
      </c>
      <c r="CN29" s="345">
        <f t="shared" si="29"/>
        <v>94.36390902274432</v>
      </c>
      <c r="CO29" s="24">
        <v>0</v>
      </c>
      <c r="CP29" s="24">
        <v>0</v>
      </c>
      <c r="CQ29" s="24">
        <v>0</v>
      </c>
      <c r="CR29" s="346">
        <v>0</v>
      </c>
      <c r="CS29" s="68">
        <v>8</v>
      </c>
      <c r="CT29" s="22" t="s">
        <v>13</v>
      </c>
      <c r="CU29" s="17" t="s">
        <v>184</v>
      </c>
      <c r="CV29" s="24">
        <v>0</v>
      </c>
      <c r="CW29" s="24">
        <v>0</v>
      </c>
      <c r="CX29" s="24">
        <v>0</v>
      </c>
      <c r="CY29" s="346">
        <v>0</v>
      </c>
      <c r="CZ29" s="24">
        <v>0</v>
      </c>
      <c r="DA29" s="24">
        <v>0</v>
      </c>
      <c r="DB29" s="7">
        <v>0</v>
      </c>
      <c r="DC29" s="346">
        <v>0</v>
      </c>
      <c r="DD29" s="68">
        <v>8</v>
      </c>
      <c r="DE29" s="22" t="s">
        <v>13</v>
      </c>
      <c r="DF29" s="17" t="s">
        <v>184</v>
      </c>
      <c r="DG29" s="24">
        <v>0</v>
      </c>
      <c r="DH29" s="24">
        <v>0</v>
      </c>
      <c r="DI29" s="24">
        <v>70</v>
      </c>
      <c r="DJ29" s="346">
        <v>0</v>
      </c>
      <c r="DK29" s="32">
        <f t="shared" si="31"/>
        <v>27581</v>
      </c>
      <c r="DL29" s="32">
        <f t="shared" si="32"/>
        <v>34613</v>
      </c>
      <c r="DM29" s="32">
        <f t="shared" si="33"/>
        <v>34062</v>
      </c>
      <c r="DN29" s="345">
        <f t="shared" si="34"/>
        <v>98.40811255886517</v>
      </c>
      <c r="DO29" s="34"/>
      <c r="DP29" s="34"/>
      <c r="DQ29" s="34"/>
      <c r="DR29" s="34"/>
      <c r="DS29" s="34"/>
      <c r="DT29" s="34"/>
      <c r="DU29" s="34"/>
      <c r="DV29" s="44"/>
      <c r="DW29" s="44"/>
      <c r="DX29" s="44"/>
      <c r="DY29" s="44"/>
      <c r="DZ29" s="44"/>
    </row>
    <row r="30" spans="1:130" ht="12.75">
      <c r="A30" s="79" t="s">
        <v>42</v>
      </c>
      <c r="B30" s="4" t="s">
        <v>127</v>
      </c>
      <c r="C30" s="4">
        <v>123518</v>
      </c>
      <c r="D30" s="166">
        <f>'[1]int.kiad.'!D30</f>
        <v>151988</v>
      </c>
      <c r="E30" s="4">
        <v>145587</v>
      </c>
      <c r="F30" s="338">
        <f t="shared" si="12"/>
        <v>95.78848330131326</v>
      </c>
      <c r="G30" s="4">
        <v>43601</v>
      </c>
      <c r="H30" s="166">
        <f>'[1]int.kiad.'!G30</f>
        <v>52668</v>
      </c>
      <c r="I30" s="4">
        <v>51447</v>
      </c>
      <c r="J30" s="338">
        <f t="shared" si="13"/>
        <v>97.68170426065163</v>
      </c>
      <c r="K30" s="80" t="s">
        <v>42</v>
      </c>
      <c r="L30" s="78" t="s">
        <v>127</v>
      </c>
      <c r="M30" s="4">
        <v>39300</v>
      </c>
      <c r="N30" s="166">
        <f>'[1]int.kiad.'!L30</f>
        <v>53030</v>
      </c>
      <c r="O30" s="4">
        <v>52098</v>
      </c>
      <c r="P30" s="338">
        <f t="shared" si="14"/>
        <v>98.2425042428814</v>
      </c>
      <c r="Q30" s="4">
        <v>2535</v>
      </c>
      <c r="R30" s="166">
        <f>'[1]int.kiad.'!O30</f>
        <v>0</v>
      </c>
      <c r="S30" s="4">
        <v>0</v>
      </c>
      <c r="T30" s="342">
        <v>0</v>
      </c>
      <c r="U30" s="4">
        <v>0</v>
      </c>
      <c r="V30" s="4">
        <v>0</v>
      </c>
      <c r="W30" s="4">
        <v>577</v>
      </c>
      <c r="X30" s="278">
        <v>0</v>
      </c>
      <c r="Y30" s="80" t="s">
        <v>42</v>
      </c>
      <c r="Z30" s="78" t="s">
        <v>127</v>
      </c>
      <c r="AA30" s="2">
        <f t="shared" si="21"/>
        <v>36765</v>
      </c>
      <c r="AB30" s="2">
        <f t="shared" si="25"/>
        <v>53030</v>
      </c>
      <c r="AC30" s="2">
        <f t="shared" si="26"/>
        <v>51521</v>
      </c>
      <c r="AD30" s="338">
        <f t="shared" si="15"/>
        <v>97.15444088251934</v>
      </c>
      <c r="AE30" s="4">
        <v>0</v>
      </c>
      <c r="AF30" s="166">
        <f>'[1]int.kiad.'!W30</f>
        <v>0</v>
      </c>
      <c r="AG30" s="4">
        <v>0</v>
      </c>
      <c r="AH30" s="342">
        <v>0</v>
      </c>
      <c r="AI30" s="80" t="s">
        <v>42</v>
      </c>
      <c r="AJ30" s="78" t="s">
        <v>127</v>
      </c>
      <c r="AK30" s="4">
        <v>0</v>
      </c>
      <c r="AL30" s="166">
        <f>'[1]int.kiad.'!AB30</f>
        <v>0</v>
      </c>
      <c r="AM30" s="4">
        <v>0</v>
      </c>
      <c r="AN30" s="342">
        <v>0</v>
      </c>
      <c r="AO30" s="2">
        <f t="shared" si="1"/>
        <v>0</v>
      </c>
      <c r="AP30" s="2">
        <f t="shared" si="2"/>
        <v>0</v>
      </c>
      <c r="AQ30" s="2">
        <f t="shared" si="3"/>
        <v>0</v>
      </c>
      <c r="AR30" s="342">
        <v>0</v>
      </c>
      <c r="AS30" s="80" t="s">
        <v>42</v>
      </c>
      <c r="AT30" s="78" t="s">
        <v>127</v>
      </c>
      <c r="AU30" s="4">
        <v>713</v>
      </c>
      <c r="AV30" s="166">
        <f>'[1]int.kiad.'!AJ30</f>
        <v>1379</v>
      </c>
      <c r="AW30" s="4">
        <v>1379</v>
      </c>
      <c r="AX30" s="338">
        <f t="shared" si="24"/>
        <v>100</v>
      </c>
      <c r="AY30" s="4">
        <v>300</v>
      </c>
      <c r="AZ30" s="166">
        <f>'[1]int.kiad.'!AM30</f>
        <v>5085</v>
      </c>
      <c r="BA30" s="4">
        <v>3820</v>
      </c>
      <c r="BB30" s="338">
        <f t="shared" si="35"/>
        <v>75.12291052114061</v>
      </c>
      <c r="BC30" s="80" t="s">
        <v>42</v>
      </c>
      <c r="BD30" s="78" t="s">
        <v>127</v>
      </c>
      <c r="BE30" s="4">
        <v>0</v>
      </c>
      <c r="BF30" s="166">
        <f>'[1]int.kiad.'!AR30</f>
        <v>5455</v>
      </c>
      <c r="BG30" s="4">
        <v>3007</v>
      </c>
      <c r="BH30" s="338">
        <f t="shared" si="16"/>
        <v>55.12373968835931</v>
      </c>
      <c r="BI30" s="2">
        <f t="shared" si="5"/>
        <v>207432</v>
      </c>
      <c r="BJ30" s="2">
        <f t="shared" si="6"/>
        <v>269605</v>
      </c>
      <c r="BK30" s="2">
        <f t="shared" si="7"/>
        <v>257338</v>
      </c>
      <c r="BL30" s="338">
        <f t="shared" si="17"/>
        <v>95.45001020010756</v>
      </c>
      <c r="BM30" s="80" t="s">
        <v>42</v>
      </c>
      <c r="BN30" s="78" t="s">
        <v>127</v>
      </c>
      <c r="BO30" s="2">
        <f t="shared" si="8"/>
        <v>207132</v>
      </c>
      <c r="BP30" s="2">
        <f t="shared" si="9"/>
        <v>259065</v>
      </c>
      <c r="BQ30" s="2">
        <f t="shared" si="9"/>
        <v>250511</v>
      </c>
      <c r="BR30" s="338">
        <f t="shared" si="18"/>
        <v>96.69812595294617</v>
      </c>
      <c r="BS30" s="2">
        <f t="shared" si="10"/>
        <v>300</v>
      </c>
      <c r="BT30" s="2">
        <f t="shared" si="11"/>
        <v>10540</v>
      </c>
      <c r="BU30" s="2">
        <f t="shared" si="11"/>
        <v>6827</v>
      </c>
      <c r="BV30" s="338">
        <f t="shared" si="19"/>
        <v>64.77229601518026</v>
      </c>
      <c r="BW30" s="68">
        <v>8</v>
      </c>
      <c r="BX30" s="22" t="s">
        <v>14</v>
      </c>
      <c r="BY30" s="17" t="s">
        <v>185</v>
      </c>
      <c r="BZ30" s="24">
        <v>25700</v>
      </c>
      <c r="CA30" s="7">
        <v>33740</v>
      </c>
      <c r="CB30" s="7">
        <v>33716</v>
      </c>
      <c r="CC30" s="345">
        <f t="shared" si="27"/>
        <v>99.92886781268524</v>
      </c>
      <c r="CD30" s="24">
        <v>9701</v>
      </c>
      <c r="CE30" s="7">
        <v>12280</v>
      </c>
      <c r="CF30" s="7">
        <v>12311</v>
      </c>
      <c r="CG30" s="345">
        <f t="shared" si="28"/>
        <v>100.25244299674267</v>
      </c>
      <c r="CH30" s="68">
        <v>8</v>
      </c>
      <c r="CI30" s="22" t="s">
        <v>14</v>
      </c>
      <c r="CJ30" s="17" t="s">
        <v>185</v>
      </c>
      <c r="CK30" s="24">
        <v>11199</v>
      </c>
      <c r="CL30" s="7">
        <v>13641</v>
      </c>
      <c r="CM30" s="7">
        <v>13481</v>
      </c>
      <c r="CN30" s="345">
        <f t="shared" si="29"/>
        <v>98.82706546440878</v>
      </c>
      <c r="CO30" s="24">
        <v>0</v>
      </c>
      <c r="CP30" s="24">
        <v>0</v>
      </c>
      <c r="CQ30" s="24">
        <v>0</v>
      </c>
      <c r="CR30" s="346">
        <v>0</v>
      </c>
      <c r="CS30" s="68">
        <v>8</v>
      </c>
      <c r="CT30" s="22" t="s">
        <v>14</v>
      </c>
      <c r="CU30" s="17" t="s">
        <v>185</v>
      </c>
      <c r="CV30" s="24">
        <v>0</v>
      </c>
      <c r="CW30" s="24">
        <v>0</v>
      </c>
      <c r="CX30" s="24">
        <v>0</v>
      </c>
      <c r="CY30" s="346">
        <v>0</v>
      </c>
      <c r="CZ30" s="24">
        <v>0</v>
      </c>
      <c r="DA30" s="24">
        <v>0</v>
      </c>
      <c r="DB30" s="7">
        <v>0</v>
      </c>
      <c r="DC30" s="346">
        <v>0</v>
      </c>
      <c r="DD30" s="68">
        <v>8</v>
      </c>
      <c r="DE30" s="22" t="s">
        <v>14</v>
      </c>
      <c r="DF30" s="17" t="s">
        <v>185</v>
      </c>
      <c r="DG30" s="24">
        <v>0</v>
      </c>
      <c r="DH30" s="24">
        <v>466</v>
      </c>
      <c r="DI30" s="24">
        <v>381</v>
      </c>
      <c r="DJ30" s="345">
        <f t="shared" si="30"/>
        <v>81.75965665236052</v>
      </c>
      <c r="DK30" s="32">
        <f t="shared" si="31"/>
        <v>46600</v>
      </c>
      <c r="DL30" s="32">
        <f t="shared" si="32"/>
        <v>60127</v>
      </c>
      <c r="DM30" s="32">
        <f t="shared" si="33"/>
        <v>59889</v>
      </c>
      <c r="DN30" s="345">
        <f t="shared" si="34"/>
        <v>99.60417117102133</v>
      </c>
      <c r="DO30" s="34"/>
      <c r="DP30" s="34"/>
      <c r="DQ30" s="34"/>
      <c r="DR30" s="34"/>
      <c r="DS30" s="34"/>
      <c r="DT30" s="34"/>
      <c r="DU30" s="34"/>
      <c r="DV30" s="44"/>
      <c r="DW30" s="44"/>
      <c r="DX30" s="44"/>
      <c r="DY30" s="44"/>
      <c r="DZ30" s="44"/>
    </row>
    <row r="31" spans="1:130" ht="12.75">
      <c r="A31" s="79" t="s">
        <v>43</v>
      </c>
      <c r="B31" s="4" t="s">
        <v>128</v>
      </c>
      <c r="C31" s="4">
        <v>142582</v>
      </c>
      <c r="D31" s="166">
        <f>'[1]int.kiad.'!D31</f>
        <v>175072</v>
      </c>
      <c r="E31" s="4">
        <v>171261</v>
      </c>
      <c r="F31" s="338">
        <f t="shared" si="12"/>
        <v>97.82318131968562</v>
      </c>
      <c r="G31" s="4">
        <v>50720</v>
      </c>
      <c r="H31" s="166">
        <f>'[1]int.kiad.'!G31</f>
        <v>60162</v>
      </c>
      <c r="I31" s="4">
        <v>59568</v>
      </c>
      <c r="J31" s="338">
        <f t="shared" si="13"/>
        <v>99.0126658023337</v>
      </c>
      <c r="K31" s="80" t="s">
        <v>43</v>
      </c>
      <c r="L31" s="78" t="s">
        <v>128</v>
      </c>
      <c r="M31" s="4">
        <v>137030</v>
      </c>
      <c r="N31" s="166">
        <f>'[1]int.kiad.'!L31</f>
        <v>152498</v>
      </c>
      <c r="O31" s="4">
        <v>152498</v>
      </c>
      <c r="P31" s="338">
        <f t="shared" si="14"/>
        <v>100</v>
      </c>
      <c r="Q31" s="4">
        <v>0</v>
      </c>
      <c r="R31" s="166">
        <f>'[1]int.kiad.'!O31</f>
        <v>0</v>
      </c>
      <c r="S31" s="4">
        <v>0</v>
      </c>
      <c r="T31" s="342">
        <v>0</v>
      </c>
      <c r="U31" s="4">
        <v>0</v>
      </c>
      <c r="V31" s="4">
        <v>0</v>
      </c>
      <c r="W31" s="4">
        <v>0</v>
      </c>
      <c r="X31" s="278">
        <v>0</v>
      </c>
      <c r="Y31" s="80" t="s">
        <v>43</v>
      </c>
      <c r="Z31" s="78" t="s">
        <v>128</v>
      </c>
      <c r="AA31" s="2">
        <f t="shared" si="21"/>
        <v>137030</v>
      </c>
      <c r="AB31" s="2">
        <f t="shared" si="25"/>
        <v>152498</v>
      </c>
      <c r="AC31" s="2">
        <f t="shared" si="26"/>
        <v>152498</v>
      </c>
      <c r="AD31" s="338">
        <f t="shared" si="15"/>
        <v>100</v>
      </c>
      <c r="AE31" s="4">
        <v>0</v>
      </c>
      <c r="AF31" s="166">
        <f>'[1]int.kiad.'!W31</f>
        <v>150</v>
      </c>
      <c r="AG31" s="4">
        <v>150</v>
      </c>
      <c r="AH31" s="338">
        <f>(AG31/AF31*100)</f>
        <v>100</v>
      </c>
      <c r="AI31" s="80" t="s">
        <v>43</v>
      </c>
      <c r="AJ31" s="78" t="s">
        <v>128</v>
      </c>
      <c r="AK31" s="4">
        <v>0</v>
      </c>
      <c r="AL31" s="166">
        <f>'[1]int.kiad.'!AB31</f>
        <v>0</v>
      </c>
      <c r="AM31" s="4">
        <v>0</v>
      </c>
      <c r="AN31" s="342">
        <v>0</v>
      </c>
      <c r="AO31" s="2">
        <f t="shared" si="1"/>
        <v>0</v>
      </c>
      <c r="AP31" s="2">
        <f t="shared" si="2"/>
        <v>150</v>
      </c>
      <c r="AQ31" s="2">
        <f t="shared" si="3"/>
        <v>150</v>
      </c>
      <c r="AR31" s="338">
        <f>(AQ31/AP31*100)</f>
        <v>100</v>
      </c>
      <c r="AS31" s="80" t="s">
        <v>43</v>
      </c>
      <c r="AT31" s="78" t="s">
        <v>128</v>
      </c>
      <c r="AU31" s="4">
        <v>3500</v>
      </c>
      <c r="AV31" s="166">
        <f>'[1]int.kiad.'!AJ31</f>
        <v>2472</v>
      </c>
      <c r="AW31" s="4">
        <v>2123</v>
      </c>
      <c r="AX31" s="338">
        <f t="shared" si="24"/>
        <v>85.88187702265373</v>
      </c>
      <c r="AY31" s="4">
        <v>0</v>
      </c>
      <c r="AZ31" s="166">
        <f>'[1]int.kiad.'!AM31</f>
        <v>2953</v>
      </c>
      <c r="BA31" s="4">
        <v>2160</v>
      </c>
      <c r="BB31" s="338">
        <f t="shared" si="35"/>
        <v>73.14595326786319</v>
      </c>
      <c r="BC31" s="80" t="s">
        <v>43</v>
      </c>
      <c r="BD31" s="78" t="s">
        <v>128</v>
      </c>
      <c r="BE31" s="4">
        <v>2934</v>
      </c>
      <c r="BF31" s="166">
        <f>'[1]int.kiad.'!AR31</f>
        <v>13674</v>
      </c>
      <c r="BG31" s="4">
        <v>5852</v>
      </c>
      <c r="BH31" s="338">
        <f t="shared" si="16"/>
        <v>42.796548193652185</v>
      </c>
      <c r="BI31" s="2">
        <f t="shared" si="5"/>
        <v>336766</v>
      </c>
      <c r="BJ31" s="2">
        <f t="shared" si="6"/>
        <v>406981</v>
      </c>
      <c r="BK31" s="2">
        <f t="shared" si="7"/>
        <v>393612</v>
      </c>
      <c r="BL31" s="338">
        <f t="shared" si="17"/>
        <v>96.71508006516275</v>
      </c>
      <c r="BM31" s="80" t="s">
        <v>43</v>
      </c>
      <c r="BN31" s="78" t="s">
        <v>128</v>
      </c>
      <c r="BO31" s="2">
        <f t="shared" si="8"/>
        <v>333832</v>
      </c>
      <c r="BP31" s="2">
        <f t="shared" si="9"/>
        <v>390354</v>
      </c>
      <c r="BQ31" s="2">
        <f t="shared" si="9"/>
        <v>385600</v>
      </c>
      <c r="BR31" s="338">
        <f t="shared" si="18"/>
        <v>98.78213109126588</v>
      </c>
      <c r="BS31" s="2">
        <f t="shared" si="10"/>
        <v>2934</v>
      </c>
      <c r="BT31" s="2">
        <f t="shared" si="11"/>
        <v>16627</v>
      </c>
      <c r="BU31" s="2">
        <f t="shared" si="11"/>
        <v>8012</v>
      </c>
      <c r="BV31" s="338">
        <f t="shared" si="19"/>
        <v>48.1866843086546</v>
      </c>
      <c r="BW31" s="68">
        <v>8</v>
      </c>
      <c r="BX31" s="22" t="s">
        <v>15</v>
      </c>
      <c r="BY31" s="17" t="s">
        <v>186</v>
      </c>
      <c r="BZ31" s="24">
        <v>14568</v>
      </c>
      <c r="CA31" s="7">
        <v>18341</v>
      </c>
      <c r="CB31" s="7">
        <v>18335</v>
      </c>
      <c r="CC31" s="345">
        <f t="shared" si="27"/>
        <v>99.96728640750231</v>
      </c>
      <c r="CD31" s="24">
        <v>5373</v>
      </c>
      <c r="CE31" s="7">
        <v>6676</v>
      </c>
      <c r="CF31" s="7">
        <v>6939</v>
      </c>
      <c r="CG31" s="345">
        <f t="shared" si="28"/>
        <v>103.93948472139004</v>
      </c>
      <c r="CH31" s="68">
        <v>8</v>
      </c>
      <c r="CI31" s="22" t="s">
        <v>15</v>
      </c>
      <c r="CJ31" s="17" t="s">
        <v>186</v>
      </c>
      <c r="CK31" s="24">
        <v>5413</v>
      </c>
      <c r="CL31" s="7">
        <v>6186</v>
      </c>
      <c r="CM31" s="7">
        <v>6206</v>
      </c>
      <c r="CN31" s="345">
        <f t="shared" si="29"/>
        <v>100.32331070158422</v>
      </c>
      <c r="CO31" s="24">
        <v>0</v>
      </c>
      <c r="CP31" s="24">
        <v>0</v>
      </c>
      <c r="CQ31" s="24">
        <v>0</v>
      </c>
      <c r="CR31" s="346">
        <v>0</v>
      </c>
      <c r="CS31" s="68">
        <v>8</v>
      </c>
      <c r="CT31" s="22" t="s">
        <v>15</v>
      </c>
      <c r="CU31" s="17" t="s">
        <v>186</v>
      </c>
      <c r="CV31" s="24">
        <v>0</v>
      </c>
      <c r="CW31" s="24">
        <v>0</v>
      </c>
      <c r="CX31" s="24">
        <v>0</v>
      </c>
      <c r="CY31" s="346">
        <v>0</v>
      </c>
      <c r="CZ31" s="24">
        <v>0</v>
      </c>
      <c r="DA31" s="24">
        <v>500</v>
      </c>
      <c r="DB31" s="7">
        <v>500</v>
      </c>
      <c r="DC31" s="345">
        <f>(DB31/DA31*100)</f>
        <v>100</v>
      </c>
      <c r="DD31" s="68">
        <v>8</v>
      </c>
      <c r="DE31" s="22" t="s">
        <v>15</v>
      </c>
      <c r="DF31" s="17" t="s">
        <v>186</v>
      </c>
      <c r="DG31" s="24">
        <v>0</v>
      </c>
      <c r="DH31" s="24">
        <v>75</v>
      </c>
      <c r="DI31" s="24">
        <v>91</v>
      </c>
      <c r="DJ31" s="345">
        <f t="shared" si="30"/>
        <v>121.33333333333334</v>
      </c>
      <c r="DK31" s="32">
        <f t="shared" si="31"/>
        <v>25354</v>
      </c>
      <c r="DL31" s="32">
        <f t="shared" si="32"/>
        <v>31778</v>
      </c>
      <c r="DM31" s="32">
        <f t="shared" si="33"/>
        <v>32071</v>
      </c>
      <c r="DN31" s="345">
        <f t="shared" si="34"/>
        <v>100.92202152432502</v>
      </c>
      <c r="DO31" s="34"/>
      <c r="DP31" s="34"/>
      <c r="DQ31" s="34"/>
      <c r="DR31" s="34"/>
      <c r="DS31" s="34"/>
      <c r="DT31" s="34"/>
      <c r="DU31" s="34"/>
      <c r="DV31" s="44"/>
      <c r="DW31" s="44"/>
      <c r="DX31" s="44"/>
      <c r="DY31" s="44"/>
      <c r="DZ31" s="44"/>
    </row>
    <row r="32" spans="1:130" ht="12.75">
      <c r="A32" s="79" t="s">
        <v>44</v>
      </c>
      <c r="B32" s="4" t="s">
        <v>129</v>
      </c>
      <c r="C32" s="4">
        <v>108717</v>
      </c>
      <c r="D32" s="166">
        <f>'[1]int.kiad.'!D32</f>
        <v>136585</v>
      </c>
      <c r="E32" s="4">
        <v>135767</v>
      </c>
      <c r="F32" s="338">
        <f t="shared" si="12"/>
        <v>99.40110553867555</v>
      </c>
      <c r="G32" s="4">
        <v>37989</v>
      </c>
      <c r="H32" s="166">
        <f>'[1]int.kiad.'!G32</f>
        <v>47694</v>
      </c>
      <c r="I32" s="4">
        <v>46131</v>
      </c>
      <c r="J32" s="338">
        <f t="shared" si="13"/>
        <v>96.7228582211599</v>
      </c>
      <c r="K32" s="80" t="s">
        <v>44</v>
      </c>
      <c r="L32" s="78" t="s">
        <v>129</v>
      </c>
      <c r="M32" s="4">
        <v>57132</v>
      </c>
      <c r="N32" s="166">
        <f>'[1]int.kiad.'!L32</f>
        <v>66492</v>
      </c>
      <c r="O32" s="4">
        <v>50497</v>
      </c>
      <c r="P32" s="338">
        <f t="shared" si="14"/>
        <v>75.94447452325092</v>
      </c>
      <c r="Q32" s="4">
        <v>1925</v>
      </c>
      <c r="R32" s="166">
        <f>'[1]int.kiad.'!O32</f>
        <v>0</v>
      </c>
      <c r="S32" s="4">
        <v>0</v>
      </c>
      <c r="T32" s="342">
        <v>0</v>
      </c>
      <c r="U32" s="4">
        <v>0</v>
      </c>
      <c r="V32" s="4">
        <v>0</v>
      </c>
      <c r="W32" s="4">
        <v>0</v>
      </c>
      <c r="X32" s="278">
        <v>0</v>
      </c>
      <c r="Y32" s="80" t="s">
        <v>44</v>
      </c>
      <c r="Z32" s="78" t="s">
        <v>129</v>
      </c>
      <c r="AA32" s="2">
        <f t="shared" si="21"/>
        <v>55207</v>
      </c>
      <c r="AB32" s="2">
        <f t="shared" si="25"/>
        <v>66492</v>
      </c>
      <c r="AC32" s="2">
        <f t="shared" si="26"/>
        <v>50497</v>
      </c>
      <c r="AD32" s="338">
        <f t="shared" si="15"/>
        <v>75.94447452325092</v>
      </c>
      <c r="AE32" s="4">
        <v>0</v>
      </c>
      <c r="AF32" s="166">
        <f>'[1]int.kiad.'!W32</f>
        <v>0</v>
      </c>
      <c r="AG32" s="4">
        <v>0</v>
      </c>
      <c r="AH32" s="342">
        <v>0</v>
      </c>
      <c r="AI32" s="80" t="s">
        <v>44</v>
      </c>
      <c r="AJ32" s="78" t="s">
        <v>129</v>
      </c>
      <c r="AK32" s="4">
        <v>0</v>
      </c>
      <c r="AL32" s="166">
        <f>'[1]int.kiad.'!AB32</f>
        <v>0</v>
      </c>
      <c r="AM32" s="4">
        <v>0</v>
      </c>
      <c r="AN32" s="342">
        <v>0</v>
      </c>
      <c r="AO32" s="2">
        <f t="shared" si="1"/>
        <v>0</v>
      </c>
      <c r="AP32" s="2">
        <f t="shared" si="2"/>
        <v>0</v>
      </c>
      <c r="AQ32" s="2">
        <f t="shared" si="3"/>
        <v>0</v>
      </c>
      <c r="AR32" s="342">
        <v>0</v>
      </c>
      <c r="AS32" s="80" t="s">
        <v>44</v>
      </c>
      <c r="AT32" s="78" t="s">
        <v>129</v>
      </c>
      <c r="AU32" s="4">
        <v>1205</v>
      </c>
      <c r="AV32" s="166">
        <f>'[1]int.kiad.'!AJ32</f>
        <v>2714</v>
      </c>
      <c r="AW32" s="4">
        <v>2512</v>
      </c>
      <c r="AX32" s="338">
        <f t="shared" si="24"/>
        <v>92.55711127487103</v>
      </c>
      <c r="AY32" s="4">
        <v>0</v>
      </c>
      <c r="AZ32" s="166">
        <f>'[1]int.kiad.'!AM32</f>
        <v>3186</v>
      </c>
      <c r="BA32" s="4">
        <v>3067</v>
      </c>
      <c r="BB32" s="338">
        <f t="shared" si="35"/>
        <v>96.26490897677338</v>
      </c>
      <c r="BC32" s="80" t="s">
        <v>44</v>
      </c>
      <c r="BD32" s="78" t="s">
        <v>129</v>
      </c>
      <c r="BE32" s="4">
        <v>25873</v>
      </c>
      <c r="BF32" s="166">
        <f>'[1]int.kiad.'!AR32</f>
        <v>37437</v>
      </c>
      <c r="BG32" s="4">
        <v>10062</v>
      </c>
      <c r="BH32" s="338">
        <f t="shared" si="16"/>
        <v>26.87715361807837</v>
      </c>
      <c r="BI32" s="2">
        <f t="shared" si="5"/>
        <v>230916</v>
      </c>
      <c r="BJ32" s="2">
        <f t="shared" si="6"/>
        <v>294108</v>
      </c>
      <c r="BK32" s="2">
        <f t="shared" si="7"/>
        <v>248036</v>
      </c>
      <c r="BL32" s="338">
        <f t="shared" si="17"/>
        <v>84.33500618820298</v>
      </c>
      <c r="BM32" s="80" t="s">
        <v>44</v>
      </c>
      <c r="BN32" s="78" t="s">
        <v>129</v>
      </c>
      <c r="BO32" s="2">
        <f t="shared" si="8"/>
        <v>205043</v>
      </c>
      <c r="BP32" s="2">
        <f t="shared" si="9"/>
        <v>253485</v>
      </c>
      <c r="BQ32" s="2">
        <f t="shared" si="9"/>
        <v>234907</v>
      </c>
      <c r="BR32" s="338">
        <f t="shared" si="18"/>
        <v>92.67096672386927</v>
      </c>
      <c r="BS32" s="2">
        <f t="shared" si="10"/>
        <v>25873</v>
      </c>
      <c r="BT32" s="2">
        <f t="shared" si="11"/>
        <v>40623</v>
      </c>
      <c r="BU32" s="2">
        <f t="shared" si="11"/>
        <v>13129</v>
      </c>
      <c r="BV32" s="338">
        <f t="shared" si="19"/>
        <v>32.31912955714743</v>
      </c>
      <c r="BW32" s="68">
        <v>8</v>
      </c>
      <c r="BX32" s="22" t="s">
        <v>16</v>
      </c>
      <c r="BY32" s="17" t="s">
        <v>187</v>
      </c>
      <c r="BZ32" s="24">
        <v>20210</v>
      </c>
      <c r="CA32" s="7">
        <v>25198</v>
      </c>
      <c r="CB32" s="7">
        <v>25286</v>
      </c>
      <c r="CC32" s="345">
        <f t="shared" si="27"/>
        <v>100.34923406619573</v>
      </c>
      <c r="CD32" s="24">
        <v>7600</v>
      </c>
      <c r="CE32" s="7">
        <v>9190</v>
      </c>
      <c r="CF32" s="7">
        <v>9250</v>
      </c>
      <c r="CG32" s="345">
        <f t="shared" si="28"/>
        <v>100.65288356909686</v>
      </c>
      <c r="CH32" s="68">
        <v>8</v>
      </c>
      <c r="CI32" s="22" t="s">
        <v>16</v>
      </c>
      <c r="CJ32" s="17" t="s">
        <v>187</v>
      </c>
      <c r="CK32" s="24">
        <v>10871</v>
      </c>
      <c r="CL32" s="7">
        <v>12855</v>
      </c>
      <c r="CM32" s="7">
        <v>12283</v>
      </c>
      <c r="CN32" s="345">
        <f t="shared" si="29"/>
        <v>95.55036950602879</v>
      </c>
      <c r="CO32" s="24">
        <v>0</v>
      </c>
      <c r="CP32" s="24">
        <v>0</v>
      </c>
      <c r="CQ32" s="24">
        <v>0</v>
      </c>
      <c r="CR32" s="346">
        <v>0</v>
      </c>
      <c r="CS32" s="68">
        <v>8</v>
      </c>
      <c r="CT32" s="22" t="s">
        <v>16</v>
      </c>
      <c r="CU32" s="17" t="s">
        <v>187</v>
      </c>
      <c r="CV32" s="24">
        <v>0</v>
      </c>
      <c r="CW32" s="24">
        <v>0</v>
      </c>
      <c r="CX32" s="24">
        <v>0</v>
      </c>
      <c r="CY32" s="346">
        <v>0</v>
      </c>
      <c r="CZ32" s="24">
        <v>0</v>
      </c>
      <c r="DA32" s="24">
        <v>0</v>
      </c>
      <c r="DB32" s="7">
        <v>0</v>
      </c>
      <c r="DC32" s="346">
        <v>0</v>
      </c>
      <c r="DD32" s="68">
        <v>8</v>
      </c>
      <c r="DE32" s="22" t="s">
        <v>16</v>
      </c>
      <c r="DF32" s="17" t="s">
        <v>187</v>
      </c>
      <c r="DG32" s="24">
        <v>0</v>
      </c>
      <c r="DH32" s="24">
        <v>150</v>
      </c>
      <c r="DI32" s="24">
        <v>0</v>
      </c>
      <c r="DJ32" s="345">
        <f t="shared" si="30"/>
        <v>0</v>
      </c>
      <c r="DK32" s="32">
        <f t="shared" si="31"/>
        <v>38681</v>
      </c>
      <c r="DL32" s="32">
        <f t="shared" si="32"/>
        <v>47393</v>
      </c>
      <c r="DM32" s="32">
        <f t="shared" si="33"/>
        <v>46819</v>
      </c>
      <c r="DN32" s="345">
        <f t="shared" si="34"/>
        <v>98.78885067415018</v>
      </c>
      <c r="DO32" s="34"/>
      <c r="DP32" s="34"/>
      <c r="DQ32" s="34"/>
      <c r="DR32" s="34"/>
      <c r="DS32" s="34"/>
      <c r="DT32" s="34"/>
      <c r="DU32" s="34"/>
      <c r="DV32" s="44"/>
      <c r="DW32" s="44"/>
      <c r="DX32" s="44"/>
      <c r="DY32" s="44"/>
      <c r="DZ32" s="44"/>
    </row>
    <row r="33" spans="1:130" ht="12.75">
      <c r="A33" s="79" t="s">
        <v>45</v>
      </c>
      <c r="B33" s="4" t="s">
        <v>130</v>
      </c>
      <c r="C33" s="4">
        <v>118030</v>
      </c>
      <c r="D33" s="166">
        <f>'[1]int.kiad.'!D33</f>
        <v>149110</v>
      </c>
      <c r="E33" s="4">
        <v>148315</v>
      </c>
      <c r="F33" s="338">
        <f t="shared" si="12"/>
        <v>99.46683656361076</v>
      </c>
      <c r="G33" s="4">
        <v>42521</v>
      </c>
      <c r="H33" s="166">
        <f>'[1]int.kiad.'!G33</f>
        <v>52414</v>
      </c>
      <c r="I33" s="4">
        <v>51754</v>
      </c>
      <c r="J33" s="338">
        <f t="shared" si="13"/>
        <v>98.74079444423246</v>
      </c>
      <c r="K33" s="80" t="s">
        <v>45</v>
      </c>
      <c r="L33" s="78" t="s">
        <v>130</v>
      </c>
      <c r="M33" s="4">
        <v>89995</v>
      </c>
      <c r="N33" s="166">
        <f>'[1]int.kiad.'!L33</f>
        <v>104895</v>
      </c>
      <c r="O33" s="4">
        <v>99324</v>
      </c>
      <c r="P33" s="338">
        <f t="shared" si="14"/>
        <v>94.6889746889747</v>
      </c>
      <c r="Q33" s="4">
        <v>3770</v>
      </c>
      <c r="R33" s="166">
        <f>'[1]int.kiad.'!O33</f>
        <v>0</v>
      </c>
      <c r="S33" s="4">
        <v>0</v>
      </c>
      <c r="T33" s="342">
        <v>0</v>
      </c>
      <c r="U33" s="4">
        <v>0</v>
      </c>
      <c r="V33" s="4">
        <v>0</v>
      </c>
      <c r="W33" s="4">
        <v>1048</v>
      </c>
      <c r="X33" s="278">
        <v>0</v>
      </c>
      <c r="Y33" s="80" t="s">
        <v>45</v>
      </c>
      <c r="Z33" s="78" t="s">
        <v>130</v>
      </c>
      <c r="AA33" s="2">
        <f t="shared" si="21"/>
        <v>86225</v>
      </c>
      <c r="AB33" s="2">
        <f t="shared" si="25"/>
        <v>104895</v>
      </c>
      <c r="AC33" s="2">
        <f t="shared" si="26"/>
        <v>98276</v>
      </c>
      <c r="AD33" s="338">
        <f t="shared" si="15"/>
        <v>93.68988035654702</v>
      </c>
      <c r="AE33" s="4">
        <v>0</v>
      </c>
      <c r="AF33" s="166">
        <f>'[1]int.kiad.'!W33</f>
        <v>549</v>
      </c>
      <c r="AG33" s="4">
        <v>549</v>
      </c>
      <c r="AH33" s="338">
        <f>(AG33/AF33*100)</f>
        <v>100</v>
      </c>
      <c r="AI33" s="80" t="s">
        <v>45</v>
      </c>
      <c r="AJ33" s="78" t="s">
        <v>130</v>
      </c>
      <c r="AK33" s="4">
        <v>0</v>
      </c>
      <c r="AL33" s="166">
        <f>'[1]int.kiad.'!AB33</f>
        <v>0</v>
      </c>
      <c r="AM33" s="4">
        <v>0</v>
      </c>
      <c r="AN33" s="342">
        <v>0</v>
      </c>
      <c r="AO33" s="2">
        <f t="shared" si="1"/>
        <v>0</v>
      </c>
      <c r="AP33" s="2">
        <f t="shared" si="2"/>
        <v>549</v>
      </c>
      <c r="AQ33" s="2">
        <f t="shared" si="3"/>
        <v>549</v>
      </c>
      <c r="AR33" s="338">
        <f>(AQ33/AP33*100)</f>
        <v>100</v>
      </c>
      <c r="AS33" s="80" t="s">
        <v>45</v>
      </c>
      <c r="AT33" s="78" t="s">
        <v>130</v>
      </c>
      <c r="AU33" s="4">
        <v>400</v>
      </c>
      <c r="AV33" s="166">
        <f>'[1]int.kiad.'!AJ33</f>
        <v>1876</v>
      </c>
      <c r="AW33" s="4">
        <v>1412</v>
      </c>
      <c r="AX33" s="338">
        <f t="shared" si="24"/>
        <v>75.26652452025586</v>
      </c>
      <c r="AY33" s="4">
        <v>0</v>
      </c>
      <c r="AZ33" s="166">
        <f>'[1]int.kiad.'!AM33</f>
        <v>913</v>
      </c>
      <c r="BA33" s="4">
        <v>749</v>
      </c>
      <c r="BB33" s="338">
        <f t="shared" si="35"/>
        <v>82.03723986856517</v>
      </c>
      <c r="BC33" s="80" t="s">
        <v>45</v>
      </c>
      <c r="BD33" s="78" t="s">
        <v>130</v>
      </c>
      <c r="BE33" s="4">
        <v>8636</v>
      </c>
      <c r="BF33" s="166">
        <f>'[1]int.kiad.'!AR33</f>
        <v>24768</v>
      </c>
      <c r="BG33" s="4">
        <v>14628</v>
      </c>
      <c r="BH33" s="338">
        <f t="shared" si="16"/>
        <v>59.06007751937985</v>
      </c>
      <c r="BI33" s="2">
        <f t="shared" si="5"/>
        <v>259582</v>
      </c>
      <c r="BJ33" s="2">
        <f t="shared" si="6"/>
        <v>334525</v>
      </c>
      <c r="BK33" s="2">
        <f t="shared" si="7"/>
        <v>316731</v>
      </c>
      <c r="BL33" s="338">
        <f t="shared" si="17"/>
        <v>94.68081608250505</v>
      </c>
      <c r="BM33" s="80" t="s">
        <v>45</v>
      </c>
      <c r="BN33" s="78" t="s">
        <v>130</v>
      </c>
      <c r="BO33" s="2">
        <f t="shared" si="8"/>
        <v>250946</v>
      </c>
      <c r="BP33" s="2">
        <f t="shared" si="9"/>
        <v>308844</v>
      </c>
      <c r="BQ33" s="2">
        <f t="shared" si="9"/>
        <v>301354</v>
      </c>
      <c r="BR33" s="338">
        <f t="shared" si="18"/>
        <v>97.57482742096335</v>
      </c>
      <c r="BS33" s="2">
        <f t="shared" si="10"/>
        <v>8636</v>
      </c>
      <c r="BT33" s="2">
        <f t="shared" si="11"/>
        <v>25681</v>
      </c>
      <c r="BU33" s="2">
        <f t="shared" si="11"/>
        <v>15377</v>
      </c>
      <c r="BV33" s="338">
        <f t="shared" si="19"/>
        <v>59.87695183209376</v>
      </c>
      <c r="BW33" s="68">
        <v>8</v>
      </c>
      <c r="BX33" s="22" t="s">
        <v>17</v>
      </c>
      <c r="BY33" s="17" t="s">
        <v>188</v>
      </c>
      <c r="BZ33" s="24">
        <v>17181</v>
      </c>
      <c r="CA33" s="7">
        <v>21738</v>
      </c>
      <c r="CB33" s="7">
        <v>21690</v>
      </c>
      <c r="CC33" s="345">
        <f t="shared" si="27"/>
        <v>99.77918851780294</v>
      </c>
      <c r="CD33" s="24">
        <v>6368</v>
      </c>
      <c r="CE33" s="7">
        <v>7792</v>
      </c>
      <c r="CF33" s="7">
        <v>7811</v>
      </c>
      <c r="CG33" s="345">
        <f t="shared" si="28"/>
        <v>100.24383983572895</v>
      </c>
      <c r="CH33" s="68">
        <v>8</v>
      </c>
      <c r="CI33" s="22" t="s">
        <v>17</v>
      </c>
      <c r="CJ33" s="17" t="s">
        <v>188</v>
      </c>
      <c r="CK33" s="24">
        <v>6199</v>
      </c>
      <c r="CL33" s="7">
        <v>7935</v>
      </c>
      <c r="CM33" s="7">
        <v>8121</v>
      </c>
      <c r="CN33" s="345">
        <f t="shared" si="29"/>
        <v>102.34404536862003</v>
      </c>
      <c r="CO33" s="24">
        <v>0</v>
      </c>
      <c r="CP33" s="24">
        <v>0</v>
      </c>
      <c r="CQ33" s="24">
        <v>0</v>
      </c>
      <c r="CR33" s="346">
        <v>0</v>
      </c>
      <c r="CS33" s="68">
        <v>8</v>
      </c>
      <c r="CT33" s="22" t="s">
        <v>17</v>
      </c>
      <c r="CU33" s="17" t="s">
        <v>188</v>
      </c>
      <c r="CV33" s="24">
        <v>0</v>
      </c>
      <c r="CW33" s="24">
        <v>0</v>
      </c>
      <c r="CX33" s="24">
        <v>0</v>
      </c>
      <c r="CY33" s="346">
        <v>0</v>
      </c>
      <c r="CZ33" s="24">
        <v>0</v>
      </c>
      <c r="DA33" s="24">
        <v>0</v>
      </c>
      <c r="DB33" s="7">
        <v>0</v>
      </c>
      <c r="DC33" s="346">
        <v>0</v>
      </c>
      <c r="DD33" s="68">
        <v>8</v>
      </c>
      <c r="DE33" s="22" t="s">
        <v>17</v>
      </c>
      <c r="DF33" s="17" t="s">
        <v>188</v>
      </c>
      <c r="DG33" s="24">
        <v>0</v>
      </c>
      <c r="DH33" s="24">
        <v>34</v>
      </c>
      <c r="DI33" s="24">
        <v>0</v>
      </c>
      <c r="DJ33" s="345">
        <f t="shared" si="30"/>
        <v>0</v>
      </c>
      <c r="DK33" s="32">
        <f t="shared" si="31"/>
        <v>29748</v>
      </c>
      <c r="DL33" s="32">
        <f t="shared" si="32"/>
        <v>37499</v>
      </c>
      <c r="DM33" s="32">
        <f t="shared" si="33"/>
        <v>37622</v>
      </c>
      <c r="DN33" s="345">
        <f t="shared" si="34"/>
        <v>100.32800874689991</v>
      </c>
      <c r="DO33" s="34"/>
      <c r="DP33" s="34"/>
      <c r="DQ33" s="34"/>
      <c r="DR33" s="34"/>
      <c r="DS33" s="34"/>
      <c r="DT33" s="34"/>
      <c r="DU33" s="34"/>
      <c r="DV33" s="44"/>
      <c r="DW33" s="44"/>
      <c r="DX33" s="44"/>
      <c r="DY33" s="44"/>
      <c r="DZ33" s="44"/>
    </row>
    <row r="34" spans="1:130" ht="12.75">
      <c r="A34" s="79" t="s">
        <v>46</v>
      </c>
      <c r="B34" s="4" t="s">
        <v>131</v>
      </c>
      <c r="C34" s="4">
        <v>46289</v>
      </c>
      <c r="D34" s="166">
        <f>'[1]int.kiad.'!D34</f>
        <v>59521</v>
      </c>
      <c r="E34" s="4">
        <v>56572</v>
      </c>
      <c r="F34" s="338">
        <f t="shared" si="12"/>
        <v>95.04544614505804</v>
      </c>
      <c r="G34" s="4">
        <v>16117</v>
      </c>
      <c r="H34" s="166">
        <f>'[1]int.kiad.'!G34</f>
        <v>20073</v>
      </c>
      <c r="I34" s="4">
        <v>18222</v>
      </c>
      <c r="J34" s="338">
        <f t="shared" si="13"/>
        <v>90.77865789866986</v>
      </c>
      <c r="K34" s="80" t="s">
        <v>46</v>
      </c>
      <c r="L34" s="78" t="s">
        <v>131</v>
      </c>
      <c r="M34" s="4">
        <v>7824</v>
      </c>
      <c r="N34" s="166">
        <f>'[1]int.kiad.'!L34</f>
        <v>12908</v>
      </c>
      <c r="O34" s="4">
        <v>10985</v>
      </c>
      <c r="P34" s="338">
        <f t="shared" si="14"/>
        <v>85.1022621629997</v>
      </c>
      <c r="Q34" s="4">
        <v>374</v>
      </c>
      <c r="R34" s="166">
        <f>'[1]int.kiad.'!O34</f>
        <v>0</v>
      </c>
      <c r="S34" s="4">
        <v>0</v>
      </c>
      <c r="T34" s="342">
        <v>0</v>
      </c>
      <c r="U34" s="4">
        <v>0</v>
      </c>
      <c r="V34" s="4">
        <v>0</v>
      </c>
      <c r="W34" s="4">
        <v>0</v>
      </c>
      <c r="X34" s="278">
        <v>0</v>
      </c>
      <c r="Y34" s="80" t="s">
        <v>46</v>
      </c>
      <c r="Z34" s="78" t="s">
        <v>131</v>
      </c>
      <c r="AA34" s="2">
        <f t="shared" si="21"/>
        <v>7450</v>
      </c>
      <c r="AB34" s="2">
        <f t="shared" si="25"/>
        <v>12908</v>
      </c>
      <c r="AC34" s="2">
        <f t="shared" si="26"/>
        <v>10985</v>
      </c>
      <c r="AD34" s="338">
        <f t="shared" si="15"/>
        <v>85.1022621629997</v>
      </c>
      <c r="AE34" s="4">
        <v>21</v>
      </c>
      <c r="AF34" s="166">
        <f>'[1]int.kiad.'!W34</f>
        <v>300</v>
      </c>
      <c r="AG34" s="4">
        <v>30</v>
      </c>
      <c r="AH34" s="338">
        <f>(AG34/AF34*100)</f>
        <v>10</v>
      </c>
      <c r="AI34" s="80" t="s">
        <v>46</v>
      </c>
      <c r="AJ34" s="78" t="s">
        <v>131</v>
      </c>
      <c r="AK34" s="4">
        <v>0</v>
      </c>
      <c r="AL34" s="166">
        <f>'[1]int.kiad.'!AB34</f>
        <v>0</v>
      </c>
      <c r="AM34" s="4">
        <v>0</v>
      </c>
      <c r="AN34" s="342">
        <v>0</v>
      </c>
      <c r="AO34" s="2">
        <f t="shared" si="1"/>
        <v>21</v>
      </c>
      <c r="AP34" s="2">
        <f t="shared" si="2"/>
        <v>300</v>
      </c>
      <c r="AQ34" s="2">
        <f t="shared" si="3"/>
        <v>30</v>
      </c>
      <c r="AR34" s="338">
        <f>(AQ34/AP34*100)</f>
        <v>10</v>
      </c>
      <c r="AS34" s="80" t="s">
        <v>46</v>
      </c>
      <c r="AT34" s="78" t="s">
        <v>131</v>
      </c>
      <c r="AU34" s="4">
        <v>820</v>
      </c>
      <c r="AV34" s="166">
        <f>'[1]int.kiad.'!AJ34</f>
        <v>1415</v>
      </c>
      <c r="AW34" s="4">
        <v>1290</v>
      </c>
      <c r="AX34" s="338">
        <f t="shared" si="24"/>
        <v>91.16607773851591</v>
      </c>
      <c r="AY34" s="4">
        <v>0</v>
      </c>
      <c r="AZ34" s="166">
        <f>'[1]int.kiad.'!AM34</f>
        <v>0</v>
      </c>
      <c r="BA34" s="4">
        <v>0</v>
      </c>
      <c r="BB34" s="342">
        <v>0</v>
      </c>
      <c r="BC34" s="80" t="s">
        <v>46</v>
      </c>
      <c r="BD34" s="78" t="s">
        <v>131</v>
      </c>
      <c r="BE34" s="4">
        <v>400</v>
      </c>
      <c r="BF34" s="166">
        <f>'[1]int.kiad.'!AR34</f>
        <v>9983</v>
      </c>
      <c r="BG34" s="4">
        <v>8693</v>
      </c>
      <c r="BH34" s="338">
        <f t="shared" si="16"/>
        <v>87.07803265551436</v>
      </c>
      <c r="BI34" s="2">
        <f t="shared" si="5"/>
        <v>71471</v>
      </c>
      <c r="BJ34" s="2">
        <f t="shared" si="6"/>
        <v>104200</v>
      </c>
      <c r="BK34" s="2">
        <f t="shared" si="7"/>
        <v>95792</v>
      </c>
      <c r="BL34" s="338">
        <f t="shared" si="17"/>
        <v>91.93090211132437</v>
      </c>
      <c r="BM34" s="80" t="s">
        <v>46</v>
      </c>
      <c r="BN34" s="78" t="s">
        <v>131</v>
      </c>
      <c r="BO34" s="2">
        <f t="shared" si="8"/>
        <v>71071</v>
      </c>
      <c r="BP34" s="2">
        <f t="shared" si="9"/>
        <v>94217</v>
      </c>
      <c r="BQ34" s="2">
        <f t="shared" si="9"/>
        <v>87099</v>
      </c>
      <c r="BR34" s="338">
        <f t="shared" si="18"/>
        <v>92.44510014116348</v>
      </c>
      <c r="BS34" s="2">
        <f t="shared" si="10"/>
        <v>400</v>
      </c>
      <c r="BT34" s="2">
        <f t="shared" si="11"/>
        <v>9983</v>
      </c>
      <c r="BU34" s="2">
        <f t="shared" si="11"/>
        <v>8693</v>
      </c>
      <c r="BV34" s="338">
        <f t="shared" si="19"/>
        <v>87.07803265551436</v>
      </c>
      <c r="BW34" s="68">
        <v>8</v>
      </c>
      <c r="BX34" s="22" t="s">
        <v>18</v>
      </c>
      <c r="BY34" s="17" t="s">
        <v>189</v>
      </c>
      <c r="BZ34" s="24">
        <v>13482</v>
      </c>
      <c r="CA34" s="7">
        <v>16949</v>
      </c>
      <c r="CB34" s="7">
        <v>15953</v>
      </c>
      <c r="CC34" s="345">
        <f t="shared" si="27"/>
        <v>94.12354711192401</v>
      </c>
      <c r="CD34" s="24">
        <v>5069</v>
      </c>
      <c r="CE34" s="7">
        <v>6307</v>
      </c>
      <c r="CF34" s="7">
        <v>6040</v>
      </c>
      <c r="CG34" s="345">
        <f t="shared" si="28"/>
        <v>95.76660853020454</v>
      </c>
      <c r="CH34" s="68">
        <v>8</v>
      </c>
      <c r="CI34" s="22" t="s">
        <v>18</v>
      </c>
      <c r="CJ34" s="17" t="s">
        <v>189</v>
      </c>
      <c r="CK34" s="24">
        <v>4346</v>
      </c>
      <c r="CL34" s="7">
        <v>6108</v>
      </c>
      <c r="CM34" s="7">
        <v>5980</v>
      </c>
      <c r="CN34" s="345">
        <f t="shared" si="29"/>
        <v>97.90438768827767</v>
      </c>
      <c r="CO34" s="24">
        <v>0</v>
      </c>
      <c r="CP34" s="24">
        <v>0</v>
      </c>
      <c r="CQ34" s="24">
        <v>0</v>
      </c>
      <c r="CR34" s="346">
        <v>0</v>
      </c>
      <c r="CS34" s="68">
        <v>8</v>
      </c>
      <c r="CT34" s="22" t="s">
        <v>18</v>
      </c>
      <c r="CU34" s="17" t="s">
        <v>189</v>
      </c>
      <c r="CV34" s="24">
        <v>0</v>
      </c>
      <c r="CW34" s="24">
        <v>0</v>
      </c>
      <c r="CX34" s="24">
        <v>0</v>
      </c>
      <c r="CY34" s="346">
        <v>0</v>
      </c>
      <c r="CZ34" s="24">
        <v>0</v>
      </c>
      <c r="DA34" s="24">
        <v>0</v>
      </c>
      <c r="DB34" s="7">
        <v>0</v>
      </c>
      <c r="DC34" s="346">
        <v>0</v>
      </c>
      <c r="DD34" s="68">
        <v>8</v>
      </c>
      <c r="DE34" s="22" t="s">
        <v>18</v>
      </c>
      <c r="DF34" s="17" t="s">
        <v>189</v>
      </c>
      <c r="DG34" s="24">
        <v>0</v>
      </c>
      <c r="DH34" s="24">
        <v>63</v>
      </c>
      <c r="DI34" s="24">
        <v>268</v>
      </c>
      <c r="DJ34" s="345">
        <f t="shared" si="30"/>
        <v>425.3968253968254</v>
      </c>
      <c r="DK34" s="32">
        <f t="shared" si="31"/>
        <v>22897</v>
      </c>
      <c r="DL34" s="32">
        <f t="shared" si="32"/>
        <v>29427</v>
      </c>
      <c r="DM34" s="32">
        <f t="shared" si="33"/>
        <v>28241</v>
      </c>
      <c r="DN34" s="345">
        <f t="shared" si="34"/>
        <v>95.96968770177048</v>
      </c>
      <c r="DO34" s="34"/>
      <c r="DP34" s="34"/>
      <c r="DQ34" s="34"/>
      <c r="DR34" s="34"/>
      <c r="DS34" s="34"/>
      <c r="DT34" s="34"/>
      <c r="DU34" s="34"/>
      <c r="DV34" s="44"/>
      <c r="DW34" s="44"/>
      <c r="DX34" s="44"/>
      <c r="DY34" s="44"/>
      <c r="DZ34" s="44"/>
    </row>
    <row r="35" spans="1:130" ht="12.75">
      <c r="A35" s="79" t="s">
        <v>47</v>
      </c>
      <c r="B35" s="4" t="s">
        <v>132</v>
      </c>
      <c r="C35" s="4">
        <v>127887</v>
      </c>
      <c r="D35" s="166">
        <f>'[1]int.kiad.'!D35</f>
        <v>158730</v>
      </c>
      <c r="E35" s="4">
        <v>158675</v>
      </c>
      <c r="F35" s="338">
        <f t="shared" si="12"/>
        <v>99.96534996534997</v>
      </c>
      <c r="G35" s="4">
        <v>45269</v>
      </c>
      <c r="H35" s="166">
        <f>'[1]int.kiad.'!G35</f>
        <v>53217</v>
      </c>
      <c r="I35" s="4">
        <v>52659</v>
      </c>
      <c r="J35" s="338">
        <f t="shared" si="13"/>
        <v>98.95146287840352</v>
      </c>
      <c r="K35" s="80" t="s">
        <v>47</v>
      </c>
      <c r="L35" s="78" t="s">
        <v>132</v>
      </c>
      <c r="M35" s="4">
        <v>38769</v>
      </c>
      <c r="N35" s="166">
        <f>'[1]int.kiad.'!L35</f>
        <v>53128</v>
      </c>
      <c r="O35" s="4">
        <v>53458</v>
      </c>
      <c r="P35" s="338">
        <f t="shared" si="14"/>
        <v>100.62114139436831</v>
      </c>
      <c r="Q35" s="4">
        <v>462</v>
      </c>
      <c r="R35" s="166">
        <f>'[1]int.kiad.'!O35</f>
        <v>0</v>
      </c>
      <c r="S35" s="4">
        <v>0</v>
      </c>
      <c r="T35" s="342">
        <v>0</v>
      </c>
      <c r="U35" s="4">
        <v>0</v>
      </c>
      <c r="V35" s="4">
        <v>0</v>
      </c>
      <c r="W35" s="4">
        <v>330</v>
      </c>
      <c r="X35" s="278">
        <v>0</v>
      </c>
      <c r="Y35" s="80" t="s">
        <v>47</v>
      </c>
      <c r="Z35" s="78" t="s">
        <v>132</v>
      </c>
      <c r="AA35" s="2">
        <f t="shared" si="21"/>
        <v>38307</v>
      </c>
      <c r="AB35" s="2">
        <f t="shared" si="25"/>
        <v>53128</v>
      </c>
      <c r="AC35" s="2">
        <f t="shared" si="26"/>
        <v>53128</v>
      </c>
      <c r="AD35" s="338">
        <f t="shared" si="15"/>
        <v>100</v>
      </c>
      <c r="AE35" s="4">
        <v>0</v>
      </c>
      <c r="AF35" s="166">
        <f>'[1]int.kiad.'!W35</f>
        <v>0</v>
      </c>
      <c r="AG35" s="4">
        <v>0</v>
      </c>
      <c r="AH35" s="342">
        <v>0</v>
      </c>
      <c r="AI35" s="80" t="s">
        <v>47</v>
      </c>
      <c r="AJ35" s="78" t="s">
        <v>132</v>
      </c>
      <c r="AK35" s="4">
        <v>0</v>
      </c>
      <c r="AL35" s="166">
        <f>'[1]int.kiad.'!AB35</f>
        <v>0</v>
      </c>
      <c r="AM35" s="4">
        <v>0</v>
      </c>
      <c r="AN35" s="342">
        <v>0</v>
      </c>
      <c r="AO35" s="2">
        <f t="shared" si="1"/>
        <v>0</v>
      </c>
      <c r="AP35" s="2">
        <f t="shared" si="2"/>
        <v>0</v>
      </c>
      <c r="AQ35" s="2">
        <f t="shared" si="3"/>
        <v>0</v>
      </c>
      <c r="AR35" s="342">
        <v>0</v>
      </c>
      <c r="AS35" s="80" t="s">
        <v>47</v>
      </c>
      <c r="AT35" s="78" t="s">
        <v>132</v>
      </c>
      <c r="AU35" s="4">
        <v>1200</v>
      </c>
      <c r="AV35" s="166">
        <f>'[1]int.kiad.'!AJ35</f>
        <v>4250</v>
      </c>
      <c r="AW35" s="4">
        <v>4250</v>
      </c>
      <c r="AX35" s="338">
        <f t="shared" si="24"/>
        <v>100</v>
      </c>
      <c r="AY35" s="4">
        <v>0</v>
      </c>
      <c r="AZ35" s="166">
        <f>'[1]int.kiad.'!AM35</f>
        <v>0</v>
      </c>
      <c r="BA35" s="4">
        <v>0</v>
      </c>
      <c r="BB35" s="342">
        <v>0</v>
      </c>
      <c r="BC35" s="80" t="s">
        <v>47</v>
      </c>
      <c r="BD35" s="78" t="s">
        <v>132</v>
      </c>
      <c r="BE35" s="4">
        <v>1597</v>
      </c>
      <c r="BF35" s="166">
        <f>'[1]int.kiad.'!AR35</f>
        <v>3273</v>
      </c>
      <c r="BG35" s="4">
        <v>3273</v>
      </c>
      <c r="BH35" s="338">
        <f t="shared" si="16"/>
        <v>100</v>
      </c>
      <c r="BI35" s="2">
        <f t="shared" si="5"/>
        <v>214722</v>
      </c>
      <c r="BJ35" s="2">
        <f t="shared" si="6"/>
        <v>272598</v>
      </c>
      <c r="BK35" s="2">
        <f t="shared" si="7"/>
        <v>272315</v>
      </c>
      <c r="BL35" s="338">
        <f t="shared" si="17"/>
        <v>99.8961841246084</v>
      </c>
      <c r="BM35" s="80" t="s">
        <v>47</v>
      </c>
      <c r="BN35" s="78" t="s">
        <v>132</v>
      </c>
      <c r="BO35" s="2">
        <f t="shared" si="8"/>
        <v>213125</v>
      </c>
      <c r="BP35" s="2">
        <f t="shared" si="9"/>
        <v>269325</v>
      </c>
      <c r="BQ35" s="2">
        <f t="shared" si="9"/>
        <v>269042</v>
      </c>
      <c r="BR35" s="338">
        <f t="shared" si="18"/>
        <v>99.89492249141372</v>
      </c>
      <c r="BS35" s="2">
        <f t="shared" si="10"/>
        <v>1597</v>
      </c>
      <c r="BT35" s="2">
        <f t="shared" si="11"/>
        <v>3273</v>
      </c>
      <c r="BU35" s="2">
        <f t="shared" si="11"/>
        <v>3273</v>
      </c>
      <c r="BV35" s="338">
        <f t="shared" si="19"/>
        <v>100</v>
      </c>
      <c r="BW35" s="68">
        <v>8</v>
      </c>
      <c r="BX35" s="22" t="s">
        <v>19</v>
      </c>
      <c r="BY35" s="17" t="s">
        <v>190</v>
      </c>
      <c r="BZ35" s="24">
        <v>22724</v>
      </c>
      <c r="CA35" s="7">
        <v>28486</v>
      </c>
      <c r="CB35" s="7">
        <v>28366</v>
      </c>
      <c r="CC35" s="345">
        <f t="shared" si="27"/>
        <v>99.57874043389735</v>
      </c>
      <c r="CD35" s="24">
        <v>8567</v>
      </c>
      <c r="CE35" s="7">
        <v>10379</v>
      </c>
      <c r="CF35" s="7">
        <v>10319</v>
      </c>
      <c r="CG35" s="345">
        <f t="shared" si="28"/>
        <v>99.42190962520473</v>
      </c>
      <c r="CH35" s="68">
        <v>8</v>
      </c>
      <c r="CI35" s="22" t="s">
        <v>19</v>
      </c>
      <c r="CJ35" s="17" t="s">
        <v>190</v>
      </c>
      <c r="CK35" s="24">
        <v>8400</v>
      </c>
      <c r="CL35" s="7">
        <v>8991</v>
      </c>
      <c r="CM35" s="7">
        <v>9076</v>
      </c>
      <c r="CN35" s="345">
        <f t="shared" si="29"/>
        <v>100.94538983427871</v>
      </c>
      <c r="CO35" s="24">
        <v>0</v>
      </c>
      <c r="CP35" s="24">
        <v>0</v>
      </c>
      <c r="CQ35" s="24">
        <v>0</v>
      </c>
      <c r="CR35" s="346">
        <v>0</v>
      </c>
      <c r="CS35" s="68">
        <v>8</v>
      </c>
      <c r="CT35" s="22" t="s">
        <v>19</v>
      </c>
      <c r="CU35" s="17" t="s">
        <v>190</v>
      </c>
      <c r="CV35" s="24">
        <v>0</v>
      </c>
      <c r="CW35" s="24">
        <v>0</v>
      </c>
      <c r="CX35" s="24">
        <v>0</v>
      </c>
      <c r="CY35" s="346">
        <v>0</v>
      </c>
      <c r="CZ35" s="24">
        <v>0</v>
      </c>
      <c r="DA35" s="24">
        <v>0</v>
      </c>
      <c r="DB35" s="7">
        <v>0</v>
      </c>
      <c r="DC35" s="346">
        <v>0</v>
      </c>
      <c r="DD35" s="68">
        <v>8</v>
      </c>
      <c r="DE35" s="22" t="s">
        <v>19</v>
      </c>
      <c r="DF35" s="17" t="s">
        <v>190</v>
      </c>
      <c r="DG35" s="24">
        <v>0</v>
      </c>
      <c r="DH35" s="24">
        <v>50</v>
      </c>
      <c r="DI35" s="24">
        <v>50</v>
      </c>
      <c r="DJ35" s="345">
        <f t="shared" si="30"/>
        <v>100</v>
      </c>
      <c r="DK35" s="32">
        <f t="shared" si="31"/>
        <v>39691</v>
      </c>
      <c r="DL35" s="32">
        <f t="shared" si="32"/>
        <v>47906</v>
      </c>
      <c r="DM35" s="32">
        <f t="shared" si="33"/>
        <v>47811</v>
      </c>
      <c r="DN35" s="345">
        <f t="shared" si="34"/>
        <v>99.80169498601428</v>
      </c>
      <c r="DO35" s="34"/>
      <c r="DP35" s="34"/>
      <c r="DQ35" s="34"/>
      <c r="DR35" s="34"/>
      <c r="DS35" s="34"/>
      <c r="DT35" s="34"/>
      <c r="DU35" s="34"/>
      <c r="DV35" s="44"/>
      <c r="DW35" s="44"/>
      <c r="DX35" s="44"/>
      <c r="DY35" s="44"/>
      <c r="DZ35" s="44"/>
    </row>
    <row r="36" spans="1:130" ht="12.75">
      <c r="A36" s="79" t="s">
        <v>48</v>
      </c>
      <c r="B36" s="4" t="s">
        <v>133</v>
      </c>
      <c r="C36" s="4">
        <v>102610</v>
      </c>
      <c r="D36" s="166">
        <f>'[1]int.kiad.'!D36</f>
        <v>132009</v>
      </c>
      <c r="E36" s="4">
        <v>130477</v>
      </c>
      <c r="F36" s="338">
        <f t="shared" si="12"/>
        <v>98.83947306623033</v>
      </c>
      <c r="G36" s="4">
        <v>36199</v>
      </c>
      <c r="H36" s="166">
        <f>'[1]int.kiad.'!G36</f>
        <v>45335</v>
      </c>
      <c r="I36" s="4">
        <v>44756</v>
      </c>
      <c r="J36" s="338">
        <f t="shared" si="13"/>
        <v>98.7228410720194</v>
      </c>
      <c r="K36" s="80" t="s">
        <v>48</v>
      </c>
      <c r="L36" s="78" t="s">
        <v>133</v>
      </c>
      <c r="M36" s="4">
        <v>33814</v>
      </c>
      <c r="N36" s="166">
        <f>'[1]int.kiad.'!L36</f>
        <v>46097</v>
      </c>
      <c r="O36" s="4">
        <v>45707</v>
      </c>
      <c r="P36" s="338">
        <f t="shared" si="14"/>
        <v>99.15395795821854</v>
      </c>
      <c r="Q36" s="4">
        <v>1952</v>
      </c>
      <c r="R36" s="166">
        <f>'[1]int.kiad.'!O36</f>
        <v>0</v>
      </c>
      <c r="S36" s="4">
        <v>0</v>
      </c>
      <c r="T36" s="342">
        <v>0</v>
      </c>
      <c r="U36" s="4">
        <v>0</v>
      </c>
      <c r="V36" s="4">
        <v>0</v>
      </c>
      <c r="W36" s="4">
        <v>0</v>
      </c>
      <c r="X36" s="278">
        <v>0</v>
      </c>
      <c r="Y36" s="80" t="s">
        <v>48</v>
      </c>
      <c r="Z36" s="78" t="s">
        <v>133</v>
      </c>
      <c r="AA36" s="2">
        <f t="shared" si="21"/>
        <v>31862</v>
      </c>
      <c r="AB36" s="2">
        <f t="shared" si="25"/>
        <v>46097</v>
      </c>
      <c r="AC36" s="2">
        <f t="shared" si="26"/>
        <v>45707</v>
      </c>
      <c r="AD36" s="338">
        <f t="shared" si="15"/>
        <v>99.15395795821854</v>
      </c>
      <c r="AE36" s="4">
        <v>0</v>
      </c>
      <c r="AF36" s="166">
        <f>'[1]int.kiad.'!W36</f>
        <v>0</v>
      </c>
      <c r="AG36" s="4">
        <v>0</v>
      </c>
      <c r="AH36" s="342">
        <v>0</v>
      </c>
      <c r="AI36" s="80" t="s">
        <v>48</v>
      </c>
      <c r="AJ36" s="78" t="s">
        <v>133</v>
      </c>
      <c r="AK36" s="4">
        <v>0</v>
      </c>
      <c r="AL36" s="166">
        <f>'[1]int.kiad.'!AB36</f>
        <v>0</v>
      </c>
      <c r="AM36" s="4">
        <v>0</v>
      </c>
      <c r="AN36" s="342">
        <v>0</v>
      </c>
      <c r="AO36" s="2">
        <f t="shared" si="1"/>
        <v>0</v>
      </c>
      <c r="AP36" s="2">
        <f t="shared" si="2"/>
        <v>0</v>
      </c>
      <c r="AQ36" s="2">
        <f t="shared" si="3"/>
        <v>0</v>
      </c>
      <c r="AR36" s="342">
        <v>0</v>
      </c>
      <c r="AS36" s="80" t="s">
        <v>48</v>
      </c>
      <c r="AT36" s="78" t="s">
        <v>133</v>
      </c>
      <c r="AU36" s="4">
        <v>671</v>
      </c>
      <c r="AV36" s="166">
        <f>'[1]int.kiad.'!AJ36</f>
        <v>3482</v>
      </c>
      <c r="AW36" s="4">
        <v>3446</v>
      </c>
      <c r="AX36" s="338">
        <f t="shared" si="24"/>
        <v>98.96611143021252</v>
      </c>
      <c r="AY36" s="4">
        <v>0</v>
      </c>
      <c r="AZ36" s="166">
        <f>'[1]int.kiad.'!AM36</f>
        <v>0</v>
      </c>
      <c r="BA36" s="4">
        <v>0</v>
      </c>
      <c r="BB36" s="342">
        <v>0</v>
      </c>
      <c r="BC36" s="80" t="s">
        <v>48</v>
      </c>
      <c r="BD36" s="78" t="s">
        <v>133</v>
      </c>
      <c r="BE36" s="4">
        <v>0</v>
      </c>
      <c r="BF36" s="166">
        <f>'[1]int.kiad.'!AR36</f>
        <v>11480</v>
      </c>
      <c r="BG36" s="4">
        <v>11480</v>
      </c>
      <c r="BH36" s="338">
        <f t="shared" si="16"/>
        <v>100</v>
      </c>
      <c r="BI36" s="2">
        <f t="shared" si="5"/>
        <v>173294</v>
      </c>
      <c r="BJ36" s="2">
        <f t="shared" si="6"/>
        <v>238403</v>
      </c>
      <c r="BK36" s="2">
        <f t="shared" si="7"/>
        <v>235866</v>
      </c>
      <c r="BL36" s="338">
        <f t="shared" si="17"/>
        <v>98.9358355389823</v>
      </c>
      <c r="BM36" s="80" t="s">
        <v>48</v>
      </c>
      <c r="BN36" s="78" t="s">
        <v>133</v>
      </c>
      <c r="BO36" s="2">
        <f t="shared" si="8"/>
        <v>173294</v>
      </c>
      <c r="BP36" s="2">
        <f t="shared" si="9"/>
        <v>226923</v>
      </c>
      <c r="BQ36" s="2">
        <f t="shared" si="9"/>
        <v>224386</v>
      </c>
      <c r="BR36" s="338">
        <f t="shared" si="18"/>
        <v>98.88199962101683</v>
      </c>
      <c r="BS36" s="2">
        <f t="shared" si="10"/>
        <v>0</v>
      </c>
      <c r="BT36" s="2">
        <f t="shared" si="11"/>
        <v>11480</v>
      </c>
      <c r="BU36" s="2">
        <f t="shared" si="11"/>
        <v>11480</v>
      </c>
      <c r="BV36" s="338">
        <f t="shared" si="19"/>
        <v>100</v>
      </c>
      <c r="BW36" s="68">
        <v>8</v>
      </c>
      <c r="BX36" s="22" t="s">
        <v>31</v>
      </c>
      <c r="BY36" s="17" t="s">
        <v>191</v>
      </c>
      <c r="BZ36" s="24">
        <v>17827</v>
      </c>
      <c r="CA36" s="7">
        <v>22778</v>
      </c>
      <c r="CB36" s="7">
        <v>22681</v>
      </c>
      <c r="CC36" s="345">
        <f t="shared" si="27"/>
        <v>99.57415049609271</v>
      </c>
      <c r="CD36" s="24">
        <v>6636</v>
      </c>
      <c r="CE36" s="7">
        <v>8266</v>
      </c>
      <c r="CF36" s="7">
        <v>8344</v>
      </c>
      <c r="CG36" s="345">
        <f t="shared" si="28"/>
        <v>100.94362448584565</v>
      </c>
      <c r="CH36" s="68">
        <v>8</v>
      </c>
      <c r="CI36" s="22" t="s">
        <v>31</v>
      </c>
      <c r="CJ36" s="17" t="s">
        <v>191</v>
      </c>
      <c r="CK36" s="24">
        <v>6809</v>
      </c>
      <c r="CL36" s="7">
        <v>7646</v>
      </c>
      <c r="CM36" s="7">
        <v>7715</v>
      </c>
      <c r="CN36" s="345">
        <f t="shared" si="29"/>
        <v>100.90243264452002</v>
      </c>
      <c r="CO36" s="24">
        <v>0</v>
      </c>
      <c r="CP36" s="24">
        <v>0</v>
      </c>
      <c r="CQ36" s="24">
        <v>0</v>
      </c>
      <c r="CR36" s="346">
        <v>0</v>
      </c>
      <c r="CS36" s="68">
        <v>8</v>
      </c>
      <c r="CT36" s="22" t="s">
        <v>31</v>
      </c>
      <c r="CU36" s="17" t="s">
        <v>191</v>
      </c>
      <c r="CV36" s="24">
        <v>0</v>
      </c>
      <c r="CW36" s="24">
        <v>0</v>
      </c>
      <c r="CX36" s="24">
        <v>0</v>
      </c>
      <c r="CY36" s="346">
        <v>0</v>
      </c>
      <c r="CZ36" s="24">
        <v>0</v>
      </c>
      <c r="DA36" s="24">
        <v>0</v>
      </c>
      <c r="DB36" s="7">
        <v>0</v>
      </c>
      <c r="DC36" s="346">
        <v>0</v>
      </c>
      <c r="DD36" s="68">
        <v>8</v>
      </c>
      <c r="DE36" s="22" t="s">
        <v>31</v>
      </c>
      <c r="DF36" s="17" t="s">
        <v>191</v>
      </c>
      <c r="DG36" s="24">
        <v>0</v>
      </c>
      <c r="DH36" s="24">
        <v>70</v>
      </c>
      <c r="DI36" s="24">
        <v>83</v>
      </c>
      <c r="DJ36" s="345">
        <f t="shared" si="30"/>
        <v>118.57142857142857</v>
      </c>
      <c r="DK36" s="32">
        <f t="shared" si="31"/>
        <v>31272</v>
      </c>
      <c r="DL36" s="32">
        <f t="shared" si="32"/>
        <v>38760</v>
      </c>
      <c r="DM36" s="32">
        <f t="shared" si="33"/>
        <v>38823</v>
      </c>
      <c r="DN36" s="345">
        <f t="shared" si="34"/>
        <v>100.1625386996904</v>
      </c>
      <c r="DO36" s="34"/>
      <c r="DP36" s="34"/>
      <c r="DQ36" s="34"/>
      <c r="DR36" s="34"/>
      <c r="DS36" s="34"/>
      <c r="DT36" s="34"/>
      <c r="DU36" s="34"/>
      <c r="DV36" s="44"/>
      <c r="DW36" s="44"/>
      <c r="DX36" s="44"/>
      <c r="DY36" s="44"/>
      <c r="DZ36" s="44"/>
    </row>
    <row r="37" spans="1:130" ht="12.75">
      <c r="A37" s="79" t="s">
        <v>49</v>
      </c>
      <c r="B37" s="4" t="s">
        <v>134</v>
      </c>
      <c r="C37" s="4">
        <v>107316</v>
      </c>
      <c r="D37" s="166">
        <f>'[1]int.kiad.'!D37</f>
        <v>138560</v>
      </c>
      <c r="E37" s="4">
        <v>130560</v>
      </c>
      <c r="F37" s="338">
        <f t="shared" si="12"/>
        <v>94.22632794457274</v>
      </c>
      <c r="G37" s="4">
        <v>37512</v>
      </c>
      <c r="H37" s="166">
        <f>'[1]int.kiad.'!G37</f>
        <v>47623</v>
      </c>
      <c r="I37" s="4">
        <v>44272</v>
      </c>
      <c r="J37" s="338">
        <f t="shared" si="13"/>
        <v>92.96348403082544</v>
      </c>
      <c r="K37" s="80" t="s">
        <v>49</v>
      </c>
      <c r="L37" s="78" t="s">
        <v>134</v>
      </c>
      <c r="M37" s="4">
        <v>31995</v>
      </c>
      <c r="N37" s="166">
        <f>'[1]int.kiad.'!L37</f>
        <v>53368</v>
      </c>
      <c r="O37" s="4">
        <v>56101</v>
      </c>
      <c r="P37" s="338">
        <f t="shared" si="14"/>
        <v>105.12104631989207</v>
      </c>
      <c r="Q37" s="4">
        <v>0</v>
      </c>
      <c r="R37" s="166">
        <f>'[1]int.kiad.'!O37</f>
        <v>0</v>
      </c>
      <c r="S37" s="4">
        <v>0</v>
      </c>
      <c r="T37" s="342">
        <v>0</v>
      </c>
      <c r="U37" s="4">
        <v>0</v>
      </c>
      <c r="V37" s="4">
        <v>0</v>
      </c>
      <c r="W37" s="4">
        <v>2733</v>
      </c>
      <c r="X37" s="278">
        <v>0</v>
      </c>
      <c r="Y37" s="80" t="s">
        <v>49</v>
      </c>
      <c r="Z37" s="78" t="s">
        <v>134</v>
      </c>
      <c r="AA37" s="2">
        <f t="shared" si="21"/>
        <v>31995</v>
      </c>
      <c r="AB37" s="2">
        <f t="shared" si="25"/>
        <v>53368</v>
      </c>
      <c r="AC37" s="2">
        <f t="shared" si="26"/>
        <v>53368</v>
      </c>
      <c r="AD37" s="338">
        <f t="shared" si="15"/>
        <v>100</v>
      </c>
      <c r="AE37" s="4">
        <v>668</v>
      </c>
      <c r="AF37" s="166">
        <f>'[1]int.kiad.'!W37</f>
        <v>1534</v>
      </c>
      <c r="AG37" s="4">
        <v>913</v>
      </c>
      <c r="AH37" s="338">
        <f>(AG37/AF37*100)</f>
        <v>59.51760104302477</v>
      </c>
      <c r="AI37" s="80" t="s">
        <v>49</v>
      </c>
      <c r="AJ37" s="78" t="s">
        <v>134</v>
      </c>
      <c r="AK37" s="4">
        <v>0</v>
      </c>
      <c r="AL37" s="166">
        <f>'[1]int.kiad.'!AB37</f>
        <v>0</v>
      </c>
      <c r="AM37" s="4">
        <v>0</v>
      </c>
      <c r="AN37" s="342">
        <v>0</v>
      </c>
      <c r="AO37" s="2">
        <f t="shared" si="1"/>
        <v>668</v>
      </c>
      <c r="AP37" s="2">
        <f t="shared" si="2"/>
        <v>1534</v>
      </c>
      <c r="AQ37" s="2">
        <f t="shared" si="3"/>
        <v>913</v>
      </c>
      <c r="AR37" s="338">
        <f>(AQ37/AP37*100)</f>
        <v>59.51760104302477</v>
      </c>
      <c r="AS37" s="80" t="s">
        <v>49</v>
      </c>
      <c r="AT37" s="78" t="s">
        <v>134</v>
      </c>
      <c r="AU37" s="4">
        <v>700</v>
      </c>
      <c r="AV37" s="166">
        <f>'[1]int.kiad.'!AJ37</f>
        <v>1877</v>
      </c>
      <c r="AW37" s="4">
        <v>1877</v>
      </c>
      <c r="AX37" s="338">
        <f t="shared" si="24"/>
        <v>100</v>
      </c>
      <c r="AY37" s="4">
        <v>0</v>
      </c>
      <c r="AZ37" s="166">
        <f>'[1]int.kiad.'!AM37</f>
        <v>0</v>
      </c>
      <c r="BA37" s="4">
        <v>0</v>
      </c>
      <c r="BB37" s="342">
        <v>0</v>
      </c>
      <c r="BC37" s="80" t="s">
        <v>49</v>
      </c>
      <c r="BD37" s="78" t="s">
        <v>134</v>
      </c>
      <c r="BE37" s="4">
        <v>20539</v>
      </c>
      <c r="BF37" s="166">
        <f>'[1]int.kiad.'!AR37</f>
        <v>42238</v>
      </c>
      <c r="BG37" s="4">
        <v>30284</v>
      </c>
      <c r="BH37" s="338">
        <f t="shared" si="16"/>
        <v>71.69847057152327</v>
      </c>
      <c r="BI37" s="2">
        <f aca="true" t="shared" si="36" ref="BI37:BI47">(C37+G37+M37+AE37+AU37+AY37+BE37)</f>
        <v>198730</v>
      </c>
      <c r="BJ37" s="2">
        <f aca="true" t="shared" si="37" ref="BJ37:BJ47">(D37+H37+N37+AF37+AV37+AZ37+BF37)</f>
        <v>285200</v>
      </c>
      <c r="BK37" s="177">
        <f>(E37+I37+O37+AG37+AW37+BA37+BG37)</f>
        <v>264007</v>
      </c>
      <c r="BL37" s="338">
        <f t="shared" si="17"/>
        <v>92.56907433380084</v>
      </c>
      <c r="BM37" s="80" t="s">
        <v>49</v>
      </c>
      <c r="BN37" s="78" t="s">
        <v>134</v>
      </c>
      <c r="BO37" s="2">
        <f t="shared" si="8"/>
        <v>178191</v>
      </c>
      <c r="BP37" s="2">
        <f t="shared" si="9"/>
        <v>242962</v>
      </c>
      <c r="BQ37" s="2">
        <f t="shared" si="9"/>
        <v>233723</v>
      </c>
      <c r="BR37" s="338">
        <f t="shared" si="18"/>
        <v>96.1973477333904</v>
      </c>
      <c r="BS37" s="2">
        <f t="shared" si="10"/>
        <v>20539</v>
      </c>
      <c r="BT37" s="2">
        <f t="shared" si="11"/>
        <v>42238</v>
      </c>
      <c r="BU37" s="177">
        <f>(AM37+BA37+BG37)</f>
        <v>30284</v>
      </c>
      <c r="BV37" s="338">
        <f t="shared" si="19"/>
        <v>71.69847057152327</v>
      </c>
      <c r="BW37" s="68">
        <v>8</v>
      </c>
      <c r="BX37" s="22" t="s">
        <v>32</v>
      </c>
      <c r="BY37" s="17" t="s">
        <v>192</v>
      </c>
      <c r="BZ37" s="24">
        <v>13125</v>
      </c>
      <c r="CA37" s="7">
        <v>16805</v>
      </c>
      <c r="CB37" s="7">
        <v>16834</v>
      </c>
      <c r="CC37" s="345">
        <f t="shared" si="27"/>
        <v>100.17256768818802</v>
      </c>
      <c r="CD37" s="24">
        <v>4930</v>
      </c>
      <c r="CE37" s="7">
        <v>6066</v>
      </c>
      <c r="CF37" s="7">
        <v>6097</v>
      </c>
      <c r="CG37" s="345">
        <f t="shared" si="28"/>
        <v>100.51104516979888</v>
      </c>
      <c r="CH37" s="68">
        <v>8</v>
      </c>
      <c r="CI37" s="22" t="s">
        <v>32</v>
      </c>
      <c r="CJ37" s="17" t="s">
        <v>192</v>
      </c>
      <c r="CK37" s="24">
        <v>4942</v>
      </c>
      <c r="CL37" s="7">
        <v>6651</v>
      </c>
      <c r="CM37" s="7">
        <v>6697</v>
      </c>
      <c r="CN37" s="345">
        <f t="shared" si="29"/>
        <v>100.69162531950082</v>
      </c>
      <c r="CO37" s="24">
        <v>0</v>
      </c>
      <c r="CP37" s="24">
        <v>0</v>
      </c>
      <c r="CQ37" s="24">
        <v>0</v>
      </c>
      <c r="CR37" s="346">
        <v>0</v>
      </c>
      <c r="CS37" s="68">
        <v>8</v>
      </c>
      <c r="CT37" s="22" t="s">
        <v>32</v>
      </c>
      <c r="CU37" s="17" t="s">
        <v>192</v>
      </c>
      <c r="CV37" s="24">
        <v>0</v>
      </c>
      <c r="CW37" s="24">
        <v>0</v>
      </c>
      <c r="CX37" s="24">
        <v>0</v>
      </c>
      <c r="CY37" s="346">
        <v>0</v>
      </c>
      <c r="CZ37" s="24">
        <v>0</v>
      </c>
      <c r="DA37" s="24">
        <v>0</v>
      </c>
      <c r="DB37" s="7">
        <v>0</v>
      </c>
      <c r="DC37" s="346">
        <v>0</v>
      </c>
      <c r="DD37" s="68">
        <v>8</v>
      </c>
      <c r="DE37" s="22" t="s">
        <v>32</v>
      </c>
      <c r="DF37" s="17" t="s">
        <v>192</v>
      </c>
      <c r="DG37" s="24">
        <v>0</v>
      </c>
      <c r="DH37" s="24">
        <v>119</v>
      </c>
      <c r="DI37" s="24">
        <v>307</v>
      </c>
      <c r="DJ37" s="345">
        <f t="shared" si="30"/>
        <v>257.98319327731093</v>
      </c>
      <c r="DK37" s="32">
        <f t="shared" si="31"/>
        <v>22997</v>
      </c>
      <c r="DL37" s="32">
        <f t="shared" si="32"/>
        <v>29641</v>
      </c>
      <c r="DM37" s="32">
        <f t="shared" si="33"/>
        <v>29935</v>
      </c>
      <c r="DN37" s="345">
        <f t="shared" si="34"/>
        <v>100.99186937012921</v>
      </c>
      <c r="DO37" s="34"/>
      <c r="DP37" s="34"/>
      <c r="DQ37" s="34"/>
      <c r="DR37" s="34"/>
      <c r="DS37" s="34"/>
      <c r="DT37" s="34"/>
      <c r="DU37" s="34"/>
      <c r="DV37" s="44"/>
      <c r="DW37" s="44"/>
      <c r="DX37" s="44"/>
      <c r="DY37" s="44"/>
      <c r="DZ37" s="44"/>
    </row>
    <row r="38" spans="1:130" ht="12.75">
      <c r="A38" s="79" t="s">
        <v>50</v>
      </c>
      <c r="B38" s="4" t="s">
        <v>135</v>
      </c>
      <c r="C38" s="4">
        <v>102649</v>
      </c>
      <c r="D38" s="166">
        <f>'[1]int.kiad.'!D38</f>
        <v>132923</v>
      </c>
      <c r="E38" s="4">
        <v>130033</v>
      </c>
      <c r="F38" s="338">
        <f t="shared" si="12"/>
        <v>97.82580892697275</v>
      </c>
      <c r="G38" s="4">
        <v>35739</v>
      </c>
      <c r="H38" s="166">
        <f>'[1]int.kiad.'!G38</f>
        <v>45463</v>
      </c>
      <c r="I38" s="4">
        <v>43724</v>
      </c>
      <c r="J38" s="338">
        <f t="shared" si="13"/>
        <v>96.17491146646724</v>
      </c>
      <c r="K38" s="80" t="s">
        <v>50</v>
      </c>
      <c r="L38" s="78" t="s">
        <v>135</v>
      </c>
      <c r="M38" s="4">
        <v>29951</v>
      </c>
      <c r="N38" s="166">
        <f>'[1]int.kiad.'!L38</f>
        <v>45748</v>
      </c>
      <c r="O38" s="4">
        <v>42581</v>
      </c>
      <c r="P38" s="338">
        <f t="shared" si="14"/>
        <v>93.07729299641514</v>
      </c>
      <c r="Q38" s="4">
        <v>0</v>
      </c>
      <c r="R38" s="166">
        <f>'[1]int.kiad.'!O38</f>
        <v>0</v>
      </c>
      <c r="S38" s="4">
        <v>0</v>
      </c>
      <c r="T38" s="342">
        <v>0</v>
      </c>
      <c r="U38" s="4">
        <v>0</v>
      </c>
      <c r="V38" s="4">
        <v>0</v>
      </c>
      <c r="W38" s="4">
        <v>0</v>
      </c>
      <c r="X38" s="278">
        <v>0</v>
      </c>
      <c r="Y38" s="80" t="s">
        <v>50</v>
      </c>
      <c r="Z38" s="78" t="s">
        <v>135</v>
      </c>
      <c r="AA38" s="2">
        <f t="shared" si="21"/>
        <v>29951</v>
      </c>
      <c r="AB38" s="2">
        <f t="shared" si="25"/>
        <v>45748</v>
      </c>
      <c r="AC38" s="2">
        <f t="shared" si="26"/>
        <v>42581</v>
      </c>
      <c r="AD38" s="338">
        <f t="shared" si="15"/>
        <v>93.07729299641514</v>
      </c>
      <c r="AE38" s="4">
        <v>0</v>
      </c>
      <c r="AF38" s="166">
        <f>'[1]int.kiad.'!W38</f>
        <v>0</v>
      </c>
      <c r="AG38" s="4">
        <v>0</v>
      </c>
      <c r="AH38" s="342">
        <v>0</v>
      </c>
      <c r="AI38" s="80" t="s">
        <v>50</v>
      </c>
      <c r="AJ38" s="78" t="s">
        <v>135</v>
      </c>
      <c r="AK38" s="4">
        <v>0</v>
      </c>
      <c r="AL38" s="166">
        <f>'[1]int.kiad.'!AB38</f>
        <v>0</v>
      </c>
      <c r="AM38" s="4">
        <v>0</v>
      </c>
      <c r="AN38" s="342">
        <v>0</v>
      </c>
      <c r="AO38" s="2">
        <f t="shared" si="1"/>
        <v>0</v>
      </c>
      <c r="AP38" s="2">
        <f t="shared" si="2"/>
        <v>0</v>
      </c>
      <c r="AQ38" s="2">
        <f t="shared" si="3"/>
        <v>0</v>
      </c>
      <c r="AR38" s="342">
        <v>0</v>
      </c>
      <c r="AS38" s="80" t="s">
        <v>50</v>
      </c>
      <c r="AT38" s="78" t="s">
        <v>135</v>
      </c>
      <c r="AU38" s="4">
        <v>625</v>
      </c>
      <c r="AV38" s="166">
        <f>'[1]int.kiad.'!AJ38</f>
        <v>2201</v>
      </c>
      <c r="AW38" s="4">
        <v>2204</v>
      </c>
      <c r="AX38" s="338">
        <f t="shared" si="24"/>
        <v>100.13630168105408</v>
      </c>
      <c r="AY38" s="4">
        <v>0</v>
      </c>
      <c r="AZ38" s="166">
        <f>'[1]int.kiad.'!AM38</f>
        <v>5583</v>
      </c>
      <c r="BA38" s="4">
        <v>5583</v>
      </c>
      <c r="BB38" s="338">
        <f>(BA38/AZ38*100)</f>
        <v>100</v>
      </c>
      <c r="BC38" s="80" t="s">
        <v>50</v>
      </c>
      <c r="BD38" s="78" t="s">
        <v>135</v>
      </c>
      <c r="BE38" s="4">
        <v>7781</v>
      </c>
      <c r="BF38" s="166">
        <f>'[1]int.kiad.'!AR38</f>
        <v>9061</v>
      </c>
      <c r="BG38" s="4">
        <v>6869</v>
      </c>
      <c r="BH38" s="338">
        <f t="shared" si="16"/>
        <v>75.80840966780708</v>
      </c>
      <c r="BI38" s="2">
        <f t="shared" si="36"/>
        <v>176745</v>
      </c>
      <c r="BJ38" s="2">
        <f t="shared" si="37"/>
        <v>240979</v>
      </c>
      <c r="BK38" s="2">
        <f aca="true" t="shared" si="38" ref="BK38:BK47">(E38+I38+O38+AG38+AW38+BA38+BG38)</f>
        <v>230994</v>
      </c>
      <c r="BL38" s="338">
        <f t="shared" si="17"/>
        <v>95.85648541989136</v>
      </c>
      <c r="BM38" s="80" t="s">
        <v>50</v>
      </c>
      <c r="BN38" s="78" t="s">
        <v>135</v>
      </c>
      <c r="BO38" s="2">
        <f t="shared" si="8"/>
        <v>168964</v>
      </c>
      <c r="BP38" s="2">
        <f t="shared" si="9"/>
        <v>226335</v>
      </c>
      <c r="BQ38" s="2">
        <f t="shared" si="9"/>
        <v>218542</v>
      </c>
      <c r="BR38" s="338">
        <f t="shared" si="18"/>
        <v>96.55687366072415</v>
      </c>
      <c r="BS38" s="2">
        <f t="shared" si="10"/>
        <v>7781</v>
      </c>
      <c r="BT38" s="2">
        <f t="shared" si="11"/>
        <v>14644</v>
      </c>
      <c r="BU38" s="2">
        <f t="shared" si="11"/>
        <v>12452</v>
      </c>
      <c r="BV38" s="338">
        <f t="shared" si="19"/>
        <v>85.03141218246381</v>
      </c>
      <c r="BW38" s="68">
        <v>8</v>
      </c>
      <c r="BX38" s="22" t="s">
        <v>33</v>
      </c>
      <c r="BY38" s="17" t="s">
        <v>193</v>
      </c>
      <c r="BZ38" s="24">
        <v>14200</v>
      </c>
      <c r="CA38" s="7">
        <v>17677</v>
      </c>
      <c r="CB38" s="7">
        <v>17804</v>
      </c>
      <c r="CC38" s="345">
        <f t="shared" si="27"/>
        <v>100.71844770040165</v>
      </c>
      <c r="CD38" s="24">
        <v>5264</v>
      </c>
      <c r="CE38" s="7">
        <v>6377</v>
      </c>
      <c r="CF38" s="7">
        <v>6436</v>
      </c>
      <c r="CG38" s="345">
        <f t="shared" si="28"/>
        <v>100.92519993727458</v>
      </c>
      <c r="CH38" s="68">
        <v>8</v>
      </c>
      <c r="CI38" s="22" t="s">
        <v>33</v>
      </c>
      <c r="CJ38" s="17" t="s">
        <v>193</v>
      </c>
      <c r="CK38" s="24">
        <v>4632</v>
      </c>
      <c r="CL38" s="7">
        <v>6000</v>
      </c>
      <c r="CM38" s="7">
        <v>5903</v>
      </c>
      <c r="CN38" s="345">
        <f t="shared" si="29"/>
        <v>98.38333333333334</v>
      </c>
      <c r="CO38" s="24">
        <v>0</v>
      </c>
      <c r="CP38" s="24">
        <v>0</v>
      </c>
      <c r="CQ38" s="24">
        <v>0</v>
      </c>
      <c r="CR38" s="346">
        <v>0</v>
      </c>
      <c r="CS38" s="68">
        <v>8</v>
      </c>
      <c r="CT38" s="22" t="s">
        <v>33</v>
      </c>
      <c r="CU38" s="17" t="s">
        <v>193</v>
      </c>
      <c r="CV38" s="24">
        <v>0</v>
      </c>
      <c r="CW38" s="24">
        <v>0</v>
      </c>
      <c r="CX38" s="24">
        <v>0</v>
      </c>
      <c r="CY38" s="346">
        <v>0</v>
      </c>
      <c r="CZ38" s="24">
        <v>0</v>
      </c>
      <c r="DA38" s="24">
        <v>0</v>
      </c>
      <c r="DB38" s="7">
        <v>0</v>
      </c>
      <c r="DC38" s="346">
        <v>0</v>
      </c>
      <c r="DD38" s="68">
        <v>8</v>
      </c>
      <c r="DE38" s="22" t="s">
        <v>33</v>
      </c>
      <c r="DF38" s="17" t="s">
        <v>193</v>
      </c>
      <c r="DG38" s="24">
        <v>0</v>
      </c>
      <c r="DH38" s="24">
        <v>500</v>
      </c>
      <c r="DI38" s="24">
        <v>500</v>
      </c>
      <c r="DJ38" s="345">
        <f t="shared" si="30"/>
        <v>100</v>
      </c>
      <c r="DK38" s="32">
        <f t="shared" si="31"/>
        <v>24096</v>
      </c>
      <c r="DL38" s="32">
        <f t="shared" si="32"/>
        <v>30554</v>
      </c>
      <c r="DM38" s="32">
        <f t="shared" si="33"/>
        <v>30643</v>
      </c>
      <c r="DN38" s="345">
        <f t="shared" si="34"/>
        <v>100.29128755645742</v>
      </c>
      <c r="DO38" s="34"/>
      <c r="DP38" s="34"/>
      <c r="DQ38" s="34"/>
      <c r="DR38" s="34"/>
      <c r="DS38" s="34"/>
      <c r="DT38" s="34"/>
      <c r="DU38" s="34"/>
      <c r="DV38" s="44"/>
      <c r="DW38" s="44"/>
      <c r="DX38" s="44"/>
      <c r="DY38" s="44"/>
      <c r="DZ38" s="44"/>
    </row>
    <row r="39" spans="1:130" ht="12.75">
      <c r="A39" s="79" t="s">
        <v>51</v>
      </c>
      <c r="B39" s="4" t="s">
        <v>136</v>
      </c>
      <c r="C39" s="4">
        <v>56554</v>
      </c>
      <c r="D39" s="166">
        <f>'[1]int.kiad.'!D39</f>
        <v>73291</v>
      </c>
      <c r="E39" s="4">
        <v>69208</v>
      </c>
      <c r="F39" s="338">
        <f t="shared" si="12"/>
        <v>94.42905677368299</v>
      </c>
      <c r="G39" s="4">
        <v>20295</v>
      </c>
      <c r="H39" s="166">
        <f>'[1]int.kiad.'!G39</f>
        <v>25505</v>
      </c>
      <c r="I39" s="4">
        <v>24414</v>
      </c>
      <c r="J39" s="338">
        <f t="shared" si="13"/>
        <v>95.7224073711037</v>
      </c>
      <c r="K39" s="80" t="s">
        <v>51</v>
      </c>
      <c r="L39" s="78" t="s">
        <v>136</v>
      </c>
      <c r="M39" s="4">
        <v>81058</v>
      </c>
      <c r="N39" s="166">
        <f>'[1]int.kiad.'!L39</f>
        <v>97474</v>
      </c>
      <c r="O39" s="4">
        <v>94097</v>
      </c>
      <c r="P39" s="338">
        <f t="shared" si="14"/>
        <v>96.53548638611322</v>
      </c>
      <c r="Q39" s="4">
        <v>139</v>
      </c>
      <c r="R39" s="166">
        <f>'[1]int.kiad.'!O39</f>
        <v>0</v>
      </c>
      <c r="S39" s="4">
        <v>0</v>
      </c>
      <c r="T39" s="342">
        <v>0</v>
      </c>
      <c r="U39" s="4">
        <v>0</v>
      </c>
      <c r="V39" s="4">
        <v>0</v>
      </c>
      <c r="W39" s="4">
        <v>0</v>
      </c>
      <c r="X39" s="278">
        <v>0</v>
      </c>
      <c r="Y39" s="80" t="s">
        <v>51</v>
      </c>
      <c r="Z39" s="78" t="s">
        <v>136</v>
      </c>
      <c r="AA39" s="2">
        <f t="shared" si="21"/>
        <v>80919</v>
      </c>
      <c r="AB39" s="2">
        <f t="shared" si="25"/>
        <v>97474</v>
      </c>
      <c r="AC39" s="2">
        <f t="shared" si="26"/>
        <v>94097</v>
      </c>
      <c r="AD39" s="338">
        <f t="shared" si="15"/>
        <v>96.53548638611322</v>
      </c>
      <c r="AE39" s="4">
        <v>0</v>
      </c>
      <c r="AF39" s="166">
        <f>'[1]int.kiad.'!W39</f>
        <v>150</v>
      </c>
      <c r="AG39" s="4">
        <v>150</v>
      </c>
      <c r="AH39" s="338">
        <f>(AG39/AF39*100)</f>
        <v>100</v>
      </c>
      <c r="AI39" s="80" t="s">
        <v>51</v>
      </c>
      <c r="AJ39" s="78" t="s">
        <v>136</v>
      </c>
      <c r="AK39" s="4">
        <v>0</v>
      </c>
      <c r="AL39" s="166">
        <f>'[1]int.kiad.'!AB39</f>
        <v>0</v>
      </c>
      <c r="AM39" s="4">
        <v>0</v>
      </c>
      <c r="AN39" s="342">
        <v>0</v>
      </c>
      <c r="AO39" s="2">
        <f t="shared" si="1"/>
        <v>0</v>
      </c>
      <c r="AP39" s="2">
        <f t="shared" si="2"/>
        <v>150</v>
      </c>
      <c r="AQ39" s="2">
        <f t="shared" si="3"/>
        <v>150</v>
      </c>
      <c r="AR39" s="338">
        <f>(AQ39/AP39*100)</f>
        <v>100</v>
      </c>
      <c r="AS39" s="80" t="s">
        <v>51</v>
      </c>
      <c r="AT39" s="78" t="s">
        <v>136</v>
      </c>
      <c r="AU39" s="4">
        <v>0</v>
      </c>
      <c r="AV39" s="166">
        <f>'[1]int.kiad.'!AJ39</f>
        <v>0</v>
      </c>
      <c r="AW39" s="4">
        <v>0</v>
      </c>
      <c r="AX39" s="342">
        <v>0</v>
      </c>
      <c r="AY39" s="4">
        <v>0</v>
      </c>
      <c r="AZ39" s="166">
        <f>'[1]int.kiad.'!AM39</f>
        <v>0</v>
      </c>
      <c r="BA39" s="4">
        <v>0</v>
      </c>
      <c r="BB39" s="342">
        <v>0</v>
      </c>
      <c r="BC39" s="80" t="s">
        <v>51</v>
      </c>
      <c r="BD39" s="78" t="s">
        <v>136</v>
      </c>
      <c r="BE39" s="4">
        <v>2000</v>
      </c>
      <c r="BF39" s="166">
        <f>'[1]int.kiad.'!AR39</f>
        <v>4650</v>
      </c>
      <c r="BG39" s="4">
        <v>3959</v>
      </c>
      <c r="BH39" s="338">
        <f t="shared" si="16"/>
        <v>85.13978494623656</v>
      </c>
      <c r="BI39" s="2">
        <f t="shared" si="36"/>
        <v>159907</v>
      </c>
      <c r="BJ39" s="2">
        <f t="shared" si="37"/>
        <v>201070</v>
      </c>
      <c r="BK39" s="2">
        <f t="shared" si="38"/>
        <v>191828</v>
      </c>
      <c r="BL39" s="338">
        <f t="shared" si="17"/>
        <v>95.40359078927737</v>
      </c>
      <c r="BM39" s="80" t="s">
        <v>51</v>
      </c>
      <c r="BN39" s="78" t="s">
        <v>136</v>
      </c>
      <c r="BO39" s="2">
        <f t="shared" si="8"/>
        <v>157907</v>
      </c>
      <c r="BP39" s="2">
        <f t="shared" si="9"/>
        <v>196420</v>
      </c>
      <c r="BQ39" s="2">
        <f t="shared" si="9"/>
        <v>187869</v>
      </c>
      <c r="BR39" s="338">
        <f t="shared" si="18"/>
        <v>95.64657366866918</v>
      </c>
      <c r="BS39" s="2">
        <f t="shared" si="10"/>
        <v>2000</v>
      </c>
      <c r="BT39" s="2">
        <f t="shared" si="11"/>
        <v>4650</v>
      </c>
      <c r="BU39" s="2">
        <f t="shared" si="11"/>
        <v>3959</v>
      </c>
      <c r="BV39" s="338">
        <f t="shared" si="19"/>
        <v>85.13978494623656</v>
      </c>
      <c r="BW39" s="68">
        <v>8</v>
      </c>
      <c r="BX39" s="22" t="s">
        <v>34</v>
      </c>
      <c r="BY39" s="17" t="s">
        <v>194</v>
      </c>
      <c r="BZ39" s="24">
        <v>12815</v>
      </c>
      <c r="CA39" s="7">
        <v>16299</v>
      </c>
      <c r="CB39" s="7">
        <v>16811</v>
      </c>
      <c r="CC39" s="345">
        <f t="shared" si="27"/>
        <v>103.14129701208662</v>
      </c>
      <c r="CD39" s="24">
        <v>4831</v>
      </c>
      <c r="CE39" s="7">
        <v>5979</v>
      </c>
      <c r="CF39" s="7">
        <v>6235</v>
      </c>
      <c r="CG39" s="345">
        <f t="shared" si="28"/>
        <v>104.28165245024252</v>
      </c>
      <c r="CH39" s="68">
        <v>8</v>
      </c>
      <c r="CI39" s="22" t="s">
        <v>34</v>
      </c>
      <c r="CJ39" s="17" t="s">
        <v>194</v>
      </c>
      <c r="CK39" s="24">
        <v>3921</v>
      </c>
      <c r="CL39" s="7">
        <v>5984</v>
      </c>
      <c r="CM39" s="7">
        <v>6178</v>
      </c>
      <c r="CN39" s="345">
        <f t="shared" si="29"/>
        <v>103.24197860962568</v>
      </c>
      <c r="CO39" s="24">
        <v>0</v>
      </c>
      <c r="CP39" s="24">
        <v>0</v>
      </c>
      <c r="CQ39" s="24">
        <v>0</v>
      </c>
      <c r="CR39" s="346">
        <v>0</v>
      </c>
      <c r="CS39" s="68">
        <v>8</v>
      </c>
      <c r="CT39" s="22" t="s">
        <v>34</v>
      </c>
      <c r="CU39" s="17" t="s">
        <v>194</v>
      </c>
      <c r="CV39" s="24">
        <v>0</v>
      </c>
      <c r="CW39" s="24">
        <v>0</v>
      </c>
      <c r="CX39" s="24">
        <v>0</v>
      </c>
      <c r="CY39" s="346">
        <v>0</v>
      </c>
      <c r="CZ39" s="24">
        <v>0</v>
      </c>
      <c r="DA39" s="24">
        <v>0</v>
      </c>
      <c r="DB39" s="7">
        <v>0</v>
      </c>
      <c r="DC39" s="346">
        <v>0</v>
      </c>
      <c r="DD39" s="68">
        <v>8</v>
      </c>
      <c r="DE39" s="22" t="s">
        <v>34</v>
      </c>
      <c r="DF39" s="17" t="s">
        <v>194</v>
      </c>
      <c r="DG39" s="24">
        <v>0</v>
      </c>
      <c r="DH39" s="24">
        <v>251</v>
      </c>
      <c r="DI39" s="24">
        <v>250</v>
      </c>
      <c r="DJ39" s="345">
        <f t="shared" si="30"/>
        <v>99.60159362549801</v>
      </c>
      <c r="DK39" s="32">
        <f t="shared" si="31"/>
        <v>21567</v>
      </c>
      <c r="DL39" s="32">
        <f t="shared" si="32"/>
        <v>28513</v>
      </c>
      <c r="DM39" s="32">
        <f t="shared" si="33"/>
        <v>29474</v>
      </c>
      <c r="DN39" s="345">
        <f t="shared" si="34"/>
        <v>103.3703924525655</v>
      </c>
      <c r="DO39" s="34"/>
      <c r="DP39" s="34"/>
      <c r="DQ39" s="34"/>
      <c r="DR39" s="34"/>
      <c r="DS39" s="34"/>
      <c r="DT39" s="34"/>
      <c r="DU39" s="34"/>
      <c r="DV39" s="44"/>
      <c r="DW39" s="44"/>
      <c r="DX39" s="44"/>
      <c r="DY39" s="44"/>
      <c r="DZ39" s="44"/>
    </row>
    <row r="40" spans="1:130" ht="12.75">
      <c r="A40" s="79" t="s">
        <v>52</v>
      </c>
      <c r="B40" s="4" t="s">
        <v>137</v>
      </c>
      <c r="C40" s="4">
        <v>51417</v>
      </c>
      <c r="D40" s="166">
        <f>'[1]int.kiad.'!D40</f>
        <v>63553</v>
      </c>
      <c r="E40" s="4">
        <v>63369</v>
      </c>
      <c r="F40" s="338">
        <f t="shared" si="12"/>
        <v>99.71047786886535</v>
      </c>
      <c r="G40" s="4">
        <v>18717</v>
      </c>
      <c r="H40" s="166">
        <f>'[1]int.kiad.'!G40</f>
        <v>22675</v>
      </c>
      <c r="I40" s="4">
        <v>22553</v>
      </c>
      <c r="J40" s="338">
        <f t="shared" si="13"/>
        <v>99.4619625137817</v>
      </c>
      <c r="K40" s="80" t="s">
        <v>52</v>
      </c>
      <c r="L40" s="78" t="s">
        <v>137</v>
      </c>
      <c r="M40" s="4">
        <v>31263</v>
      </c>
      <c r="N40" s="166">
        <f>'[1]int.kiad.'!L40</f>
        <v>36095</v>
      </c>
      <c r="O40" s="4">
        <v>33794</v>
      </c>
      <c r="P40" s="338">
        <f t="shared" si="14"/>
        <v>93.62515583875883</v>
      </c>
      <c r="Q40" s="4">
        <v>31</v>
      </c>
      <c r="R40" s="166">
        <f>'[1]int.kiad.'!O40</f>
        <v>0</v>
      </c>
      <c r="S40" s="4">
        <v>0</v>
      </c>
      <c r="T40" s="342">
        <v>0</v>
      </c>
      <c r="U40" s="4">
        <v>0</v>
      </c>
      <c r="V40" s="4">
        <v>0</v>
      </c>
      <c r="W40" s="4">
        <v>0</v>
      </c>
      <c r="X40" s="278">
        <v>0</v>
      </c>
      <c r="Y40" s="80" t="s">
        <v>52</v>
      </c>
      <c r="Z40" s="78" t="s">
        <v>137</v>
      </c>
      <c r="AA40" s="2">
        <f t="shared" si="21"/>
        <v>31232</v>
      </c>
      <c r="AB40" s="2">
        <f t="shared" si="25"/>
        <v>36095</v>
      </c>
      <c r="AC40" s="2">
        <f t="shared" si="26"/>
        <v>33794</v>
      </c>
      <c r="AD40" s="338">
        <f t="shared" si="15"/>
        <v>93.62515583875883</v>
      </c>
      <c r="AE40" s="4">
        <v>0</v>
      </c>
      <c r="AF40" s="166">
        <f>'[1]int.kiad.'!W40</f>
        <v>30</v>
      </c>
      <c r="AG40" s="4">
        <v>30</v>
      </c>
      <c r="AH40" s="338">
        <f>(AG40/AF40*100)</f>
        <v>100</v>
      </c>
      <c r="AI40" s="80" t="s">
        <v>52</v>
      </c>
      <c r="AJ40" s="78" t="s">
        <v>137</v>
      </c>
      <c r="AK40" s="4">
        <v>0</v>
      </c>
      <c r="AL40" s="166">
        <f>'[1]int.kiad.'!AB40</f>
        <v>0</v>
      </c>
      <c r="AM40" s="4">
        <v>0</v>
      </c>
      <c r="AN40" s="342">
        <v>0</v>
      </c>
      <c r="AO40" s="2">
        <f t="shared" si="1"/>
        <v>0</v>
      </c>
      <c r="AP40" s="2">
        <f t="shared" si="2"/>
        <v>30</v>
      </c>
      <c r="AQ40" s="2">
        <f t="shared" si="3"/>
        <v>30</v>
      </c>
      <c r="AR40" s="338">
        <f>(AQ40/AP40*100)</f>
        <v>100</v>
      </c>
      <c r="AS40" s="80" t="s">
        <v>52</v>
      </c>
      <c r="AT40" s="78" t="s">
        <v>137</v>
      </c>
      <c r="AU40" s="4">
        <v>156</v>
      </c>
      <c r="AV40" s="166">
        <f>'[1]int.kiad.'!AJ40</f>
        <v>156</v>
      </c>
      <c r="AW40" s="4">
        <v>151</v>
      </c>
      <c r="AX40" s="338">
        <f>(AW40/AV40*100)</f>
        <v>96.7948717948718</v>
      </c>
      <c r="AY40" s="4">
        <v>0</v>
      </c>
      <c r="AZ40" s="166">
        <f>'[1]int.kiad.'!AM40</f>
        <v>0</v>
      </c>
      <c r="BA40" s="4">
        <v>0</v>
      </c>
      <c r="BB40" s="342">
        <v>0</v>
      </c>
      <c r="BC40" s="80" t="s">
        <v>52</v>
      </c>
      <c r="BD40" s="78" t="s">
        <v>137</v>
      </c>
      <c r="BE40" s="4">
        <v>800</v>
      </c>
      <c r="BF40" s="166">
        <f>'[1]int.kiad.'!AR40</f>
        <v>2782</v>
      </c>
      <c r="BG40" s="4">
        <v>2144</v>
      </c>
      <c r="BH40" s="338">
        <f t="shared" si="16"/>
        <v>77.06685837526959</v>
      </c>
      <c r="BI40" s="2">
        <f t="shared" si="36"/>
        <v>102353</v>
      </c>
      <c r="BJ40" s="2">
        <f t="shared" si="37"/>
        <v>125291</v>
      </c>
      <c r="BK40" s="2">
        <f t="shared" si="38"/>
        <v>122041</v>
      </c>
      <c r="BL40" s="338">
        <f t="shared" si="17"/>
        <v>97.40603874180907</v>
      </c>
      <c r="BM40" s="80" t="s">
        <v>52</v>
      </c>
      <c r="BN40" s="78" t="s">
        <v>137</v>
      </c>
      <c r="BO40" s="2">
        <f t="shared" si="8"/>
        <v>101553</v>
      </c>
      <c r="BP40" s="2">
        <f t="shared" si="9"/>
        <v>122509</v>
      </c>
      <c r="BQ40" s="2">
        <f t="shared" si="9"/>
        <v>119897</v>
      </c>
      <c r="BR40" s="338">
        <f t="shared" si="18"/>
        <v>97.86791174525953</v>
      </c>
      <c r="BS40" s="2">
        <f t="shared" si="10"/>
        <v>800</v>
      </c>
      <c r="BT40" s="2">
        <f t="shared" si="11"/>
        <v>2782</v>
      </c>
      <c r="BU40" s="2">
        <f t="shared" si="11"/>
        <v>2144</v>
      </c>
      <c r="BV40" s="338">
        <f t="shared" si="19"/>
        <v>77.06685837526959</v>
      </c>
      <c r="BW40" s="68">
        <v>8</v>
      </c>
      <c r="BX40" s="22" t="s">
        <v>35</v>
      </c>
      <c r="BY40" s="17" t="s">
        <v>195</v>
      </c>
      <c r="BZ40" s="24">
        <v>16542</v>
      </c>
      <c r="CA40" s="7">
        <v>21644</v>
      </c>
      <c r="CB40" s="7">
        <v>20751</v>
      </c>
      <c r="CC40" s="345">
        <f t="shared" si="27"/>
        <v>95.87414525965625</v>
      </c>
      <c r="CD40" s="24">
        <v>5977</v>
      </c>
      <c r="CE40" s="7">
        <v>7601</v>
      </c>
      <c r="CF40" s="7">
        <v>7466</v>
      </c>
      <c r="CG40" s="345">
        <f t="shared" si="28"/>
        <v>98.22391790553876</v>
      </c>
      <c r="CH40" s="68">
        <v>8</v>
      </c>
      <c r="CI40" s="22" t="s">
        <v>35</v>
      </c>
      <c r="CJ40" s="17" t="s">
        <v>195</v>
      </c>
      <c r="CK40" s="24">
        <v>5245</v>
      </c>
      <c r="CL40" s="7">
        <v>5671</v>
      </c>
      <c r="CM40" s="7">
        <v>5750</v>
      </c>
      <c r="CN40" s="345">
        <f t="shared" si="29"/>
        <v>101.39305237171574</v>
      </c>
      <c r="CO40" s="24">
        <v>0</v>
      </c>
      <c r="CP40" s="24">
        <v>0</v>
      </c>
      <c r="CQ40" s="24">
        <v>0</v>
      </c>
      <c r="CR40" s="346">
        <v>0</v>
      </c>
      <c r="CS40" s="68">
        <v>8</v>
      </c>
      <c r="CT40" s="22" t="s">
        <v>35</v>
      </c>
      <c r="CU40" s="17" t="s">
        <v>195</v>
      </c>
      <c r="CV40" s="24">
        <v>0</v>
      </c>
      <c r="CW40" s="24">
        <v>0</v>
      </c>
      <c r="CX40" s="24">
        <v>0</v>
      </c>
      <c r="CY40" s="346">
        <v>0</v>
      </c>
      <c r="CZ40" s="24">
        <v>0</v>
      </c>
      <c r="DA40" s="24">
        <v>0</v>
      </c>
      <c r="DB40" s="7">
        <v>0</v>
      </c>
      <c r="DC40" s="346">
        <v>0</v>
      </c>
      <c r="DD40" s="68">
        <v>8</v>
      </c>
      <c r="DE40" s="22" t="s">
        <v>35</v>
      </c>
      <c r="DF40" s="17" t="s">
        <v>195</v>
      </c>
      <c r="DG40" s="24">
        <v>0</v>
      </c>
      <c r="DH40" s="24">
        <v>20</v>
      </c>
      <c r="DI40" s="24">
        <v>20</v>
      </c>
      <c r="DJ40" s="345">
        <f t="shared" si="30"/>
        <v>100</v>
      </c>
      <c r="DK40" s="32">
        <f t="shared" si="31"/>
        <v>27764</v>
      </c>
      <c r="DL40" s="32">
        <f t="shared" si="32"/>
        <v>34936</v>
      </c>
      <c r="DM40" s="32">
        <f t="shared" si="33"/>
        <v>33987</v>
      </c>
      <c r="DN40" s="345">
        <f t="shared" si="34"/>
        <v>97.28360430501488</v>
      </c>
      <c r="DO40" s="34"/>
      <c r="DP40" s="34"/>
      <c r="DQ40" s="34"/>
      <c r="DR40" s="34"/>
      <c r="DS40" s="34"/>
      <c r="DT40" s="34"/>
      <c r="DU40" s="34"/>
      <c r="DV40" s="44"/>
      <c r="DW40" s="44"/>
      <c r="DX40" s="44"/>
      <c r="DY40" s="44"/>
      <c r="DZ40" s="44"/>
    </row>
    <row r="41" spans="1:130" ht="12.75">
      <c r="A41" s="79" t="s">
        <v>53</v>
      </c>
      <c r="B41" s="4" t="s">
        <v>138</v>
      </c>
      <c r="C41" s="4">
        <v>49568</v>
      </c>
      <c r="D41" s="166">
        <f>'[1]int.kiad.'!D41</f>
        <v>61774</v>
      </c>
      <c r="E41" s="4">
        <v>58393</v>
      </c>
      <c r="F41" s="338">
        <f t="shared" si="12"/>
        <v>94.52682358273708</v>
      </c>
      <c r="G41" s="4">
        <v>17598</v>
      </c>
      <c r="H41" s="166">
        <f>'[1]int.kiad.'!G41</f>
        <v>21484</v>
      </c>
      <c r="I41" s="4">
        <v>20238</v>
      </c>
      <c r="J41" s="338">
        <f t="shared" si="13"/>
        <v>94.20033513312232</v>
      </c>
      <c r="K41" s="80" t="s">
        <v>53</v>
      </c>
      <c r="L41" s="78" t="s">
        <v>138</v>
      </c>
      <c r="M41" s="4">
        <v>10219</v>
      </c>
      <c r="N41" s="166">
        <f>'[1]int.kiad.'!L41</f>
        <v>15227</v>
      </c>
      <c r="O41" s="4">
        <v>15227</v>
      </c>
      <c r="P41" s="338">
        <f t="shared" si="14"/>
        <v>100</v>
      </c>
      <c r="Q41" s="4">
        <v>834</v>
      </c>
      <c r="R41" s="166">
        <f>'[1]int.kiad.'!O41</f>
        <v>0</v>
      </c>
      <c r="S41" s="4">
        <v>0</v>
      </c>
      <c r="T41" s="342">
        <v>0</v>
      </c>
      <c r="U41" s="4">
        <v>0</v>
      </c>
      <c r="V41" s="4">
        <v>0</v>
      </c>
      <c r="W41" s="4">
        <v>0</v>
      </c>
      <c r="X41" s="278">
        <v>0</v>
      </c>
      <c r="Y41" s="80" t="s">
        <v>53</v>
      </c>
      <c r="Z41" s="78" t="s">
        <v>138</v>
      </c>
      <c r="AA41" s="2">
        <f t="shared" si="21"/>
        <v>9385</v>
      </c>
      <c r="AB41" s="2">
        <f t="shared" si="25"/>
        <v>15227</v>
      </c>
      <c r="AC41" s="2">
        <f t="shared" si="26"/>
        <v>15227</v>
      </c>
      <c r="AD41" s="338">
        <f t="shared" si="15"/>
        <v>100</v>
      </c>
      <c r="AE41" s="4">
        <v>0</v>
      </c>
      <c r="AF41" s="166">
        <f>'[1]int.kiad.'!W41</f>
        <v>0</v>
      </c>
      <c r="AG41" s="4">
        <v>0</v>
      </c>
      <c r="AH41" s="342">
        <v>0</v>
      </c>
      <c r="AI41" s="80" t="s">
        <v>53</v>
      </c>
      <c r="AJ41" s="78" t="s">
        <v>138</v>
      </c>
      <c r="AK41" s="4">
        <v>0</v>
      </c>
      <c r="AL41" s="166">
        <f>'[1]int.kiad.'!AB41</f>
        <v>0</v>
      </c>
      <c r="AM41" s="4">
        <v>0</v>
      </c>
      <c r="AN41" s="342">
        <v>0</v>
      </c>
      <c r="AO41" s="2">
        <f t="shared" si="1"/>
        <v>0</v>
      </c>
      <c r="AP41" s="2">
        <f t="shared" si="2"/>
        <v>0</v>
      </c>
      <c r="AQ41" s="2">
        <f t="shared" si="3"/>
        <v>0</v>
      </c>
      <c r="AR41" s="342">
        <v>0</v>
      </c>
      <c r="AS41" s="80" t="s">
        <v>53</v>
      </c>
      <c r="AT41" s="78" t="s">
        <v>138</v>
      </c>
      <c r="AU41" s="4">
        <v>0</v>
      </c>
      <c r="AV41" s="166">
        <f>'[1]int.kiad.'!AJ41</f>
        <v>0</v>
      </c>
      <c r="AW41" s="4">
        <v>0</v>
      </c>
      <c r="AX41" s="342">
        <v>0</v>
      </c>
      <c r="AY41" s="4">
        <v>0</v>
      </c>
      <c r="AZ41" s="166">
        <f>'[1]int.kiad.'!AM41</f>
        <v>0</v>
      </c>
      <c r="BA41" s="4">
        <v>0</v>
      </c>
      <c r="BB41" s="342">
        <v>0</v>
      </c>
      <c r="BC41" s="80" t="s">
        <v>53</v>
      </c>
      <c r="BD41" s="78" t="s">
        <v>138</v>
      </c>
      <c r="BE41" s="4">
        <v>1156</v>
      </c>
      <c r="BF41" s="166">
        <f>'[1]int.kiad.'!AR41</f>
        <v>3150</v>
      </c>
      <c r="BG41" s="4">
        <v>3150</v>
      </c>
      <c r="BH41" s="338">
        <f t="shared" si="16"/>
        <v>100</v>
      </c>
      <c r="BI41" s="2">
        <f t="shared" si="36"/>
        <v>78541</v>
      </c>
      <c r="BJ41" s="2">
        <f t="shared" si="37"/>
        <v>101635</v>
      </c>
      <c r="BK41" s="2">
        <f t="shared" si="38"/>
        <v>97008</v>
      </c>
      <c r="BL41" s="338">
        <f t="shared" si="17"/>
        <v>95.4474344467949</v>
      </c>
      <c r="BM41" s="80" t="s">
        <v>53</v>
      </c>
      <c r="BN41" s="78" t="s">
        <v>138</v>
      </c>
      <c r="BO41" s="2">
        <f t="shared" si="8"/>
        <v>77385</v>
      </c>
      <c r="BP41" s="2">
        <f t="shared" si="9"/>
        <v>98485</v>
      </c>
      <c r="BQ41" s="2">
        <f t="shared" si="9"/>
        <v>93858</v>
      </c>
      <c r="BR41" s="338">
        <f t="shared" si="18"/>
        <v>95.3018226125806</v>
      </c>
      <c r="BS41" s="2">
        <f t="shared" si="10"/>
        <v>1156</v>
      </c>
      <c r="BT41" s="2">
        <f t="shared" si="11"/>
        <v>3150</v>
      </c>
      <c r="BU41" s="2">
        <f t="shared" si="11"/>
        <v>3150</v>
      </c>
      <c r="BV41" s="338">
        <f t="shared" si="19"/>
        <v>100</v>
      </c>
      <c r="BW41" s="68">
        <v>8</v>
      </c>
      <c r="BX41" s="22" t="s">
        <v>36</v>
      </c>
      <c r="BY41" s="17" t="s">
        <v>196</v>
      </c>
      <c r="BZ41" s="24">
        <v>29999</v>
      </c>
      <c r="CA41" s="7">
        <v>37275</v>
      </c>
      <c r="CB41" s="7">
        <v>37435</v>
      </c>
      <c r="CC41" s="345">
        <f t="shared" si="27"/>
        <v>100.42924211938296</v>
      </c>
      <c r="CD41" s="24">
        <v>11277</v>
      </c>
      <c r="CE41" s="7">
        <v>13668</v>
      </c>
      <c r="CF41" s="7">
        <v>13739</v>
      </c>
      <c r="CG41" s="345">
        <f t="shared" si="28"/>
        <v>100.51946151594966</v>
      </c>
      <c r="CH41" s="68">
        <v>8</v>
      </c>
      <c r="CI41" s="22" t="s">
        <v>36</v>
      </c>
      <c r="CJ41" s="17" t="s">
        <v>196</v>
      </c>
      <c r="CK41" s="24">
        <v>11061</v>
      </c>
      <c r="CL41" s="7">
        <v>13373</v>
      </c>
      <c r="CM41" s="7">
        <v>13357</v>
      </c>
      <c r="CN41" s="345">
        <f t="shared" si="29"/>
        <v>99.88035594107531</v>
      </c>
      <c r="CO41" s="24">
        <v>0</v>
      </c>
      <c r="CP41" s="24">
        <v>0</v>
      </c>
      <c r="CQ41" s="24">
        <v>0</v>
      </c>
      <c r="CR41" s="346">
        <v>0</v>
      </c>
      <c r="CS41" s="68">
        <v>8</v>
      </c>
      <c r="CT41" s="22" t="s">
        <v>36</v>
      </c>
      <c r="CU41" s="17" t="s">
        <v>196</v>
      </c>
      <c r="CV41" s="24">
        <v>0</v>
      </c>
      <c r="CW41" s="24">
        <v>0</v>
      </c>
      <c r="CX41" s="24">
        <v>0</v>
      </c>
      <c r="CY41" s="346">
        <v>0</v>
      </c>
      <c r="CZ41" s="24">
        <v>0</v>
      </c>
      <c r="DA41" s="24">
        <v>0</v>
      </c>
      <c r="DB41" s="7">
        <v>0</v>
      </c>
      <c r="DC41" s="346">
        <v>0</v>
      </c>
      <c r="DD41" s="68">
        <v>8</v>
      </c>
      <c r="DE41" s="22" t="s">
        <v>36</v>
      </c>
      <c r="DF41" s="17" t="s">
        <v>196</v>
      </c>
      <c r="DG41" s="24">
        <v>0</v>
      </c>
      <c r="DH41" s="24">
        <v>260</v>
      </c>
      <c r="DI41" s="24">
        <v>100</v>
      </c>
      <c r="DJ41" s="345">
        <f t="shared" si="30"/>
        <v>38.46153846153847</v>
      </c>
      <c r="DK41" s="32">
        <f t="shared" si="31"/>
        <v>52337</v>
      </c>
      <c r="DL41" s="32">
        <f t="shared" si="32"/>
        <v>64576</v>
      </c>
      <c r="DM41" s="32">
        <f t="shared" si="33"/>
        <v>64631</v>
      </c>
      <c r="DN41" s="345">
        <f t="shared" si="34"/>
        <v>100.08517096134788</v>
      </c>
      <c r="DO41" s="34"/>
      <c r="DP41" s="34"/>
      <c r="DQ41" s="34"/>
      <c r="DR41" s="34"/>
      <c r="DS41" s="34"/>
      <c r="DT41" s="34"/>
      <c r="DU41" s="34"/>
      <c r="DV41" s="44"/>
      <c r="DW41" s="44"/>
      <c r="DX41" s="44"/>
      <c r="DY41" s="44"/>
      <c r="DZ41" s="44"/>
    </row>
    <row r="42" spans="1:130" ht="12.75">
      <c r="A42" s="79" t="s">
        <v>54</v>
      </c>
      <c r="B42" s="4" t="s">
        <v>156</v>
      </c>
      <c r="C42" s="4">
        <v>194835</v>
      </c>
      <c r="D42" s="166">
        <f>'[1]int.kiad.'!D42</f>
        <v>216434</v>
      </c>
      <c r="E42" s="4">
        <v>212878</v>
      </c>
      <c r="F42" s="338">
        <f t="shared" si="12"/>
        <v>98.35700490680762</v>
      </c>
      <c r="G42" s="4">
        <v>73483</v>
      </c>
      <c r="H42" s="166">
        <f>'[1]int.kiad.'!G42</f>
        <v>79827</v>
      </c>
      <c r="I42" s="4">
        <v>76990</v>
      </c>
      <c r="J42" s="338">
        <f t="shared" si="13"/>
        <v>96.44606461472935</v>
      </c>
      <c r="K42" s="80" t="s">
        <v>54</v>
      </c>
      <c r="L42" s="78" t="s">
        <v>156</v>
      </c>
      <c r="M42" s="4">
        <v>242184</v>
      </c>
      <c r="N42" s="166">
        <f>'[1]int.kiad.'!L42</f>
        <v>306540</v>
      </c>
      <c r="O42" s="4">
        <v>306548</v>
      </c>
      <c r="P42" s="338">
        <f t="shared" si="14"/>
        <v>100.00260977360213</v>
      </c>
      <c r="Q42" s="4">
        <v>0</v>
      </c>
      <c r="R42" s="166">
        <f>'[1]int.kiad.'!O42</f>
        <v>0</v>
      </c>
      <c r="S42" s="4">
        <v>0</v>
      </c>
      <c r="T42" s="342">
        <v>0</v>
      </c>
      <c r="U42" s="4">
        <v>0</v>
      </c>
      <c r="V42" s="4">
        <v>0</v>
      </c>
      <c r="W42" s="4">
        <v>0</v>
      </c>
      <c r="X42" s="278">
        <v>0</v>
      </c>
      <c r="Y42" s="80" t="s">
        <v>54</v>
      </c>
      <c r="Z42" s="78" t="s">
        <v>156</v>
      </c>
      <c r="AA42" s="2">
        <f t="shared" si="21"/>
        <v>242184</v>
      </c>
      <c r="AB42" s="2">
        <f t="shared" si="25"/>
        <v>306540</v>
      </c>
      <c r="AC42" s="2">
        <f t="shared" si="26"/>
        <v>306548</v>
      </c>
      <c r="AD42" s="338">
        <f t="shared" si="15"/>
        <v>100.00260977360213</v>
      </c>
      <c r="AE42" s="4">
        <v>0</v>
      </c>
      <c r="AF42" s="166">
        <f>'[1]int.kiad.'!W42</f>
        <v>16163</v>
      </c>
      <c r="AG42" s="4">
        <v>16163</v>
      </c>
      <c r="AH42" s="338">
        <f aca="true" t="shared" si="39" ref="AH42:AH48">(AG42/AF42*100)</f>
        <v>100</v>
      </c>
      <c r="AI42" s="80" t="s">
        <v>54</v>
      </c>
      <c r="AJ42" s="78" t="s">
        <v>156</v>
      </c>
      <c r="AK42" s="4">
        <v>0</v>
      </c>
      <c r="AL42" s="166">
        <f>'[1]int.kiad.'!AB42</f>
        <v>0</v>
      </c>
      <c r="AM42" s="4">
        <v>0</v>
      </c>
      <c r="AN42" s="342">
        <v>0</v>
      </c>
      <c r="AO42" s="2">
        <f t="shared" si="1"/>
        <v>0</v>
      </c>
      <c r="AP42" s="2">
        <f t="shared" si="2"/>
        <v>16163</v>
      </c>
      <c r="AQ42" s="2">
        <f t="shared" si="3"/>
        <v>16163</v>
      </c>
      <c r="AR42" s="338">
        <f>(AQ42/AP42*100)</f>
        <v>100</v>
      </c>
      <c r="AS42" s="80" t="s">
        <v>54</v>
      </c>
      <c r="AT42" s="78" t="s">
        <v>156</v>
      </c>
      <c r="AU42" s="4">
        <v>0</v>
      </c>
      <c r="AV42" s="166">
        <f>'[1]int.kiad.'!AJ42</f>
        <v>0</v>
      </c>
      <c r="AW42" s="4">
        <v>0</v>
      </c>
      <c r="AX42" s="342">
        <v>0</v>
      </c>
      <c r="AY42" s="4">
        <v>0</v>
      </c>
      <c r="AZ42" s="166">
        <f>'[1]int.kiad.'!AM42</f>
        <v>0</v>
      </c>
      <c r="BA42" s="4">
        <v>0</v>
      </c>
      <c r="BB42" s="342">
        <v>0</v>
      </c>
      <c r="BC42" s="80" t="s">
        <v>54</v>
      </c>
      <c r="BD42" s="78" t="s">
        <v>156</v>
      </c>
      <c r="BE42" s="4">
        <v>0</v>
      </c>
      <c r="BF42" s="166">
        <f>'[1]int.kiad.'!AR42</f>
        <v>5563</v>
      </c>
      <c r="BG42" s="4">
        <v>5563</v>
      </c>
      <c r="BH42" s="338">
        <f t="shared" si="16"/>
        <v>100</v>
      </c>
      <c r="BI42" s="2">
        <f t="shared" si="36"/>
        <v>510502</v>
      </c>
      <c r="BJ42" s="2">
        <f t="shared" si="37"/>
        <v>624527</v>
      </c>
      <c r="BK42" s="2">
        <f t="shared" si="38"/>
        <v>618142</v>
      </c>
      <c r="BL42" s="338">
        <f t="shared" si="17"/>
        <v>98.97762626755929</v>
      </c>
      <c r="BM42" s="80" t="s">
        <v>54</v>
      </c>
      <c r="BN42" s="78" t="s">
        <v>156</v>
      </c>
      <c r="BO42" s="2">
        <f t="shared" si="8"/>
        <v>510502</v>
      </c>
      <c r="BP42" s="2">
        <f t="shared" si="9"/>
        <v>618964</v>
      </c>
      <c r="BQ42" s="2">
        <f t="shared" si="9"/>
        <v>612579</v>
      </c>
      <c r="BR42" s="338">
        <f t="shared" si="18"/>
        <v>98.96843758279965</v>
      </c>
      <c r="BS42" s="2">
        <f t="shared" si="10"/>
        <v>0</v>
      </c>
      <c r="BT42" s="2">
        <f t="shared" si="11"/>
        <v>5563</v>
      </c>
      <c r="BU42" s="2">
        <f t="shared" si="11"/>
        <v>5563</v>
      </c>
      <c r="BV42" s="338">
        <f t="shared" si="19"/>
        <v>100</v>
      </c>
      <c r="BW42" s="69"/>
      <c r="BX42" s="22"/>
      <c r="BY42" s="17"/>
      <c r="BZ42" s="17"/>
      <c r="CA42" s="17"/>
      <c r="CB42" s="17"/>
      <c r="CC42" s="17"/>
      <c r="CD42" s="17"/>
      <c r="CE42" s="17"/>
      <c r="CF42" s="17"/>
      <c r="CG42" s="17"/>
      <c r="CH42" s="69"/>
      <c r="CI42" s="22"/>
      <c r="CJ42" s="17"/>
      <c r="CK42" s="17"/>
      <c r="CL42" s="17"/>
      <c r="CM42" s="17"/>
      <c r="CN42" s="17"/>
      <c r="CO42" s="17"/>
      <c r="CP42" s="17"/>
      <c r="CQ42" s="17"/>
      <c r="CR42" s="17"/>
      <c r="CS42" s="69"/>
      <c r="CT42" s="22"/>
      <c r="CU42" s="17"/>
      <c r="CV42" s="17"/>
      <c r="CW42" s="17"/>
      <c r="CX42" s="17"/>
      <c r="CY42" s="17"/>
      <c r="CZ42" s="17"/>
      <c r="DA42" s="17"/>
      <c r="DB42" s="17"/>
      <c r="DC42" s="17"/>
      <c r="DD42" s="69"/>
      <c r="DE42" s="22"/>
      <c r="DF42" s="17"/>
      <c r="DG42" s="17"/>
      <c r="DH42" s="17"/>
      <c r="DI42" s="17"/>
      <c r="DJ42" s="17"/>
      <c r="DK42" s="17"/>
      <c r="DL42" s="17"/>
      <c r="DM42" s="17"/>
      <c r="DN42" s="17"/>
      <c r="DO42" s="34"/>
      <c r="DP42" s="34"/>
      <c r="DQ42" s="34"/>
      <c r="DR42" s="34"/>
      <c r="DS42" s="34"/>
      <c r="DT42" s="34"/>
      <c r="DU42" s="34"/>
      <c r="DV42" s="44"/>
      <c r="DW42" s="44"/>
      <c r="DX42" s="44"/>
      <c r="DY42" s="44"/>
      <c r="DZ42" s="44"/>
    </row>
    <row r="43" spans="1:130" ht="12.75">
      <c r="A43" s="79" t="s">
        <v>55</v>
      </c>
      <c r="B43" s="4" t="s">
        <v>140</v>
      </c>
      <c r="C43" s="4">
        <v>39533</v>
      </c>
      <c r="D43" s="166">
        <f>'[1]int.kiad.'!D43</f>
        <v>51613</v>
      </c>
      <c r="E43" s="4">
        <v>48560</v>
      </c>
      <c r="F43" s="338">
        <f t="shared" si="12"/>
        <v>94.08482359095576</v>
      </c>
      <c r="G43" s="4">
        <v>13752</v>
      </c>
      <c r="H43" s="166">
        <f>'[1]int.kiad.'!G43</f>
        <v>16889</v>
      </c>
      <c r="I43" s="4">
        <v>16383</v>
      </c>
      <c r="J43" s="338">
        <f t="shared" si="13"/>
        <v>97.00396707916396</v>
      </c>
      <c r="K43" s="80" t="s">
        <v>55</v>
      </c>
      <c r="L43" s="78" t="s">
        <v>140</v>
      </c>
      <c r="M43" s="4">
        <v>50519</v>
      </c>
      <c r="N43" s="166">
        <f>'[1]int.kiad.'!L43</f>
        <v>73780</v>
      </c>
      <c r="O43" s="4">
        <v>73400</v>
      </c>
      <c r="P43" s="338">
        <f t="shared" si="14"/>
        <v>99.48495527243155</v>
      </c>
      <c r="Q43" s="4">
        <v>582</v>
      </c>
      <c r="R43" s="166">
        <f>'[1]int.kiad.'!O43</f>
        <v>0</v>
      </c>
      <c r="S43" s="4">
        <v>0</v>
      </c>
      <c r="T43" s="342">
        <v>0</v>
      </c>
      <c r="U43" s="4">
        <v>0</v>
      </c>
      <c r="V43" s="4">
        <v>0</v>
      </c>
      <c r="W43" s="4">
        <v>614</v>
      </c>
      <c r="X43" s="278">
        <v>0</v>
      </c>
      <c r="Y43" s="80" t="s">
        <v>55</v>
      </c>
      <c r="Z43" s="78" t="s">
        <v>140</v>
      </c>
      <c r="AA43" s="2">
        <f t="shared" si="21"/>
        <v>49937</v>
      </c>
      <c r="AB43" s="2">
        <f t="shared" si="25"/>
        <v>73780</v>
      </c>
      <c r="AC43" s="2">
        <f t="shared" si="26"/>
        <v>72786</v>
      </c>
      <c r="AD43" s="338">
        <f t="shared" si="15"/>
        <v>98.65275142314991</v>
      </c>
      <c r="AE43" s="4">
        <v>2975</v>
      </c>
      <c r="AF43" s="166">
        <f>'[1]int.kiad.'!W43</f>
        <v>2975</v>
      </c>
      <c r="AG43" s="4">
        <v>187</v>
      </c>
      <c r="AH43" s="338">
        <f t="shared" si="39"/>
        <v>6.2857142857142865</v>
      </c>
      <c r="AI43" s="80" t="s">
        <v>55</v>
      </c>
      <c r="AJ43" s="78" t="s">
        <v>140</v>
      </c>
      <c r="AK43" s="4">
        <v>0</v>
      </c>
      <c r="AL43" s="166">
        <f>'[1]int.kiad.'!AB43</f>
        <v>0</v>
      </c>
      <c r="AM43" s="4">
        <v>0</v>
      </c>
      <c r="AN43" s="342">
        <v>0</v>
      </c>
      <c r="AO43" s="2">
        <f t="shared" si="1"/>
        <v>2975</v>
      </c>
      <c r="AP43" s="2">
        <f t="shared" si="2"/>
        <v>2975</v>
      </c>
      <c r="AQ43" s="2">
        <f t="shared" si="3"/>
        <v>187</v>
      </c>
      <c r="AR43" s="338">
        <f>(AQ43/AP43*100)</f>
        <v>6.2857142857142865</v>
      </c>
      <c r="AS43" s="80" t="s">
        <v>55</v>
      </c>
      <c r="AT43" s="78" t="s">
        <v>140</v>
      </c>
      <c r="AU43" s="4">
        <v>0</v>
      </c>
      <c r="AV43" s="166">
        <f>'[1]int.kiad.'!AJ43</f>
        <v>0</v>
      </c>
      <c r="AW43" s="4">
        <v>0</v>
      </c>
      <c r="AX43" s="342">
        <v>0</v>
      </c>
      <c r="AY43" s="4">
        <v>0</v>
      </c>
      <c r="AZ43" s="166">
        <f>'[1]int.kiad.'!AM43</f>
        <v>67</v>
      </c>
      <c r="BA43" s="4">
        <v>53</v>
      </c>
      <c r="BB43" s="338">
        <f>(BA43/AZ43*100)</f>
        <v>79.1044776119403</v>
      </c>
      <c r="BC43" s="80" t="s">
        <v>55</v>
      </c>
      <c r="BD43" s="78" t="s">
        <v>140</v>
      </c>
      <c r="BE43" s="4">
        <v>59</v>
      </c>
      <c r="BF43" s="166">
        <f>'[1]int.kiad.'!AR43</f>
        <v>3260</v>
      </c>
      <c r="BG43" s="4">
        <v>3318</v>
      </c>
      <c r="BH43" s="338">
        <f t="shared" si="16"/>
        <v>101.77914110429447</v>
      </c>
      <c r="BI43" s="2">
        <f t="shared" si="36"/>
        <v>106838</v>
      </c>
      <c r="BJ43" s="2">
        <f t="shared" si="37"/>
        <v>148584</v>
      </c>
      <c r="BK43" s="2">
        <f t="shared" si="38"/>
        <v>141901</v>
      </c>
      <c r="BL43" s="338">
        <f t="shared" si="17"/>
        <v>95.50220750551877</v>
      </c>
      <c r="BM43" s="80" t="s">
        <v>55</v>
      </c>
      <c r="BN43" s="78" t="s">
        <v>140</v>
      </c>
      <c r="BO43" s="2">
        <f t="shared" si="8"/>
        <v>106779</v>
      </c>
      <c r="BP43" s="2">
        <f t="shared" si="9"/>
        <v>145257</v>
      </c>
      <c r="BQ43" s="2">
        <f t="shared" si="9"/>
        <v>138530</v>
      </c>
      <c r="BR43" s="338">
        <f t="shared" si="18"/>
        <v>95.3688978844393</v>
      </c>
      <c r="BS43" s="2">
        <f t="shared" si="10"/>
        <v>59</v>
      </c>
      <c r="BT43" s="2">
        <f t="shared" si="11"/>
        <v>3327</v>
      </c>
      <c r="BU43" s="2">
        <f t="shared" si="11"/>
        <v>3371</v>
      </c>
      <c r="BV43" s="338">
        <f t="shared" si="19"/>
        <v>101.32251277427112</v>
      </c>
      <c r="BW43" s="69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69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69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69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34"/>
      <c r="DP43" s="34"/>
      <c r="DQ43" s="34"/>
      <c r="DR43" s="34"/>
      <c r="DS43" s="34"/>
      <c r="DT43" s="34"/>
      <c r="DU43" s="34"/>
      <c r="DV43" s="44"/>
      <c r="DW43" s="44"/>
      <c r="DX43" s="44"/>
      <c r="DY43" s="44"/>
      <c r="DZ43" s="44"/>
    </row>
    <row r="44" spans="1:130" ht="12.75">
      <c r="A44" s="79" t="s">
        <v>56</v>
      </c>
      <c r="B44" s="4" t="s">
        <v>141</v>
      </c>
      <c r="C44" s="4">
        <v>0</v>
      </c>
      <c r="D44" s="166">
        <f>'[1]int.kiad.'!D44</f>
        <v>0</v>
      </c>
      <c r="E44" s="4">
        <v>0</v>
      </c>
      <c r="F44" s="339">
        <v>0</v>
      </c>
      <c r="G44" s="4">
        <v>0</v>
      </c>
      <c r="H44" s="166">
        <f>'[1]int.kiad.'!G44</f>
        <v>0</v>
      </c>
      <c r="I44" s="4">
        <v>0</v>
      </c>
      <c r="J44" s="339">
        <v>0</v>
      </c>
      <c r="K44" s="80" t="s">
        <v>56</v>
      </c>
      <c r="L44" s="78" t="s">
        <v>141</v>
      </c>
      <c r="M44" s="4">
        <v>0</v>
      </c>
      <c r="N44" s="166">
        <f>'[1]int.kiad.'!L44</f>
        <v>0</v>
      </c>
      <c r="O44" s="4">
        <v>0</v>
      </c>
      <c r="P44" s="339">
        <v>0</v>
      </c>
      <c r="Q44" s="4">
        <v>0</v>
      </c>
      <c r="R44" s="166">
        <f>'[1]int.kiad.'!O44</f>
        <v>0</v>
      </c>
      <c r="S44" s="4">
        <v>0</v>
      </c>
      <c r="T44" s="342">
        <v>0</v>
      </c>
      <c r="U44" s="4">
        <v>0</v>
      </c>
      <c r="V44" s="4">
        <v>0</v>
      </c>
      <c r="W44" s="4">
        <v>0</v>
      </c>
      <c r="X44" s="278">
        <v>0</v>
      </c>
      <c r="Y44" s="80" t="s">
        <v>56</v>
      </c>
      <c r="Z44" s="78" t="s">
        <v>141</v>
      </c>
      <c r="AA44" s="2">
        <f t="shared" si="21"/>
        <v>0</v>
      </c>
      <c r="AB44" s="2">
        <f t="shared" si="25"/>
        <v>0</v>
      </c>
      <c r="AC44" s="2">
        <f t="shared" si="26"/>
        <v>0</v>
      </c>
      <c r="AD44" s="339">
        <v>0</v>
      </c>
      <c r="AE44" s="4">
        <v>0</v>
      </c>
      <c r="AF44" s="166">
        <f>'[1]int.kiad.'!W44</f>
        <v>179</v>
      </c>
      <c r="AG44" s="4">
        <v>179</v>
      </c>
      <c r="AH44" s="338">
        <f t="shared" si="39"/>
        <v>100</v>
      </c>
      <c r="AI44" s="80" t="s">
        <v>56</v>
      </c>
      <c r="AJ44" s="78" t="s">
        <v>141</v>
      </c>
      <c r="AK44" s="4">
        <v>0</v>
      </c>
      <c r="AL44" s="166">
        <f>'[1]int.kiad.'!AB44</f>
        <v>0</v>
      </c>
      <c r="AM44" s="4">
        <v>0</v>
      </c>
      <c r="AN44" s="342">
        <v>0</v>
      </c>
      <c r="AO44" s="2">
        <f t="shared" si="1"/>
        <v>0</v>
      </c>
      <c r="AP44" s="2">
        <f t="shared" si="2"/>
        <v>179</v>
      </c>
      <c r="AQ44" s="2">
        <f t="shared" si="3"/>
        <v>179</v>
      </c>
      <c r="AR44" s="338">
        <f>(AQ44/AP44*100)</f>
        <v>100</v>
      </c>
      <c r="AS44" s="80" t="s">
        <v>56</v>
      </c>
      <c r="AT44" s="78" t="s">
        <v>141</v>
      </c>
      <c r="AU44" s="4">
        <v>0</v>
      </c>
      <c r="AV44" s="166">
        <f>'[1]int.kiad.'!AJ44</f>
        <v>0</v>
      </c>
      <c r="AW44" s="4">
        <v>0</v>
      </c>
      <c r="AX44" s="342">
        <v>0</v>
      </c>
      <c r="AY44" s="4">
        <v>0</v>
      </c>
      <c r="AZ44" s="166">
        <f>'[1]int.kiad.'!AM44</f>
        <v>0</v>
      </c>
      <c r="BA44" s="4">
        <v>0</v>
      </c>
      <c r="BB44" s="342">
        <v>0</v>
      </c>
      <c r="BC44" s="80" t="s">
        <v>56</v>
      </c>
      <c r="BD44" s="78" t="s">
        <v>141</v>
      </c>
      <c r="BE44" s="4">
        <v>0</v>
      </c>
      <c r="BF44" s="166">
        <f>'[1]int.kiad.'!AR44</f>
        <v>0</v>
      </c>
      <c r="BG44" s="4">
        <v>0</v>
      </c>
      <c r="BH44" s="339">
        <v>0</v>
      </c>
      <c r="BI44" s="2">
        <f t="shared" si="36"/>
        <v>0</v>
      </c>
      <c r="BJ44" s="2">
        <f t="shared" si="37"/>
        <v>179</v>
      </c>
      <c r="BK44" s="2">
        <f t="shared" si="38"/>
        <v>179</v>
      </c>
      <c r="BL44" s="338">
        <f t="shared" si="17"/>
        <v>100</v>
      </c>
      <c r="BM44" s="80" t="s">
        <v>56</v>
      </c>
      <c r="BN44" s="78" t="s">
        <v>141</v>
      </c>
      <c r="BO44" s="2">
        <f t="shared" si="8"/>
        <v>0</v>
      </c>
      <c r="BP44" s="2">
        <f t="shared" si="9"/>
        <v>179</v>
      </c>
      <c r="BQ44" s="2">
        <f t="shared" si="9"/>
        <v>179</v>
      </c>
      <c r="BR44" s="338">
        <f t="shared" si="18"/>
        <v>100</v>
      </c>
      <c r="BS44" s="2">
        <f t="shared" si="10"/>
        <v>0</v>
      </c>
      <c r="BT44" s="2">
        <f t="shared" si="11"/>
        <v>0</v>
      </c>
      <c r="BU44" s="2">
        <f t="shared" si="11"/>
        <v>0</v>
      </c>
      <c r="BV44" s="342">
        <v>0</v>
      </c>
      <c r="BW44" s="69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69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69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69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34"/>
      <c r="DP44" s="34"/>
      <c r="DQ44" s="34"/>
      <c r="DR44" s="34"/>
      <c r="DS44" s="34"/>
      <c r="DT44" s="34"/>
      <c r="DU44" s="34"/>
      <c r="DV44" s="44"/>
      <c r="DW44" s="44"/>
      <c r="DX44" s="44"/>
      <c r="DY44" s="44"/>
      <c r="DZ44" s="44"/>
    </row>
    <row r="45" spans="1:130" ht="12.75">
      <c r="A45" s="79" t="s">
        <v>57</v>
      </c>
      <c r="B45" s="4" t="s">
        <v>142</v>
      </c>
      <c r="C45" s="4">
        <v>35802</v>
      </c>
      <c r="D45" s="166">
        <f>'[1]int.kiad.'!D45</f>
        <v>48175</v>
      </c>
      <c r="E45" s="4">
        <v>48058</v>
      </c>
      <c r="F45" s="338">
        <f t="shared" si="12"/>
        <v>99.75713544369486</v>
      </c>
      <c r="G45" s="4">
        <v>13193</v>
      </c>
      <c r="H45" s="166">
        <f>'[1]int.kiad.'!G45</f>
        <v>17215</v>
      </c>
      <c r="I45" s="4">
        <v>16805</v>
      </c>
      <c r="J45" s="338">
        <f t="shared" si="13"/>
        <v>97.61835608480976</v>
      </c>
      <c r="K45" s="80" t="s">
        <v>57</v>
      </c>
      <c r="L45" s="78" t="s">
        <v>142</v>
      </c>
      <c r="M45" s="4">
        <v>30482</v>
      </c>
      <c r="N45" s="166">
        <f>'[1]int.kiad.'!L45</f>
        <v>31317</v>
      </c>
      <c r="O45" s="4">
        <v>31278</v>
      </c>
      <c r="P45" s="338">
        <f t="shared" si="14"/>
        <v>99.87546699875467</v>
      </c>
      <c r="Q45" s="4">
        <v>128</v>
      </c>
      <c r="R45" s="166">
        <f>'[1]int.kiad.'!O45</f>
        <v>0</v>
      </c>
      <c r="S45" s="4">
        <v>0</v>
      </c>
      <c r="T45" s="342">
        <v>0</v>
      </c>
      <c r="U45" s="4">
        <v>0</v>
      </c>
      <c r="V45" s="4">
        <v>0</v>
      </c>
      <c r="W45" s="4">
        <v>388</v>
      </c>
      <c r="X45" s="278">
        <v>0</v>
      </c>
      <c r="Y45" s="80" t="s">
        <v>57</v>
      </c>
      <c r="Z45" s="78" t="s">
        <v>142</v>
      </c>
      <c r="AA45" s="2">
        <f t="shared" si="21"/>
        <v>30354</v>
      </c>
      <c r="AB45" s="2">
        <f t="shared" si="25"/>
        <v>31317</v>
      </c>
      <c r="AC45" s="2">
        <f t="shared" si="26"/>
        <v>30890</v>
      </c>
      <c r="AD45" s="338">
        <f t="shared" si="15"/>
        <v>98.63652329405754</v>
      </c>
      <c r="AE45" s="4">
        <v>0</v>
      </c>
      <c r="AF45" s="166">
        <f>'[1]int.kiad.'!W45</f>
        <v>305</v>
      </c>
      <c r="AG45" s="4">
        <v>305</v>
      </c>
      <c r="AH45" s="338">
        <f t="shared" si="39"/>
        <v>100</v>
      </c>
      <c r="AI45" s="80" t="s">
        <v>57</v>
      </c>
      <c r="AJ45" s="78" t="s">
        <v>142</v>
      </c>
      <c r="AK45" s="4">
        <v>0</v>
      </c>
      <c r="AL45" s="166">
        <f>'[1]int.kiad.'!AB45</f>
        <v>0</v>
      </c>
      <c r="AM45" s="4">
        <v>0</v>
      </c>
      <c r="AN45" s="342">
        <v>0</v>
      </c>
      <c r="AO45" s="2">
        <f t="shared" si="1"/>
        <v>0</v>
      </c>
      <c r="AP45" s="2">
        <f t="shared" si="2"/>
        <v>305</v>
      </c>
      <c r="AQ45" s="2">
        <f t="shared" si="3"/>
        <v>305</v>
      </c>
      <c r="AR45" s="338">
        <f>(AQ45/AP45*100)</f>
        <v>100</v>
      </c>
      <c r="AS45" s="80" t="s">
        <v>57</v>
      </c>
      <c r="AT45" s="78" t="s">
        <v>142</v>
      </c>
      <c r="AU45" s="4">
        <v>0</v>
      </c>
      <c r="AV45" s="166">
        <f>'[1]int.kiad.'!AJ45</f>
        <v>0</v>
      </c>
      <c r="AW45" s="4">
        <v>0</v>
      </c>
      <c r="AX45" s="342">
        <v>0</v>
      </c>
      <c r="AY45" s="4">
        <v>0</v>
      </c>
      <c r="AZ45" s="166">
        <f>'[1]int.kiad.'!AM45</f>
        <v>0</v>
      </c>
      <c r="BA45" s="4">
        <v>0</v>
      </c>
      <c r="BB45" s="342">
        <v>0</v>
      </c>
      <c r="BC45" s="80" t="s">
        <v>57</v>
      </c>
      <c r="BD45" s="78" t="s">
        <v>142</v>
      </c>
      <c r="BE45" s="4">
        <v>1000</v>
      </c>
      <c r="BF45" s="166">
        <f>'[1]int.kiad.'!AR45</f>
        <v>6779</v>
      </c>
      <c r="BG45" s="4">
        <v>6779</v>
      </c>
      <c r="BH45" s="338">
        <f t="shared" si="16"/>
        <v>100</v>
      </c>
      <c r="BI45" s="2">
        <f t="shared" si="36"/>
        <v>80477</v>
      </c>
      <c r="BJ45" s="2">
        <f t="shared" si="37"/>
        <v>103791</v>
      </c>
      <c r="BK45" s="2">
        <f t="shared" si="38"/>
        <v>103225</v>
      </c>
      <c r="BL45" s="338">
        <f t="shared" si="17"/>
        <v>99.45467333391142</v>
      </c>
      <c r="BM45" s="80" t="s">
        <v>57</v>
      </c>
      <c r="BN45" s="78" t="s">
        <v>142</v>
      </c>
      <c r="BO45" s="2">
        <f t="shared" si="8"/>
        <v>79477</v>
      </c>
      <c r="BP45" s="2">
        <f t="shared" si="9"/>
        <v>97012</v>
      </c>
      <c r="BQ45" s="2">
        <f t="shared" si="9"/>
        <v>96446</v>
      </c>
      <c r="BR45" s="338">
        <f t="shared" si="18"/>
        <v>99.41656702263637</v>
      </c>
      <c r="BS45" s="2">
        <f t="shared" si="10"/>
        <v>1000</v>
      </c>
      <c r="BT45" s="2">
        <f t="shared" si="11"/>
        <v>6779</v>
      </c>
      <c r="BU45" s="2">
        <f t="shared" si="11"/>
        <v>6779</v>
      </c>
      <c r="BV45" s="338">
        <f t="shared" si="19"/>
        <v>100</v>
      </c>
      <c r="BW45" s="70">
        <v>8</v>
      </c>
      <c r="BX45" s="18"/>
      <c r="BY45" s="18" t="s">
        <v>197</v>
      </c>
      <c r="BZ45" s="33">
        <f>SUM(BZ21:BZ44)</f>
        <v>376488</v>
      </c>
      <c r="CA45" s="33">
        <f>SUM(CA21:CA44)</f>
        <v>477801</v>
      </c>
      <c r="CB45" s="33">
        <f>SUM(CB21:CB44)</f>
        <v>474342</v>
      </c>
      <c r="CC45" s="347">
        <f>(CB45/CA45*100)</f>
        <v>99.2760584427408</v>
      </c>
      <c r="CD45" s="33">
        <f>SUM(CD21:CD44)</f>
        <v>140770</v>
      </c>
      <c r="CE45" s="33">
        <f>SUM(CE21:CE44)</f>
        <v>173973</v>
      </c>
      <c r="CF45" s="33">
        <f>SUM(CF21:CF44)</f>
        <v>173800</v>
      </c>
      <c r="CG45" s="347">
        <f>(CF45/CE45*100)</f>
        <v>99.90055928218746</v>
      </c>
      <c r="CH45" s="70">
        <v>8</v>
      </c>
      <c r="CI45" s="18"/>
      <c r="CJ45" s="18" t="s">
        <v>197</v>
      </c>
      <c r="CK45" s="33">
        <f>SUM(CK21:CK44)</f>
        <v>149423</v>
      </c>
      <c r="CL45" s="33">
        <f>SUM(CL21:CL44)</f>
        <v>183677</v>
      </c>
      <c r="CM45" s="33">
        <f>SUM(CM21:CM44)</f>
        <v>182943</v>
      </c>
      <c r="CN45" s="347">
        <f>(CM45/CL45*100)</f>
        <v>99.60038545925728</v>
      </c>
      <c r="CO45" s="33">
        <f>SUM(CO21:CO44)</f>
        <v>0</v>
      </c>
      <c r="CP45" s="33">
        <f>SUM(CP21:CP44)</f>
        <v>0</v>
      </c>
      <c r="CQ45" s="33">
        <f>SUM(CQ21:CQ44)</f>
        <v>0</v>
      </c>
      <c r="CR45" s="350">
        <v>0</v>
      </c>
      <c r="CS45" s="70">
        <v>8</v>
      </c>
      <c r="CT45" s="18"/>
      <c r="CU45" s="18" t="s">
        <v>197</v>
      </c>
      <c r="CV45" s="33">
        <f>SUM(CV21:CV44)</f>
        <v>0</v>
      </c>
      <c r="CW45" s="33">
        <f>SUM(CW21:CW44)</f>
        <v>0</v>
      </c>
      <c r="CX45" s="33">
        <f>SUM(CX21:CX44)</f>
        <v>0</v>
      </c>
      <c r="CY45" s="350">
        <v>0</v>
      </c>
      <c r="CZ45" s="33">
        <f>SUM(CZ21:CZ44)</f>
        <v>0</v>
      </c>
      <c r="DA45" s="33">
        <f>SUM(DA21:DA44)</f>
        <v>500</v>
      </c>
      <c r="DB45" s="33">
        <f>SUM(DB21:DB44)</f>
        <v>500</v>
      </c>
      <c r="DC45" s="347">
        <f>(DB45/DA45*100)</f>
        <v>100</v>
      </c>
      <c r="DD45" s="70">
        <v>8</v>
      </c>
      <c r="DE45" s="18"/>
      <c r="DF45" s="18" t="s">
        <v>197</v>
      </c>
      <c r="DG45" s="33">
        <f>SUM(DG21:DG44)</f>
        <v>0</v>
      </c>
      <c r="DH45" s="33">
        <f>SUM(DH21:DH44)</f>
        <v>3764</v>
      </c>
      <c r="DI45" s="33">
        <f>SUM(DI21:DI44)</f>
        <v>3968</v>
      </c>
      <c r="DJ45" s="347">
        <f>(DI45/DH45*100)</f>
        <v>105.41976620616364</v>
      </c>
      <c r="DK45" s="33">
        <f>SUM(DK21:DK44)</f>
        <v>666681</v>
      </c>
      <c r="DL45" s="33">
        <f>SUM(DL21:DL44)</f>
        <v>839715</v>
      </c>
      <c r="DM45" s="33">
        <f>SUM(DM21:DM44)</f>
        <v>835553</v>
      </c>
      <c r="DN45" s="347">
        <f>(DM45/DL45*100)</f>
        <v>99.50435564447461</v>
      </c>
      <c r="DO45" s="34"/>
      <c r="DP45" s="34"/>
      <c r="DQ45" s="34"/>
      <c r="DR45" s="34"/>
      <c r="DS45" s="34"/>
      <c r="DT45" s="34"/>
      <c r="DU45" s="34"/>
      <c r="DV45" s="44"/>
      <c r="DW45" s="44"/>
      <c r="DX45" s="44"/>
      <c r="DY45" s="44"/>
      <c r="DZ45" s="44"/>
    </row>
    <row r="46" spans="1:130" ht="12.75">
      <c r="A46" s="79" t="s">
        <v>58</v>
      </c>
      <c r="B46" s="4" t="s">
        <v>143</v>
      </c>
      <c r="C46" s="4">
        <v>151974</v>
      </c>
      <c r="D46" s="166">
        <f>'[1]int.kiad.'!D46</f>
        <v>183862</v>
      </c>
      <c r="E46" s="4">
        <v>165184</v>
      </c>
      <c r="F46" s="338">
        <f t="shared" si="12"/>
        <v>89.84129401398874</v>
      </c>
      <c r="G46" s="4">
        <v>48448</v>
      </c>
      <c r="H46" s="166">
        <f>'[1]int.kiad.'!G46</f>
        <v>58886</v>
      </c>
      <c r="I46" s="4">
        <v>54690</v>
      </c>
      <c r="J46" s="338">
        <f t="shared" si="13"/>
        <v>92.87436742179806</v>
      </c>
      <c r="K46" s="80" t="s">
        <v>58</v>
      </c>
      <c r="L46" s="78" t="s">
        <v>143</v>
      </c>
      <c r="M46" s="4">
        <v>20833</v>
      </c>
      <c r="N46" s="166">
        <f>'[1]int.kiad.'!L46</f>
        <v>33900</v>
      </c>
      <c r="O46" s="4">
        <v>30737</v>
      </c>
      <c r="P46" s="338">
        <f t="shared" si="14"/>
        <v>90.66961651917404</v>
      </c>
      <c r="Q46" s="4">
        <v>0</v>
      </c>
      <c r="R46" s="166">
        <f>'[1]int.kiad.'!O46</f>
        <v>0</v>
      </c>
      <c r="S46" s="4">
        <v>0</v>
      </c>
      <c r="T46" s="342">
        <v>0</v>
      </c>
      <c r="U46" s="4">
        <v>0</v>
      </c>
      <c r="V46" s="4">
        <v>0</v>
      </c>
      <c r="W46" s="4">
        <v>0</v>
      </c>
      <c r="X46" s="278">
        <v>0</v>
      </c>
      <c r="Y46" s="80" t="s">
        <v>58</v>
      </c>
      <c r="Z46" s="78" t="s">
        <v>143</v>
      </c>
      <c r="AA46" s="2">
        <f t="shared" si="21"/>
        <v>20833</v>
      </c>
      <c r="AB46" s="2">
        <f t="shared" si="25"/>
        <v>33900</v>
      </c>
      <c r="AC46" s="2">
        <f t="shared" si="26"/>
        <v>30737</v>
      </c>
      <c r="AD46" s="338">
        <f t="shared" si="15"/>
        <v>90.66961651917404</v>
      </c>
      <c r="AE46" s="4">
        <v>0</v>
      </c>
      <c r="AF46" s="166">
        <f>'[1]int.kiad.'!W46</f>
        <v>40</v>
      </c>
      <c r="AG46" s="4">
        <v>40</v>
      </c>
      <c r="AH46" s="338">
        <f t="shared" si="39"/>
        <v>100</v>
      </c>
      <c r="AI46" s="80" t="s">
        <v>58</v>
      </c>
      <c r="AJ46" s="78" t="s">
        <v>143</v>
      </c>
      <c r="AK46" s="4">
        <v>0</v>
      </c>
      <c r="AL46" s="166">
        <f>'[1]int.kiad.'!AB46</f>
        <v>0</v>
      </c>
      <c r="AM46" s="4">
        <v>0</v>
      </c>
      <c r="AN46" s="342">
        <v>0</v>
      </c>
      <c r="AO46" s="2">
        <f t="shared" si="1"/>
        <v>0</v>
      </c>
      <c r="AP46" s="2">
        <f t="shared" si="2"/>
        <v>40</v>
      </c>
      <c r="AQ46" s="2">
        <f t="shared" si="3"/>
        <v>40</v>
      </c>
      <c r="AR46" s="338">
        <f>(AQ46/AP46*100)</f>
        <v>100</v>
      </c>
      <c r="AS46" s="80" t="s">
        <v>58</v>
      </c>
      <c r="AT46" s="78" t="s">
        <v>143</v>
      </c>
      <c r="AU46" s="4">
        <v>0</v>
      </c>
      <c r="AV46" s="166">
        <f>'[1]int.kiad.'!AJ46</f>
        <v>0</v>
      </c>
      <c r="AW46" s="4">
        <v>0</v>
      </c>
      <c r="AX46" s="342">
        <v>0</v>
      </c>
      <c r="AY46" s="4">
        <v>0</v>
      </c>
      <c r="AZ46" s="166">
        <f>'[1]int.kiad.'!AM46</f>
        <v>124</v>
      </c>
      <c r="BA46" s="4">
        <v>124</v>
      </c>
      <c r="BB46" s="338">
        <f>(BA46/AZ46*100)</f>
        <v>100</v>
      </c>
      <c r="BC46" s="80" t="s">
        <v>58</v>
      </c>
      <c r="BD46" s="78" t="s">
        <v>143</v>
      </c>
      <c r="BE46" s="4">
        <v>1700</v>
      </c>
      <c r="BF46" s="166">
        <f>'[1]int.kiad.'!AR46</f>
        <v>2676</v>
      </c>
      <c r="BG46" s="4">
        <v>2386</v>
      </c>
      <c r="BH46" s="338">
        <f t="shared" si="16"/>
        <v>89.16292974588939</v>
      </c>
      <c r="BI46" s="2">
        <f t="shared" si="36"/>
        <v>222955</v>
      </c>
      <c r="BJ46" s="2">
        <f t="shared" si="37"/>
        <v>279488</v>
      </c>
      <c r="BK46" s="2">
        <f t="shared" si="38"/>
        <v>253161</v>
      </c>
      <c r="BL46" s="338">
        <f t="shared" si="17"/>
        <v>90.58027536065948</v>
      </c>
      <c r="BM46" s="80" t="s">
        <v>58</v>
      </c>
      <c r="BN46" s="78" t="s">
        <v>143</v>
      </c>
      <c r="BO46" s="2">
        <f t="shared" si="8"/>
        <v>221255</v>
      </c>
      <c r="BP46" s="2">
        <f t="shared" si="9"/>
        <v>276688</v>
      </c>
      <c r="BQ46" s="2">
        <f t="shared" si="9"/>
        <v>250651</v>
      </c>
      <c r="BR46" s="338">
        <f t="shared" si="18"/>
        <v>90.58976175331058</v>
      </c>
      <c r="BS46" s="2">
        <f t="shared" si="10"/>
        <v>1700</v>
      </c>
      <c r="BT46" s="2">
        <f t="shared" si="11"/>
        <v>2800</v>
      </c>
      <c r="BU46" s="2">
        <f t="shared" si="11"/>
        <v>2510</v>
      </c>
      <c r="BV46" s="338">
        <f t="shared" si="19"/>
        <v>89.64285714285715</v>
      </c>
      <c r="BW46" s="15"/>
      <c r="BX46" s="15"/>
      <c r="BY46" s="15" t="s">
        <v>3</v>
      </c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 t="s">
        <v>3</v>
      </c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 t="s">
        <v>3</v>
      </c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 t="s">
        <v>3</v>
      </c>
      <c r="DG46" s="15"/>
      <c r="DH46" s="15"/>
      <c r="DI46" s="15"/>
      <c r="DJ46" s="15"/>
      <c r="DK46" s="15"/>
      <c r="DL46" s="15"/>
      <c r="DM46" s="15"/>
      <c r="DN46" s="15"/>
      <c r="DO46" s="34"/>
      <c r="DP46" s="34"/>
      <c r="DQ46" s="34"/>
      <c r="DR46" s="34"/>
      <c r="DS46" s="34"/>
      <c r="DT46" s="34"/>
      <c r="DU46" s="34"/>
      <c r="DV46" s="44"/>
      <c r="DW46" s="44"/>
      <c r="DX46" s="44"/>
      <c r="DY46" s="44"/>
      <c r="DZ46" s="44"/>
    </row>
    <row r="47" spans="1:130" ht="12.75">
      <c r="A47" s="79" t="s">
        <v>59</v>
      </c>
      <c r="B47" s="4" t="s">
        <v>144</v>
      </c>
      <c r="C47" s="4">
        <v>0</v>
      </c>
      <c r="D47" s="164">
        <f>'[1]int.kiad.'!D47</f>
        <v>3823</v>
      </c>
      <c r="E47" s="4">
        <v>3019</v>
      </c>
      <c r="F47" s="338">
        <f t="shared" si="12"/>
        <v>78.9693957624902</v>
      </c>
      <c r="G47" s="4">
        <v>0</v>
      </c>
      <c r="H47" s="164">
        <f>'[1]int.kiad.'!G47</f>
        <v>1369</v>
      </c>
      <c r="I47" s="4">
        <v>923</v>
      </c>
      <c r="J47" s="338">
        <f t="shared" si="13"/>
        <v>67.42147552958365</v>
      </c>
      <c r="K47" s="80" t="s">
        <v>59</v>
      </c>
      <c r="L47" s="78" t="s">
        <v>144</v>
      </c>
      <c r="M47" s="4">
        <v>44</v>
      </c>
      <c r="N47" s="164">
        <f>'[1]int.kiad.'!L47</f>
        <v>2715</v>
      </c>
      <c r="O47" s="4">
        <v>956</v>
      </c>
      <c r="P47" s="338">
        <f t="shared" si="14"/>
        <v>35.21178637200737</v>
      </c>
      <c r="Q47" s="4">
        <v>0</v>
      </c>
      <c r="R47" s="164">
        <f>'[1]int.kiad.'!O47</f>
        <v>0</v>
      </c>
      <c r="S47" s="4">
        <v>0</v>
      </c>
      <c r="T47" s="342">
        <v>0</v>
      </c>
      <c r="U47" s="4">
        <v>0</v>
      </c>
      <c r="V47" s="4">
        <v>0</v>
      </c>
      <c r="W47" s="4">
        <v>0</v>
      </c>
      <c r="X47" s="278">
        <v>0</v>
      </c>
      <c r="Y47" s="80" t="s">
        <v>59</v>
      </c>
      <c r="Z47" s="78" t="s">
        <v>144</v>
      </c>
      <c r="AA47" s="2">
        <f t="shared" si="21"/>
        <v>44</v>
      </c>
      <c r="AB47" s="2">
        <f t="shared" si="25"/>
        <v>2715</v>
      </c>
      <c r="AC47" s="2">
        <f t="shared" si="26"/>
        <v>956</v>
      </c>
      <c r="AD47" s="338">
        <f t="shared" si="15"/>
        <v>35.21178637200737</v>
      </c>
      <c r="AE47" s="4">
        <v>3385</v>
      </c>
      <c r="AF47" s="164">
        <f>'[1]int.kiad.'!W47</f>
        <v>14385</v>
      </c>
      <c r="AG47" s="4">
        <v>10790</v>
      </c>
      <c r="AH47" s="338">
        <f t="shared" si="39"/>
        <v>75.00868960722975</v>
      </c>
      <c r="AI47" s="80" t="s">
        <v>59</v>
      </c>
      <c r="AJ47" s="78" t="s">
        <v>144</v>
      </c>
      <c r="AK47" s="4">
        <v>3385</v>
      </c>
      <c r="AL47" s="164">
        <f>'[1]int.kiad.'!AB47</f>
        <v>14385</v>
      </c>
      <c r="AM47" s="4">
        <v>10790</v>
      </c>
      <c r="AN47" s="338">
        <f>(AM47/AL47*100)</f>
        <v>75.00868960722975</v>
      </c>
      <c r="AO47" s="2">
        <f t="shared" si="1"/>
        <v>0</v>
      </c>
      <c r="AP47" s="2">
        <f t="shared" si="2"/>
        <v>0</v>
      </c>
      <c r="AQ47" s="2">
        <f t="shared" si="3"/>
        <v>0</v>
      </c>
      <c r="AR47" s="342">
        <v>0</v>
      </c>
      <c r="AS47" s="80" t="s">
        <v>59</v>
      </c>
      <c r="AT47" s="78" t="s">
        <v>144</v>
      </c>
      <c r="AU47" s="4">
        <v>0</v>
      </c>
      <c r="AV47" s="164">
        <f>'[1]int.kiad.'!AJ47</f>
        <v>0</v>
      </c>
      <c r="AW47" s="4">
        <v>0</v>
      </c>
      <c r="AX47" s="342">
        <v>0</v>
      </c>
      <c r="AY47" s="4">
        <v>0</v>
      </c>
      <c r="AZ47" s="164">
        <f>'[1]int.kiad.'!AM47</f>
        <v>0</v>
      </c>
      <c r="BA47" s="4">
        <v>0</v>
      </c>
      <c r="BB47" s="342">
        <v>0</v>
      </c>
      <c r="BC47" s="80" t="s">
        <v>59</v>
      </c>
      <c r="BD47" s="78" t="s">
        <v>144</v>
      </c>
      <c r="BE47" s="4">
        <v>4694</v>
      </c>
      <c r="BF47" s="164">
        <f>'[1]int.kiad.'!AR47</f>
        <v>10610</v>
      </c>
      <c r="BG47" s="4">
        <v>4208</v>
      </c>
      <c r="BH47" s="338">
        <f t="shared" si="16"/>
        <v>39.66069745523092</v>
      </c>
      <c r="BI47" s="2">
        <f t="shared" si="36"/>
        <v>8123</v>
      </c>
      <c r="BJ47" s="2">
        <f t="shared" si="37"/>
        <v>32902</v>
      </c>
      <c r="BK47" s="2">
        <f t="shared" si="38"/>
        <v>19896</v>
      </c>
      <c r="BL47" s="338">
        <f t="shared" si="17"/>
        <v>60.47048811622394</v>
      </c>
      <c r="BM47" s="80" t="s">
        <v>59</v>
      </c>
      <c r="BN47" s="78" t="s">
        <v>144</v>
      </c>
      <c r="BO47" s="2">
        <f t="shared" si="8"/>
        <v>44</v>
      </c>
      <c r="BP47" s="2">
        <f t="shared" si="9"/>
        <v>7907</v>
      </c>
      <c r="BQ47" s="2">
        <f t="shared" si="9"/>
        <v>4898</v>
      </c>
      <c r="BR47" s="338">
        <f t="shared" si="18"/>
        <v>61.945111926141394</v>
      </c>
      <c r="BS47" s="2">
        <f t="shared" si="10"/>
        <v>8079</v>
      </c>
      <c r="BT47" s="2">
        <f t="shared" si="11"/>
        <v>24995</v>
      </c>
      <c r="BU47" s="2">
        <f t="shared" si="11"/>
        <v>14998</v>
      </c>
      <c r="BV47" s="338">
        <f t="shared" si="19"/>
        <v>60.00400080016003</v>
      </c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34"/>
      <c r="DP47" s="34"/>
      <c r="DQ47" s="34"/>
      <c r="DR47" s="34"/>
      <c r="DS47" s="34"/>
      <c r="DT47" s="34"/>
      <c r="DU47" s="34"/>
      <c r="DV47" s="44"/>
      <c r="DW47" s="44"/>
      <c r="DX47" s="44"/>
      <c r="DY47" s="44"/>
      <c r="DZ47" s="44"/>
    </row>
    <row r="48" spans="1:130" ht="12.75">
      <c r="A48" s="81" t="s">
        <v>3</v>
      </c>
      <c r="B48" s="82" t="s">
        <v>145</v>
      </c>
      <c r="C48" s="83">
        <f aca="true" t="shared" si="40" ref="C48:I48">SUM(C6:C47)</f>
        <v>3469169</v>
      </c>
      <c r="D48" s="83">
        <f t="shared" si="40"/>
        <v>4481691</v>
      </c>
      <c r="E48" s="83">
        <f t="shared" si="40"/>
        <v>4373879</v>
      </c>
      <c r="F48" s="340">
        <f t="shared" si="12"/>
        <v>97.59439015318102</v>
      </c>
      <c r="G48" s="83">
        <f t="shared" si="40"/>
        <v>1247426</v>
      </c>
      <c r="H48" s="83">
        <f t="shared" si="40"/>
        <v>1582392</v>
      </c>
      <c r="I48" s="83">
        <f t="shared" si="40"/>
        <v>1544921</v>
      </c>
      <c r="J48" s="340">
        <f t="shared" si="13"/>
        <v>97.63200268959903</v>
      </c>
      <c r="K48" s="81" t="s">
        <v>3</v>
      </c>
      <c r="L48" s="82" t="s">
        <v>145</v>
      </c>
      <c r="M48" s="83">
        <f aca="true" t="shared" si="41" ref="M48:S48">SUM(M6:M47)</f>
        <v>2271747</v>
      </c>
      <c r="N48" s="83">
        <f t="shared" si="41"/>
        <v>2764896</v>
      </c>
      <c r="O48" s="83">
        <f t="shared" si="41"/>
        <v>2679960</v>
      </c>
      <c r="P48" s="340">
        <f t="shared" si="14"/>
        <v>96.92805805353981</v>
      </c>
      <c r="Q48" s="83">
        <f t="shared" si="41"/>
        <v>33141</v>
      </c>
      <c r="R48" s="83">
        <f t="shared" si="41"/>
        <v>0</v>
      </c>
      <c r="S48" s="83">
        <f t="shared" si="41"/>
        <v>0</v>
      </c>
      <c r="T48" s="343">
        <v>0</v>
      </c>
      <c r="U48" s="83">
        <f>SUM(U6:U47)</f>
        <v>0</v>
      </c>
      <c r="V48" s="83">
        <f>SUM(V6:V47)</f>
        <v>0</v>
      </c>
      <c r="W48" s="83">
        <f>SUM(W6:W47)</f>
        <v>7012</v>
      </c>
      <c r="X48" s="344">
        <v>0</v>
      </c>
      <c r="Y48" s="81" t="s">
        <v>3</v>
      </c>
      <c r="Z48" s="82" t="s">
        <v>145</v>
      </c>
      <c r="AA48" s="83">
        <f aca="true" t="shared" si="42" ref="AA48:AG48">SUM(AA6:AA47)</f>
        <v>2238606</v>
      </c>
      <c r="AB48" s="83">
        <f>SUM(AB6:AB47)</f>
        <v>2764896</v>
      </c>
      <c r="AC48" s="83">
        <f>SUM(AC6:AC47)</f>
        <v>2672948</v>
      </c>
      <c r="AD48" s="340">
        <f t="shared" si="15"/>
        <v>96.67444996122819</v>
      </c>
      <c r="AE48" s="83">
        <f t="shared" si="42"/>
        <v>7049</v>
      </c>
      <c r="AF48" s="83">
        <f t="shared" si="42"/>
        <v>42445</v>
      </c>
      <c r="AG48" s="83">
        <f t="shared" si="42"/>
        <v>35213</v>
      </c>
      <c r="AH48" s="340">
        <f t="shared" si="39"/>
        <v>82.96147956178585</v>
      </c>
      <c r="AI48" s="81" t="s">
        <v>3</v>
      </c>
      <c r="AJ48" s="82" t="s">
        <v>145</v>
      </c>
      <c r="AK48" s="83">
        <f aca="true" t="shared" si="43" ref="AK48:AQ48">SUM(AK6:AK47)</f>
        <v>3385</v>
      </c>
      <c r="AL48" s="83">
        <f t="shared" si="43"/>
        <v>14385</v>
      </c>
      <c r="AM48" s="83">
        <f t="shared" si="43"/>
        <v>10790</v>
      </c>
      <c r="AN48" s="340">
        <f>(AM48/AL48*100)</f>
        <v>75.00868960722975</v>
      </c>
      <c r="AO48" s="83">
        <f t="shared" si="43"/>
        <v>3664</v>
      </c>
      <c r="AP48" s="83">
        <f t="shared" si="43"/>
        <v>28060</v>
      </c>
      <c r="AQ48" s="83">
        <f t="shared" si="43"/>
        <v>24423</v>
      </c>
      <c r="AR48" s="340">
        <f>(AQ48/AP48*100)</f>
        <v>87.03848895224519</v>
      </c>
      <c r="AS48" s="81" t="s">
        <v>3</v>
      </c>
      <c r="AT48" s="82" t="s">
        <v>145</v>
      </c>
      <c r="AU48" s="83">
        <f aca="true" t="shared" si="44" ref="AU48:BI48">SUM(AU6:AU47)</f>
        <v>12162</v>
      </c>
      <c r="AV48" s="83">
        <f t="shared" si="44"/>
        <v>44082</v>
      </c>
      <c r="AW48" s="83">
        <f t="shared" si="44"/>
        <v>39903</v>
      </c>
      <c r="AX48" s="340">
        <f>(AW48/AV48*100)</f>
        <v>90.51994011161018</v>
      </c>
      <c r="AY48" s="83">
        <f t="shared" si="44"/>
        <v>5725</v>
      </c>
      <c r="AZ48" s="83">
        <f t="shared" si="44"/>
        <v>56491</v>
      </c>
      <c r="BA48" s="83">
        <f t="shared" si="44"/>
        <v>48926</v>
      </c>
      <c r="BB48" s="340">
        <f>(BA48/AZ48*100)</f>
        <v>86.6084863075534</v>
      </c>
      <c r="BC48" s="81" t="s">
        <v>3</v>
      </c>
      <c r="BD48" s="82" t="s">
        <v>145</v>
      </c>
      <c r="BE48" s="83">
        <f t="shared" si="44"/>
        <v>117152</v>
      </c>
      <c r="BF48" s="83">
        <f t="shared" si="44"/>
        <v>314609</v>
      </c>
      <c r="BG48" s="83">
        <f t="shared" si="44"/>
        <v>215224</v>
      </c>
      <c r="BH48" s="340">
        <f t="shared" si="16"/>
        <v>68.40999462825285</v>
      </c>
      <c r="BI48" s="83">
        <f t="shared" si="44"/>
        <v>7130430</v>
      </c>
      <c r="BJ48" s="83">
        <f>SUM(BJ6:BJ47)</f>
        <v>9286606</v>
      </c>
      <c r="BK48" s="83">
        <f>SUM(BK6:BK47)</f>
        <v>8938026</v>
      </c>
      <c r="BL48" s="340">
        <f t="shared" si="17"/>
        <v>96.24642199744449</v>
      </c>
      <c r="BM48" s="81" t="s">
        <v>3</v>
      </c>
      <c r="BN48" s="82" t="s">
        <v>145</v>
      </c>
      <c r="BO48" s="83">
        <f aca="true" t="shared" si="45" ref="BO48:BU48">SUM(BO6:BO47)</f>
        <v>7004168</v>
      </c>
      <c r="BP48" s="83">
        <f t="shared" si="45"/>
        <v>8901121</v>
      </c>
      <c r="BQ48" s="83">
        <f t="shared" si="45"/>
        <v>8663086</v>
      </c>
      <c r="BR48" s="340">
        <f t="shared" si="18"/>
        <v>97.32578626894298</v>
      </c>
      <c r="BS48" s="83">
        <f t="shared" si="45"/>
        <v>126262</v>
      </c>
      <c r="BT48" s="83">
        <f t="shared" si="45"/>
        <v>385485</v>
      </c>
      <c r="BU48" s="83">
        <f t="shared" si="45"/>
        <v>274940</v>
      </c>
      <c r="BV48" s="340">
        <f t="shared" si="19"/>
        <v>71.32313838411352</v>
      </c>
      <c r="BW48" s="15"/>
      <c r="BX48" s="15"/>
      <c r="BY48" s="15" t="s">
        <v>3</v>
      </c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 t="s">
        <v>3</v>
      </c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 t="s">
        <v>3</v>
      </c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 t="s">
        <v>3</v>
      </c>
      <c r="DG48" s="15"/>
      <c r="DH48" s="15"/>
      <c r="DI48" s="15"/>
      <c r="DJ48" s="15"/>
      <c r="DK48" s="15"/>
      <c r="DL48" s="15"/>
      <c r="DM48" s="15"/>
      <c r="DN48" s="15"/>
      <c r="DO48" s="34"/>
      <c r="DP48" s="34"/>
      <c r="DQ48" s="34"/>
      <c r="DR48" s="34"/>
      <c r="DS48" s="34"/>
      <c r="DT48" s="34"/>
      <c r="DU48" s="34"/>
      <c r="DV48" s="44"/>
      <c r="DW48" s="44"/>
      <c r="DX48" s="44"/>
      <c r="DY48" s="44"/>
      <c r="DZ48" s="44"/>
    </row>
    <row r="49" spans="1:130" ht="12.75">
      <c r="A49" s="3" t="s">
        <v>3</v>
      </c>
      <c r="B49" s="84" t="s">
        <v>146</v>
      </c>
      <c r="C49" s="3"/>
      <c r="D49" s="3"/>
      <c r="E49" s="3"/>
      <c r="F49" s="15"/>
      <c r="G49" s="3"/>
      <c r="H49" s="3"/>
      <c r="I49" s="3"/>
      <c r="J49" s="15"/>
      <c r="K49" s="3" t="s">
        <v>3</v>
      </c>
      <c r="L49" s="84" t="s">
        <v>146</v>
      </c>
      <c r="M49" s="10">
        <f>-U48</f>
        <v>0</v>
      </c>
      <c r="N49" s="10">
        <f>-V48</f>
        <v>0</v>
      </c>
      <c r="O49" s="10">
        <f>-W48</f>
        <v>-7012</v>
      </c>
      <c r="P49" s="15"/>
      <c r="Q49" s="3"/>
      <c r="R49" s="3"/>
      <c r="S49" s="3"/>
      <c r="T49" s="15"/>
      <c r="U49" s="10">
        <f>-U48</f>
        <v>0</v>
      </c>
      <c r="V49" s="10">
        <f>-V48</f>
        <v>0</v>
      </c>
      <c r="W49" s="10">
        <f>-W48</f>
        <v>-7012</v>
      </c>
      <c r="X49" s="15"/>
      <c r="Y49" s="3" t="s">
        <v>3</v>
      </c>
      <c r="Z49" s="84" t="s">
        <v>146</v>
      </c>
      <c r="AA49" s="3"/>
      <c r="AB49" s="3"/>
      <c r="AC49" s="3"/>
      <c r="AD49" s="15"/>
      <c r="AE49" s="3"/>
      <c r="AF49" s="3"/>
      <c r="AG49" s="3"/>
      <c r="AH49" s="15"/>
      <c r="AI49" s="3" t="s">
        <v>3</v>
      </c>
      <c r="AJ49" s="84" t="s">
        <v>146</v>
      </c>
      <c r="AK49" s="3"/>
      <c r="AL49" s="3"/>
      <c r="AM49" s="3"/>
      <c r="AN49" s="15"/>
      <c r="AO49" s="3"/>
      <c r="AP49" s="3"/>
      <c r="AQ49" s="3"/>
      <c r="AR49" s="15"/>
      <c r="AS49" s="3" t="s">
        <v>3</v>
      </c>
      <c r="AT49" s="84" t="s">
        <v>146</v>
      </c>
      <c r="AU49" s="3"/>
      <c r="AV49" s="3"/>
      <c r="AW49" s="3"/>
      <c r="AX49" s="15"/>
      <c r="AY49" s="3"/>
      <c r="AZ49" s="3"/>
      <c r="BA49" s="3"/>
      <c r="BB49" s="15"/>
      <c r="BC49" s="3" t="s">
        <v>3</v>
      </c>
      <c r="BD49" s="84" t="s">
        <v>146</v>
      </c>
      <c r="BE49" s="3"/>
      <c r="BF49" s="3"/>
      <c r="BG49" s="3"/>
      <c r="BH49" s="15"/>
      <c r="BI49" s="10">
        <f>M49+AE49</f>
        <v>0</v>
      </c>
      <c r="BJ49" s="10">
        <f>N49+AF49</f>
        <v>0</v>
      </c>
      <c r="BK49" s="10">
        <f>O49+AG49</f>
        <v>-7012</v>
      </c>
      <c r="BL49" s="20">
        <v>0</v>
      </c>
      <c r="BM49" s="3" t="s">
        <v>3</v>
      </c>
      <c r="BN49" s="84" t="s">
        <v>146</v>
      </c>
      <c r="BO49" s="3" t="s">
        <v>3</v>
      </c>
      <c r="BP49" s="3"/>
      <c r="BQ49" s="10">
        <f>BK49</f>
        <v>-7012</v>
      </c>
      <c r="BR49" s="15"/>
      <c r="BS49" s="3"/>
      <c r="BT49" s="3"/>
      <c r="BU49" s="3"/>
      <c r="BV49" s="15"/>
      <c r="BW49" s="71">
        <v>8</v>
      </c>
      <c r="BX49" s="21" t="s">
        <v>37</v>
      </c>
      <c r="BY49" s="16" t="s">
        <v>198</v>
      </c>
      <c r="BZ49" s="31">
        <v>28342</v>
      </c>
      <c r="CA49" s="72">
        <v>31441</v>
      </c>
      <c r="CB49" s="72">
        <v>28881</v>
      </c>
      <c r="CC49" s="351">
        <f>(CB49/CA49*100)</f>
        <v>91.85776533825259</v>
      </c>
      <c r="CD49" s="31">
        <v>9741</v>
      </c>
      <c r="CE49" s="72">
        <v>10674</v>
      </c>
      <c r="CF49" s="72">
        <v>9916</v>
      </c>
      <c r="CG49" s="351">
        <f>(CF49/CE49*100)</f>
        <v>92.89863219036913</v>
      </c>
      <c r="CH49" s="71">
        <v>8</v>
      </c>
      <c r="CI49" s="21" t="s">
        <v>37</v>
      </c>
      <c r="CJ49" s="16" t="s">
        <v>198</v>
      </c>
      <c r="CK49" s="31">
        <v>5015</v>
      </c>
      <c r="CL49" s="72">
        <v>6240</v>
      </c>
      <c r="CM49" s="72">
        <v>4852</v>
      </c>
      <c r="CN49" s="351">
        <f>(CM49/CL49*100)</f>
        <v>77.75641025641026</v>
      </c>
      <c r="CO49" s="31">
        <v>0</v>
      </c>
      <c r="CP49" s="31">
        <v>0</v>
      </c>
      <c r="CQ49" s="31">
        <v>0</v>
      </c>
      <c r="CR49" s="354">
        <v>0</v>
      </c>
      <c r="CS49" s="71">
        <v>8</v>
      </c>
      <c r="CT49" s="21" t="s">
        <v>37</v>
      </c>
      <c r="CU49" s="16" t="s">
        <v>198</v>
      </c>
      <c r="CV49" s="31">
        <v>0</v>
      </c>
      <c r="CW49" s="31">
        <v>0</v>
      </c>
      <c r="CX49" s="31">
        <v>0</v>
      </c>
      <c r="CY49" s="354">
        <v>0</v>
      </c>
      <c r="CZ49" s="31">
        <v>0</v>
      </c>
      <c r="DA49" s="31">
        <v>761</v>
      </c>
      <c r="DB49" s="72">
        <v>761</v>
      </c>
      <c r="DC49" s="351">
        <f>(DB49/DA49*100)</f>
        <v>100</v>
      </c>
      <c r="DD49" s="71">
        <v>8</v>
      </c>
      <c r="DE49" s="21" t="s">
        <v>37</v>
      </c>
      <c r="DF49" s="16" t="s">
        <v>198</v>
      </c>
      <c r="DG49" s="31">
        <v>0</v>
      </c>
      <c r="DH49" s="31">
        <v>3026</v>
      </c>
      <c r="DI49" s="31">
        <v>3589</v>
      </c>
      <c r="DJ49" s="351">
        <f>(DI49/DH49*100)</f>
        <v>118.60541969596827</v>
      </c>
      <c r="DK49" s="356">
        <f>(BZ49+CD49+CK49+CO49+CV49+CZ49+DG49)</f>
        <v>43098</v>
      </c>
      <c r="DL49" s="356">
        <f aca="true" t="shared" si="46" ref="DL49:DM52">(CA49+CE49+CL49+CP49+CW49+DA49+DH49)</f>
        <v>52142</v>
      </c>
      <c r="DM49" s="356">
        <f t="shared" si="46"/>
        <v>47999</v>
      </c>
      <c r="DN49" s="351">
        <f>(DM49/DL49*100)</f>
        <v>92.05438993517701</v>
      </c>
      <c r="DO49" s="34"/>
      <c r="DP49" s="34"/>
      <c r="DQ49" s="34"/>
      <c r="DR49" s="34"/>
      <c r="DS49" s="34"/>
      <c r="DT49" s="34"/>
      <c r="DU49" s="34"/>
      <c r="DV49" s="44"/>
      <c r="DW49" s="44"/>
      <c r="DX49" s="44"/>
      <c r="DY49" s="44"/>
      <c r="DZ49" s="44"/>
    </row>
    <row r="50" spans="1:130" ht="12.75">
      <c r="A50" s="81" t="s">
        <v>3</v>
      </c>
      <c r="B50" s="85" t="s">
        <v>60</v>
      </c>
      <c r="C50" s="83">
        <f aca="true" t="shared" si="47" ref="C50:I50">SUM(C48:C49)</f>
        <v>3469169</v>
      </c>
      <c r="D50" s="83">
        <f t="shared" si="47"/>
        <v>4481691</v>
      </c>
      <c r="E50" s="83">
        <f t="shared" si="47"/>
        <v>4373879</v>
      </c>
      <c r="F50" s="59">
        <f>(E50/D50*100)</f>
        <v>97.59439015318102</v>
      </c>
      <c r="G50" s="83">
        <f t="shared" si="47"/>
        <v>1247426</v>
      </c>
      <c r="H50" s="83">
        <f t="shared" si="47"/>
        <v>1582392</v>
      </c>
      <c r="I50" s="83">
        <f t="shared" si="47"/>
        <v>1544921</v>
      </c>
      <c r="J50" s="59">
        <f>(I50/H50*100)</f>
        <v>97.63200268959903</v>
      </c>
      <c r="K50" s="81" t="s">
        <v>3</v>
      </c>
      <c r="L50" s="85" t="s">
        <v>60</v>
      </c>
      <c r="M50" s="83">
        <f aca="true" t="shared" si="48" ref="M50:S50">SUM(M48:M49)</f>
        <v>2271747</v>
      </c>
      <c r="N50" s="83">
        <f t="shared" si="48"/>
        <v>2764896</v>
      </c>
      <c r="O50" s="83">
        <f t="shared" si="48"/>
        <v>2672948</v>
      </c>
      <c r="P50" s="59">
        <f>(O50/N50*100)</f>
        <v>96.67444996122819</v>
      </c>
      <c r="Q50" s="83">
        <f t="shared" si="48"/>
        <v>33141</v>
      </c>
      <c r="R50" s="83">
        <f t="shared" si="48"/>
        <v>0</v>
      </c>
      <c r="S50" s="83">
        <f t="shared" si="48"/>
        <v>0</v>
      </c>
      <c r="T50" s="101">
        <v>0</v>
      </c>
      <c r="U50" s="83">
        <f>SUM(U48:U49)</f>
        <v>0</v>
      </c>
      <c r="V50" s="83">
        <f>SUM(V48:V49)</f>
        <v>0</v>
      </c>
      <c r="W50" s="83">
        <f>SUM(W48:W49)</f>
        <v>0</v>
      </c>
      <c r="X50" s="176">
        <v>0</v>
      </c>
      <c r="Y50" s="81" t="s">
        <v>3</v>
      </c>
      <c r="Z50" s="85" t="s">
        <v>60</v>
      </c>
      <c r="AA50" s="83">
        <f aca="true" t="shared" si="49" ref="AA50:AQ50">SUM(AA48:AA49)</f>
        <v>2238606</v>
      </c>
      <c r="AB50" s="83">
        <f t="shared" si="49"/>
        <v>2764896</v>
      </c>
      <c r="AC50" s="83">
        <f t="shared" si="49"/>
        <v>2672948</v>
      </c>
      <c r="AD50" s="59">
        <f>(AC50/AB50*100)</f>
        <v>96.67444996122819</v>
      </c>
      <c r="AE50" s="83">
        <f t="shared" si="49"/>
        <v>7049</v>
      </c>
      <c r="AF50" s="83">
        <f t="shared" si="49"/>
        <v>42445</v>
      </c>
      <c r="AG50" s="83">
        <f t="shared" si="49"/>
        <v>35213</v>
      </c>
      <c r="AH50" s="59">
        <f>(AG50/AF50*100)</f>
        <v>82.96147956178585</v>
      </c>
      <c r="AI50" s="81" t="s">
        <v>3</v>
      </c>
      <c r="AJ50" s="85" t="s">
        <v>60</v>
      </c>
      <c r="AK50" s="83">
        <f t="shared" si="49"/>
        <v>3385</v>
      </c>
      <c r="AL50" s="83">
        <f t="shared" si="49"/>
        <v>14385</v>
      </c>
      <c r="AM50" s="83">
        <f t="shared" si="49"/>
        <v>10790</v>
      </c>
      <c r="AN50" s="59">
        <f>(AM50/AL50*100)</f>
        <v>75.00868960722975</v>
      </c>
      <c r="AO50" s="83">
        <f t="shared" si="49"/>
        <v>3664</v>
      </c>
      <c r="AP50" s="83">
        <f t="shared" si="49"/>
        <v>28060</v>
      </c>
      <c r="AQ50" s="83">
        <f t="shared" si="49"/>
        <v>24423</v>
      </c>
      <c r="AR50" s="59">
        <f>(AQ50/AP50*100)</f>
        <v>87.03848895224519</v>
      </c>
      <c r="AS50" s="81" t="s">
        <v>3</v>
      </c>
      <c r="AT50" s="85" t="s">
        <v>60</v>
      </c>
      <c r="AU50" s="83">
        <f aca="true" t="shared" si="50" ref="AU50:BK50">SUM(AU48:AU49)</f>
        <v>12162</v>
      </c>
      <c r="AV50" s="83">
        <f t="shared" si="50"/>
        <v>44082</v>
      </c>
      <c r="AW50" s="83">
        <f t="shared" si="50"/>
        <v>39903</v>
      </c>
      <c r="AX50" s="59">
        <f>(AW50/AV50*100)</f>
        <v>90.51994011161018</v>
      </c>
      <c r="AY50" s="83">
        <f t="shared" si="50"/>
        <v>5725</v>
      </c>
      <c r="AZ50" s="83">
        <f t="shared" si="50"/>
        <v>56491</v>
      </c>
      <c r="BA50" s="83">
        <f t="shared" si="50"/>
        <v>48926</v>
      </c>
      <c r="BB50" s="59">
        <f>(BA50/AZ50*100)</f>
        <v>86.6084863075534</v>
      </c>
      <c r="BC50" s="81" t="s">
        <v>3</v>
      </c>
      <c r="BD50" s="85" t="s">
        <v>60</v>
      </c>
      <c r="BE50" s="83">
        <f t="shared" si="50"/>
        <v>117152</v>
      </c>
      <c r="BF50" s="83">
        <f t="shared" si="50"/>
        <v>314609</v>
      </c>
      <c r="BG50" s="83">
        <f t="shared" si="50"/>
        <v>215224</v>
      </c>
      <c r="BH50" s="59">
        <f>(BG50/BF50*100)</f>
        <v>68.40999462825285</v>
      </c>
      <c r="BI50" s="83">
        <f t="shared" si="50"/>
        <v>7130430</v>
      </c>
      <c r="BJ50" s="83">
        <f t="shared" si="50"/>
        <v>9286606</v>
      </c>
      <c r="BK50" s="83">
        <f t="shared" si="50"/>
        <v>8931014</v>
      </c>
      <c r="BL50" s="59">
        <f>(BK50/BJ50*100)</f>
        <v>96.17091540224706</v>
      </c>
      <c r="BM50" s="81" t="s">
        <v>3</v>
      </c>
      <c r="BN50" s="85" t="s">
        <v>60</v>
      </c>
      <c r="BO50" s="83">
        <f aca="true" t="shared" si="51" ref="BO50:BU50">SUM(BO48:BO49)</f>
        <v>7004168</v>
      </c>
      <c r="BP50" s="83">
        <f t="shared" si="51"/>
        <v>8901121</v>
      </c>
      <c r="BQ50" s="83">
        <f t="shared" si="51"/>
        <v>8656074</v>
      </c>
      <c r="BR50" s="59">
        <f>(BQ50/BP50*100)</f>
        <v>97.24700967439944</v>
      </c>
      <c r="BS50" s="83">
        <f t="shared" si="51"/>
        <v>126262</v>
      </c>
      <c r="BT50" s="83">
        <f t="shared" si="51"/>
        <v>385485</v>
      </c>
      <c r="BU50" s="83">
        <f t="shared" si="51"/>
        <v>274940</v>
      </c>
      <c r="BV50" s="59">
        <f>(BU50/BT50*100)</f>
        <v>71.32313838411352</v>
      </c>
      <c r="BW50" s="68">
        <v>8</v>
      </c>
      <c r="BX50" s="22">
        <v>21.1</v>
      </c>
      <c r="BY50" s="17" t="s">
        <v>159</v>
      </c>
      <c r="BZ50" s="24">
        <v>11063</v>
      </c>
      <c r="CA50" s="7">
        <v>15701</v>
      </c>
      <c r="CB50" s="7">
        <v>15720</v>
      </c>
      <c r="CC50" s="345">
        <f>(CB50/CA50*100)</f>
        <v>100.12101140054774</v>
      </c>
      <c r="CD50" s="24">
        <v>4214</v>
      </c>
      <c r="CE50" s="7">
        <v>5652</v>
      </c>
      <c r="CF50" s="7">
        <v>5671</v>
      </c>
      <c r="CG50" s="345">
        <f>(CF50/CE50*100)</f>
        <v>100.33616418966737</v>
      </c>
      <c r="CH50" s="68">
        <v>8</v>
      </c>
      <c r="CI50" s="22">
        <v>21.1</v>
      </c>
      <c r="CJ50" s="17" t="s">
        <v>159</v>
      </c>
      <c r="CK50" s="24">
        <v>2525</v>
      </c>
      <c r="CL50" s="7">
        <v>5610</v>
      </c>
      <c r="CM50" s="7">
        <v>4428</v>
      </c>
      <c r="CN50" s="345">
        <f>(CM50/CL50*100)</f>
        <v>78.93048128342247</v>
      </c>
      <c r="CO50" s="24">
        <v>0</v>
      </c>
      <c r="CP50" s="24">
        <v>0</v>
      </c>
      <c r="CQ50" s="24">
        <v>0</v>
      </c>
      <c r="CR50" s="346">
        <v>0</v>
      </c>
      <c r="CS50" s="68">
        <v>8</v>
      </c>
      <c r="CT50" s="22">
        <v>21.1</v>
      </c>
      <c r="CU50" s="17" t="s">
        <v>159</v>
      </c>
      <c r="CV50" s="24">
        <v>0</v>
      </c>
      <c r="CW50" s="24">
        <v>0</v>
      </c>
      <c r="CX50" s="24">
        <v>0</v>
      </c>
      <c r="CY50" s="346">
        <v>0</v>
      </c>
      <c r="CZ50" s="24">
        <v>0</v>
      </c>
      <c r="DA50" s="24">
        <v>0</v>
      </c>
      <c r="DB50" s="7">
        <v>0</v>
      </c>
      <c r="DC50" s="346">
        <v>0</v>
      </c>
      <c r="DD50" s="68">
        <v>8</v>
      </c>
      <c r="DE50" s="22">
        <v>21.1</v>
      </c>
      <c r="DF50" s="17" t="s">
        <v>159</v>
      </c>
      <c r="DG50" s="24">
        <v>0</v>
      </c>
      <c r="DH50" s="24">
        <v>554</v>
      </c>
      <c r="DI50" s="24">
        <v>376</v>
      </c>
      <c r="DJ50" s="345">
        <f>(DI50/DH50*100)</f>
        <v>67.87003610108303</v>
      </c>
      <c r="DK50" s="32">
        <f>(BZ50+CD50+CK50+CO50+CV50+CZ50+DG50)</f>
        <v>17802</v>
      </c>
      <c r="DL50" s="32">
        <f t="shared" si="46"/>
        <v>27517</v>
      </c>
      <c r="DM50" s="32">
        <f t="shared" si="46"/>
        <v>26195</v>
      </c>
      <c r="DN50" s="345">
        <f>(DM50/DL50*100)</f>
        <v>95.19569720536396</v>
      </c>
      <c r="DO50" s="34"/>
      <c r="DP50" s="34"/>
      <c r="DQ50" s="34"/>
      <c r="DR50" s="34"/>
      <c r="DS50" s="34"/>
      <c r="DT50" s="34"/>
      <c r="DU50" s="34"/>
      <c r="DV50" s="44"/>
      <c r="DW50" s="44"/>
      <c r="DX50" s="44"/>
      <c r="DY50" s="44"/>
      <c r="DZ50" s="44"/>
    </row>
    <row r="51" spans="1:130" ht="12.75">
      <c r="A51" s="3"/>
      <c r="B51" s="3"/>
      <c r="C51" s="3"/>
      <c r="D51" s="3"/>
      <c r="E51" s="3"/>
      <c r="F51" s="15" t="s">
        <v>3</v>
      </c>
      <c r="G51" s="3"/>
      <c r="H51" s="3"/>
      <c r="I51" s="3"/>
      <c r="J51" s="15" t="s">
        <v>3</v>
      </c>
      <c r="K51" s="3"/>
      <c r="L51" s="3"/>
      <c r="M51" s="3"/>
      <c r="N51" s="3"/>
      <c r="O51" s="3"/>
      <c r="P51" s="15" t="s">
        <v>3</v>
      </c>
      <c r="Q51" s="3"/>
      <c r="R51" s="3"/>
      <c r="S51" s="3"/>
      <c r="T51" s="15" t="s">
        <v>3</v>
      </c>
      <c r="U51" s="3"/>
      <c r="V51" s="3"/>
      <c r="W51" s="3"/>
      <c r="X51" s="15" t="s">
        <v>3</v>
      </c>
      <c r="Y51" s="3"/>
      <c r="Z51" s="3"/>
      <c r="AA51" s="3"/>
      <c r="AB51" s="3"/>
      <c r="AC51" s="3"/>
      <c r="AD51" s="15" t="s">
        <v>3</v>
      </c>
      <c r="AE51" s="3"/>
      <c r="AF51" s="3"/>
      <c r="AG51" s="3"/>
      <c r="AH51" s="15" t="s">
        <v>3</v>
      </c>
      <c r="AI51" s="3"/>
      <c r="AJ51" s="3"/>
      <c r="AK51" s="3"/>
      <c r="AL51" s="3"/>
      <c r="AM51" s="3"/>
      <c r="AN51" s="15" t="s">
        <v>3</v>
      </c>
      <c r="AO51" s="3"/>
      <c r="AP51" s="3"/>
      <c r="AQ51" s="3"/>
      <c r="AR51" s="15" t="s">
        <v>3</v>
      </c>
      <c r="AS51" s="3"/>
      <c r="AT51" s="3"/>
      <c r="AU51" s="3"/>
      <c r="AV51" s="3"/>
      <c r="AW51" s="3"/>
      <c r="AX51" s="15" t="s">
        <v>3</v>
      </c>
      <c r="AY51" s="3"/>
      <c r="AZ51" s="3"/>
      <c r="BA51" s="3"/>
      <c r="BB51" s="15" t="s">
        <v>3</v>
      </c>
      <c r="BC51" s="3"/>
      <c r="BD51" s="3"/>
      <c r="BE51" s="3"/>
      <c r="BF51" s="3"/>
      <c r="BG51" s="3"/>
      <c r="BH51" s="15" t="s">
        <v>3</v>
      </c>
      <c r="BI51" s="3"/>
      <c r="BJ51" s="3"/>
      <c r="BK51" s="3"/>
      <c r="BL51" s="15" t="s">
        <v>3</v>
      </c>
      <c r="BM51" s="3"/>
      <c r="BN51" s="3"/>
      <c r="BO51" s="3"/>
      <c r="BP51" s="3"/>
      <c r="BQ51" s="3"/>
      <c r="BR51" s="15" t="s">
        <v>3</v>
      </c>
      <c r="BS51" s="3"/>
      <c r="BT51" s="3"/>
      <c r="BU51" s="3"/>
      <c r="BV51" s="15" t="s">
        <v>3</v>
      </c>
      <c r="BW51" s="68">
        <v>8</v>
      </c>
      <c r="BX51" s="22">
        <v>21.2</v>
      </c>
      <c r="BY51" s="17" t="s">
        <v>199</v>
      </c>
      <c r="BZ51" s="24">
        <v>1679</v>
      </c>
      <c r="CA51" s="7">
        <v>546</v>
      </c>
      <c r="CB51" s="7">
        <v>0</v>
      </c>
      <c r="CC51" s="352">
        <v>0</v>
      </c>
      <c r="CD51" s="24">
        <v>155</v>
      </c>
      <c r="CE51" s="7">
        <v>0</v>
      </c>
      <c r="CF51" s="7">
        <v>0</v>
      </c>
      <c r="CG51" s="352">
        <v>0</v>
      </c>
      <c r="CH51" s="68">
        <v>8</v>
      </c>
      <c r="CI51" s="22">
        <v>21.2</v>
      </c>
      <c r="CJ51" s="17" t="s">
        <v>199</v>
      </c>
      <c r="CK51" s="24">
        <v>4978</v>
      </c>
      <c r="CL51" s="7">
        <v>1980</v>
      </c>
      <c r="CM51" s="7">
        <v>0</v>
      </c>
      <c r="CN51" s="352">
        <v>0</v>
      </c>
      <c r="CO51" s="24">
        <v>0</v>
      </c>
      <c r="CP51" s="24">
        <v>0</v>
      </c>
      <c r="CQ51" s="24">
        <v>0</v>
      </c>
      <c r="CR51" s="346">
        <v>0</v>
      </c>
      <c r="CS51" s="68">
        <v>8</v>
      </c>
      <c r="CT51" s="22">
        <v>21.2</v>
      </c>
      <c r="CU51" s="17" t="s">
        <v>199</v>
      </c>
      <c r="CV51" s="24">
        <v>0</v>
      </c>
      <c r="CW51" s="24">
        <v>0</v>
      </c>
      <c r="CX51" s="24">
        <v>0</v>
      </c>
      <c r="CY51" s="346">
        <v>0</v>
      </c>
      <c r="CZ51" s="24">
        <v>0</v>
      </c>
      <c r="DA51" s="24">
        <v>0</v>
      </c>
      <c r="DB51" s="7">
        <v>0</v>
      </c>
      <c r="DC51" s="346">
        <v>0</v>
      </c>
      <c r="DD51" s="68">
        <v>8</v>
      </c>
      <c r="DE51" s="22">
        <v>21.2</v>
      </c>
      <c r="DF51" s="17" t="s">
        <v>199</v>
      </c>
      <c r="DG51" s="24">
        <v>750</v>
      </c>
      <c r="DH51" s="24">
        <v>700</v>
      </c>
      <c r="DI51" s="24">
        <v>0</v>
      </c>
      <c r="DJ51" s="352">
        <v>0</v>
      </c>
      <c r="DK51" s="32">
        <f>(BZ51+CD51+CK51+CO51+CV51+CZ51+DG51)</f>
        <v>7562</v>
      </c>
      <c r="DL51" s="32">
        <f t="shared" si="46"/>
        <v>3226</v>
      </c>
      <c r="DM51" s="32">
        <f t="shared" si="46"/>
        <v>0</v>
      </c>
      <c r="DN51" s="352">
        <v>0</v>
      </c>
      <c r="DO51" s="34"/>
      <c r="DP51" s="34"/>
      <c r="DQ51" s="34"/>
      <c r="DR51" s="34"/>
      <c r="DS51" s="34"/>
      <c r="DT51" s="34"/>
      <c r="DU51" s="34"/>
      <c r="DV51" s="44"/>
      <c r="DW51" s="44"/>
      <c r="DX51" s="44"/>
      <c r="DY51" s="44"/>
      <c r="DZ51" s="44"/>
    </row>
    <row r="52" spans="1:130" ht="12.75">
      <c r="A52" s="86" t="s">
        <v>7</v>
      </c>
      <c r="B52" s="86" t="s">
        <v>157</v>
      </c>
      <c r="C52" s="36">
        <f aca="true" t="shared" si="52" ref="C52:S52">(C48)</f>
        <v>3469169</v>
      </c>
      <c r="D52" s="36">
        <f t="shared" si="52"/>
        <v>4481691</v>
      </c>
      <c r="E52" s="36">
        <f t="shared" si="52"/>
        <v>4373879</v>
      </c>
      <c r="F52" s="57">
        <f>(E52/D52*100)</f>
        <v>97.59439015318102</v>
      </c>
      <c r="G52" s="36">
        <f t="shared" si="52"/>
        <v>1247426</v>
      </c>
      <c r="H52" s="36">
        <f t="shared" si="52"/>
        <v>1582392</v>
      </c>
      <c r="I52" s="36">
        <f t="shared" si="52"/>
        <v>1544921</v>
      </c>
      <c r="J52" s="57">
        <f>(I52/H52*100)</f>
        <v>97.63200268959903</v>
      </c>
      <c r="K52" s="86" t="s">
        <v>7</v>
      </c>
      <c r="L52" s="86" t="s">
        <v>157</v>
      </c>
      <c r="M52" s="36">
        <f t="shared" si="52"/>
        <v>2271747</v>
      </c>
      <c r="N52" s="36">
        <f t="shared" si="52"/>
        <v>2764896</v>
      </c>
      <c r="O52" s="36">
        <f t="shared" si="52"/>
        <v>2679960</v>
      </c>
      <c r="P52" s="57">
        <f>(O52/N52*100)</f>
        <v>96.92805805353981</v>
      </c>
      <c r="Q52" s="36">
        <f t="shared" si="52"/>
        <v>33141</v>
      </c>
      <c r="R52" s="36">
        <f t="shared" si="52"/>
        <v>0</v>
      </c>
      <c r="S52" s="36">
        <f t="shared" si="52"/>
        <v>0</v>
      </c>
      <c r="T52" s="99">
        <v>0</v>
      </c>
      <c r="U52" s="36">
        <f>(U48)</f>
        <v>0</v>
      </c>
      <c r="V52" s="36">
        <f>(V48)</f>
        <v>0</v>
      </c>
      <c r="W52" s="36">
        <f>(W48)</f>
        <v>7012</v>
      </c>
      <c r="X52" s="175">
        <v>0</v>
      </c>
      <c r="Y52" s="86" t="s">
        <v>7</v>
      </c>
      <c r="Z52" s="86" t="s">
        <v>157</v>
      </c>
      <c r="AA52" s="36">
        <f>(AA50)</f>
        <v>2238606</v>
      </c>
      <c r="AB52" s="36">
        <f>(AB50)</f>
        <v>2764896</v>
      </c>
      <c r="AC52" s="36">
        <f>(AC50)</f>
        <v>2672948</v>
      </c>
      <c r="AD52" s="57">
        <f>(AC52/AB52*100)</f>
        <v>96.67444996122819</v>
      </c>
      <c r="AE52" s="36">
        <f>(AO50)</f>
        <v>3664</v>
      </c>
      <c r="AF52" s="36">
        <f>(AP50)</f>
        <v>28060</v>
      </c>
      <c r="AG52" s="36">
        <f>(AQ50)</f>
        <v>24423</v>
      </c>
      <c r="AH52" s="57">
        <f>(AG52/AF52*100)</f>
        <v>87.03848895224519</v>
      </c>
      <c r="AI52" s="86" t="s">
        <v>7</v>
      </c>
      <c r="AJ52" s="86" t="s">
        <v>157</v>
      </c>
      <c r="AK52" s="5">
        <v>0</v>
      </c>
      <c r="AL52" s="5">
        <v>0</v>
      </c>
      <c r="AM52" s="5">
        <v>0</v>
      </c>
      <c r="AN52" s="99">
        <v>0</v>
      </c>
      <c r="AO52" s="36">
        <f>(AO50)</f>
        <v>3664</v>
      </c>
      <c r="AP52" s="36">
        <f>(AP50)</f>
        <v>28060</v>
      </c>
      <c r="AQ52" s="36">
        <f>(AQ50)</f>
        <v>24423</v>
      </c>
      <c r="AR52" s="163">
        <f>(AQ52/AP52*100)</f>
        <v>87.03848895224519</v>
      </c>
      <c r="AS52" s="86" t="s">
        <v>7</v>
      </c>
      <c r="AT52" s="86" t="s">
        <v>157</v>
      </c>
      <c r="AU52" s="36">
        <f>(AU50)</f>
        <v>12162</v>
      </c>
      <c r="AV52" s="36">
        <f>(AV50)</f>
        <v>44082</v>
      </c>
      <c r="AW52" s="36">
        <f>(AW50)</f>
        <v>39903</v>
      </c>
      <c r="AX52" s="57">
        <f>(AW52/AV52*100)</f>
        <v>90.51994011161018</v>
      </c>
      <c r="AY52" s="5">
        <v>0</v>
      </c>
      <c r="AZ52" s="5">
        <v>0</v>
      </c>
      <c r="BA52" s="5">
        <v>0</v>
      </c>
      <c r="BB52" s="99">
        <v>0</v>
      </c>
      <c r="BC52" s="5" t="s">
        <v>7</v>
      </c>
      <c r="BD52" s="5" t="s">
        <v>157</v>
      </c>
      <c r="BE52" s="5">
        <v>0</v>
      </c>
      <c r="BF52" s="5">
        <v>0</v>
      </c>
      <c r="BG52" s="5">
        <v>0</v>
      </c>
      <c r="BH52" s="99">
        <v>0</v>
      </c>
      <c r="BI52" s="36">
        <f>BO48</f>
        <v>7004168</v>
      </c>
      <c r="BJ52" s="36">
        <f>BP48</f>
        <v>8901121</v>
      </c>
      <c r="BK52" s="36">
        <f>BQ48</f>
        <v>8663086</v>
      </c>
      <c r="BL52" s="57">
        <f>(BK52/BJ52*100)</f>
        <v>97.32578626894298</v>
      </c>
      <c r="BM52" s="5" t="s">
        <v>7</v>
      </c>
      <c r="BN52" s="5" t="s">
        <v>157</v>
      </c>
      <c r="BO52" s="36">
        <f>(BO48)</f>
        <v>7004168</v>
      </c>
      <c r="BP52" s="36">
        <f>(BP48)</f>
        <v>8901121</v>
      </c>
      <c r="BQ52" s="36">
        <f>(BQ48)</f>
        <v>8663086</v>
      </c>
      <c r="BR52" s="195">
        <f>(BQ52/BP52*100)</f>
        <v>97.32578626894298</v>
      </c>
      <c r="BS52" s="5">
        <v>0</v>
      </c>
      <c r="BT52" s="5">
        <v>0</v>
      </c>
      <c r="BU52" s="5">
        <v>0</v>
      </c>
      <c r="BV52" s="99">
        <v>0</v>
      </c>
      <c r="BW52" s="68">
        <v>8</v>
      </c>
      <c r="BX52" s="22">
        <v>21.3</v>
      </c>
      <c r="BY52" s="17" t="s">
        <v>200</v>
      </c>
      <c r="BZ52" s="24">
        <v>0</v>
      </c>
      <c r="CA52" s="8">
        <v>0</v>
      </c>
      <c r="CB52" s="7">
        <v>0</v>
      </c>
      <c r="CC52" s="353">
        <v>0</v>
      </c>
      <c r="CD52" s="24">
        <v>0</v>
      </c>
      <c r="CE52" s="8">
        <v>0</v>
      </c>
      <c r="CF52" s="7">
        <v>0</v>
      </c>
      <c r="CG52" s="353">
        <v>0</v>
      </c>
      <c r="CH52" s="68">
        <v>8</v>
      </c>
      <c r="CI52" s="22">
        <v>21.3</v>
      </c>
      <c r="CJ52" s="17" t="s">
        <v>200</v>
      </c>
      <c r="CK52" s="24">
        <v>0</v>
      </c>
      <c r="CL52" s="8">
        <v>0</v>
      </c>
      <c r="CM52" s="7">
        <v>0</v>
      </c>
      <c r="CN52" s="353">
        <v>0</v>
      </c>
      <c r="CO52" s="24">
        <v>0</v>
      </c>
      <c r="CP52" s="24">
        <v>0</v>
      </c>
      <c r="CQ52" s="24">
        <v>0</v>
      </c>
      <c r="CR52" s="355">
        <v>0</v>
      </c>
      <c r="CS52" s="68">
        <v>8</v>
      </c>
      <c r="CT52" s="22">
        <v>21.3</v>
      </c>
      <c r="CU52" s="17" t="s">
        <v>200</v>
      </c>
      <c r="CV52" s="24">
        <v>0</v>
      </c>
      <c r="CW52" s="24">
        <v>0</v>
      </c>
      <c r="CX52" s="24">
        <v>0</v>
      </c>
      <c r="CY52" s="355">
        <v>0</v>
      </c>
      <c r="CZ52" s="24">
        <v>0</v>
      </c>
      <c r="DA52" s="24">
        <v>0</v>
      </c>
      <c r="DB52" s="7">
        <v>0</v>
      </c>
      <c r="DC52" s="355">
        <v>0</v>
      </c>
      <c r="DD52" s="68">
        <v>8</v>
      </c>
      <c r="DE52" s="22">
        <v>21.3</v>
      </c>
      <c r="DF52" s="17" t="s">
        <v>200</v>
      </c>
      <c r="DG52" s="24">
        <v>676</v>
      </c>
      <c r="DH52" s="8">
        <v>0</v>
      </c>
      <c r="DI52" s="7">
        <v>0</v>
      </c>
      <c r="DJ52" s="353">
        <v>0</v>
      </c>
      <c r="DK52" s="357">
        <f>(BZ52+CD52+CK52+CO52+CV52+CZ52+DG52)</f>
        <v>676</v>
      </c>
      <c r="DL52" s="357">
        <f t="shared" si="46"/>
        <v>0</v>
      </c>
      <c r="DM52" s="357">
        <f t="shared" si="46"/>
        <v>0</v>
      </c>
      <c r="DN52" s="353">
        <v>0</v>
      </c>
      <c r="DO52" s="34"/>
      <c r="DP52" s="34"/>
      <c r="DQ52" s="34"/>
      <c r="DR52" s="34"/>
      <c r="DS52" s="34"/>
      <c r="DT52" s="34"/>
      <c r="DU52" s="34"/>
      <c r="DV52" s="44"/>
      <c r="DW52" s="44"/>
      <c r="DX52" s="44"/>
      <c r="DY52" s="44"/>
      <c r="DZ52" s="44"/>
    </row>
    <row r="53" spans="1:130" ht="12.75">
      <c r="A53" s="79" t="s">
        <v>7</v>
      </c>
      <c r="B53" s="79" t="s">
        <v>148</v>
      </c>
      <c r="C53" s="78">
        <v>0</v>
      </c>
      <c r="D53" s="78">
        <v>0</v>
      </c>
      <c r="E53" s="78">
        <v>0</v>
      </c>
      <c r="F53" s="87">
        <v>0</v>
      </c>
      <c r="G53" s="78">
        <v>0</v>
      </c>
      <c r="H53" s="78">
        <v>0</v>
      </c>
      <c r="I53" s="78">
        <v>0</v>
      </c>
      <c r="J53" s="87">
        <v>0</v>
      </c>
      <c r="K53" s="79" t="s">
        <v>7</v>
      </c>
      <c r="L53" s="79" t="s">
        <v>148</v>
      </c>
      <c r="M53" s="2">
        <f>M49</f>
        <v>0</v>
      </c>
      <c r="N53" s="2">
        <f>N49</f>
        <v>0</v>
      </c>
      <c r="O53" s="2">
        <f>O49</f>
        <v>-7012</v>
      </c>
      <c r="P53" s="87">
        <v>0</v>
      </c>
      <c r="Q53" s="78">
        <v>0</v>
      </c>
      <c r="R53" s="78">
        <v>0</v>
      </c>
      <c r="S53" s="78">
        <v>0</v>
      </c>
      <c r="T53" s="100">
        <v>0</v>
      </c>
      <c r="U53" s="2">
        <f>U49</f>
        <v>0</v>
      </c>
      <c r="V53" s="2">
        <f>V49</f>
        <v>0</v>
      </c>
      <c r="W53" s="2">
        <f>W49</f>
        <v>-7012</v>
      </c>
      <c r="X53" s="185">
        <v>0</v>
      </c>
      <c r="Y53" s="79" t="s">
        <v>7</v>
      </c>
      <c r="Z53" s="79" t="s">
        <v>148</v>
      </c>
      <c r="AA53" s="2">
        <v>0</v>
      </c>
      <c r="AB53" s="2">
        <v>0</v>
      </c>
      <c r="AC53" s="2">
        <v>0</v>
      </c>
      <c r="AD53" s="87">
        <v>0</v>
      </c>
      <c r="AE53" s="2">
        <f>AE49</f>
        <v>0</v>
      </c>
      <c r="AF53" s="2">
        <f>AF49</f>
        <v>0</v>
      </c>
      <c r="AG53" s="2">
        <f>AG49</f>
        <v>0</v>
      </c>
      <c r="AH53" s="162">
        <v>0</v>
      </c>
      <c r="AI53" s="79" t="s">
        <v>7</v>
      </c>
      <c r="AJ53" s="79" t="s">
        <v>148</v>
      </c>
      <c r="AK53" s="4">
        <v>0</v>
      </c>
      <c r="AL53" s="4">
        <v>0</v>
      </c>
      <c r="AM53" s="4">
        <v>0</v>
      </c>
      <c r="AN53" s="87">
        <v>0</v>
      </c>
      <c r="AO53" s="2">
        <f>AO49</f>
        <v>0</v>
      </c>
      <c r="AP53" s="2">
        <f>AP49</f>
        <v>0</v>
      </c>
      <c r="AQ53" s="2">
        <f>AQ49</f>
        <v>0</v>
      </c>
      <c r="AR53" s="30">
        <v>0</v>
      </c>
      <c r="AS53" s="79" t="s">
        <v>7</v>
      </c>
      <c r="AT53" s="79" t="s">
        <v>148</v>
      </c>
      <c r="AU53" s="78">
        <v>0</v>
      </c>
      <c r="AV53" s="78">
        <v>0</v>
      </c>
      <c r="AW53" s="78">
        <v>0</v>
      </c>
      <c r="AX53" s="87">
        <v>0</v>
      </c>
      <c r="AY53" s="6">
        <v>0</v>
      </c>
      <c r="AZ53" s="6">
        <v>0</v>
      </c>
      <c r="BA53" s="6">
        <v>0</v>
      </c>
      <c r="BB53" s="87">
        <v>0</v>
      </c>
      <c r="BC53" s="4" t="s">
        <v>7</v>
      </c>
      <c r="BD53" s="4" t="s">
        <v>148</v>
      </c>
      <c r="BE53" s="6">
        <v>0</v>
      </c>
      <c r="BF53" s="6">
        <v>0</v>
      </c>
      <c r="BG53" s="6">
        <v>0</v>
      </c>
      <c r="BH53" s="87">
        <v>0</v>
      </c>
      <c r="BI53" s="4">
        <v>0</v>
      </c>
      <c r="BJ53" s="4">
        <v>0</v>
      </c>
      <c r="BK53" s="2">
        <f>BK49</f>
        <v>-7012</v>
      </c>
      <c r="BL53" s="87">
        <v>0</v>
      </c>
      <c r="BM53" s="4" t="s">
        <v>7</v>
      </c>
      <c r="BN53" s="4" t="s">
        <v>148</v>
      </c>
      <c r="BO53" s="37">
        <f>M53+AE53</f>
        <v>0</v>
      </c>
      <c r="BP53" s="37">
        <f>N53+AF53</f>
        <v>0</v>
      </c>
      <c r="BQ53" s="37">
        <f>O53+AG53</f>
        <v>-7012</v>
      </c>
      <c r="BR53" s="196">
        <v>0</v>
      </c>
      <c r="BS53" s="4">
        <v>0</v>
      </c>
      <c r="BT53" s="4">
        <v>0</v>
      </c>
      <c r="BU53" s="4">
        <v>0</v>
      </c>
      <c r="BV53" s="100">
        <v>0</v>
      </c>
      <c r="BW53" s="70">
        <v>8</v>
      </c>
      <c r="BX53" s="18"/>
      <c r="BY53" s="18" t="s">
        <v>201</v>
      </c>
      <c r="BZ53" s="33">
        <f>(BZ45+BZ49+BZ50+BZ51+BZ52)</f>
        <v>417572</v>
      </c>
      <c r="CA53" s="33">
        <f>(CA45+CA49+CA50+CA51+CA52)</f>
        <v>525489</v>
      </c>
      <c r="CB53" s="33">
        <f>(CB45+CB49+CB50+CB51+CB52)</f>
        <v>518943</v>
      </c>
      <c r="CC53" s="347">
        <f>(CB53/CA53*100)</f>
        <v>98.75430313479445</v>
      </c>
      <c r="CD53" s="33">
        <f>(CD45+CD49+CD50+CD51+CD52)</f>
        <v>154880</v>
      </c>
      <c r="CE53" s="33">
        <f>(CE45+CE49+CE50+CE51+CE52)</f>
        <v>190299</v>
      </c>
      <c r="CF53" s="33">
        <f>(CF45+CF49+CF50+CF51+CF52)</f>
        <v>189387</v>
      </c>
      <c r="CG53" s="347">
        <f>(CF53/CE53*100)</f>
        <v>99.5207541815774</v>
      </c>
      <c r="CH53" s="70">
        <v>8</v>
      </c>
      <c r="CI53" s="18"/>
      <c r="CJ53" s="18" t="s">
        <v>201</v>
      </c>
      <c r="CK53" s="33">
        <f>(CK45+CK49+CK50+CK51+CK52)</f>
        <v>161941</v>
      </c>
      <c r="CL53" s="33">
        <f>(CL45+CL49+CL50+CL51+CL52)</f>
        <v>197507</v>
      </c>
      <c r="CM53" s="33">
        <f>(CM45+CM49+CM50+CM51+CM52)</f>
        <v>192223</v>
      </c>
      <c r="CN53" s="347">
        <f>(CM53/CL53*100)</f>
        <v>97.32465178449371</v>
      </c>
      <c r="CO53" s="33">
        <f>(CO45+CO49+CO50+CO51+CO52)</f>
        <v>0</v>
      </c>
      <c r="CP53" s="33">
        <f>(CP45+CP49+CP50+CP51+CP52)</f>
        <v>0</v>
      </c>
      <c r="CQ53" s="33">
        <f>(CQ45+CQ49+CQ50+CQ51+CQ52)</f>
        <v>0</v>
      </c>
      <c r="CR53" s="350">
        <v>0</v>
      </c>
      <c r="CS53" s="70">
        <v>8</v>
      </c>
      <c r="CT53" s="18"/>
      <c r="CU53" s="18" t="s">
        <v>201</v>
      </c>
      <c r="CV53" s="33">
        <f>(CV45+CV49+CV50+CV51+CV52)</f>
        <v>0</v>
      </c>
      <c r="CW53" s="33">
        <f>(CW45+CW49+CW50+CW51+CW52)</f>
        <v>0</v>
      </c>
      <c r="CX53" s="33">
        <f>(CX45+CX49+CX50+CX51+CX52)</f>
        <v>0</v>
      </c>
      <c r="CY53" s="350">
        <v>0</v>
      </c>
      <c r="CZ53" s="33">
        <f>(CZ45+CZ49+CZ50+CZ51+CZ52)</f>
        <v>0</v>
      </c>
      <c r="DA53" s="33">
        <f>(DA45+DA49+DA50+DA51+DA52)</f>
        <v>1261</v>
      </c>
      <c r="DB53" s="33">
        <f>(DB45+DB49+DB50+DB51+DB52)</f>
        <v>1261</v>
      </c>
      <c r="DC53" s="347">
        <f>(DB53/DA53*100)</f>
        <v>100</v>
      </c>
      <c r="DD53" s="70">
        <v>8</v>
      </c>
      <c r="DE53" s="18"/>
      <c r="DF53" s="18" t="s">
        <v>201</v>
      </c>
      <c r="DG53" s="33">
        <f>(DG45+DG49+DG50+DG51+DG52)</f>
        <v>1426</v>
      </c>
      <c r="DH53" s="33">
        <f>(DH45+DH49+DH50+DH51+DH52)</f>
        <v>8044</v>
      </c>
      <c r="DI53" s="33">
        <f>(DI45+DI49+DI50+DI51+DI52)</f>
        <v>7933</v>
      </c>
      <c r="DJ53" s="347">
        <f>(DI53/DH53*100)</f>
        <v>98.6200895077076</v>
      </c>
      <c r="DK53" s="33">
        <f>(DK45+DK49+DK50+DK51+DK52)</f>
        <v>735819</v>
      </c>
      <c r="DL53" s="33">
        <f>(DL45+DL49+DL50+DL51+DL52)</f>
        <v>922600</v>
      </c>
      <c r="DM53" s="33">
        <f>(DM45+DM49+DM50+DM51+DM52)</f>
        <v>909747</v>
      </c>
      <c r="DN53" s="347">
        <f>(DM53/DL53*100)</f>
        <v>98.60687188380663</v>
      </c>
      <c r="DO53" s="34"/>
      <c r="DP53" s="34"/>
      <c r="DQ53" s="34"/>
      <c r="DR53" s="34"/>
      <c r="DS53" s="34"/>
      <c r="DT53" s="34"/>
      <c r="DU53" s="34"/>
      <c r="DV53" s="44"/>
      <c r="DW53" s="44"/>
      <c r="DX53" s="44"/>
      <c r="DY53" s="44"/>
      <c r="DZ53" s="44"/>
    </row>
    <row r="54" spans="1:130" ht="12.75">
      <c r="A54" s="88" t="s">
        <v>22</v>
      </c>
      <c r="B54" s="88" t="s">
        <v>77</v>
      </c>
      <c r="C54" s="83">
        <f aca="true" t="shared" si="53" ref="C54:S54">SUM(C52:C53)</f>
        <v>3469169</v>
      </c>
      <c r="D54" s="83">
        <f t="shared" si="53"/>
        <v>4481691</v>
      </c>
      <c r="E54" s="83">
        <f t="shared" si="53"/>
        <v>4373879</v>
      </c>
      <c r="F54" s="59">
        <f>(E54/D54*100)</f>
        <v>97.59439015318102</v>
      </c>
      <c r="G54" s="83">
        <f t="shared" si="53"/>
        <v>1247426</v>
      </c>
      <c r="H54" s="83">
        <f t="shared" si="53"/>
        <v>1582392</v>
      </c>
      <c r="I54" s="83">
        <f t="shared" si="53"/>
        <v>1544921</v>
      </c>
      <c r="J54" s="59">
        <f>(I54/H54*100)</f>
        <v>97.63200268959903</v>
      </c>
      <c r="K54" s="88" t="s">
        <v>22</v>
      </c>
      <c r="L54" s="88" t="s">
        <v>77</v>
      </c>
      <c r="M54" s="83">
        <f t="shared" si="53"/>
        <v>2271747</v>
      </c>
      <c r="N54" s="83">
        <f t="shared" si="53"/>
        <v>2764896</v>
      </c>
      <c r="O54" s="83">
        <f t="shared" si="53"/>
        <v>2672948</v>
      </c>
      <c r="P54" s="59">
        <f>(O54/N54*100)</f>
        <v>96.67444996122819</v>
      </c>
      <c r="Q54" s="83">
        <f t="shared" si="53"/>
        <v>33141</v>
      </c>
      <c r="R54" s="83">
        <f t="shared" si="53"/>
        <v>0</v>
      </c>
      <c r="S54" s="83">
        <f t="shared" si="53"/>
        <v>0</v>
      </c>
      <c r="T54" s="101">
        <v>0</v>
      </c>
      <c r="U54" s="83">
        <f>SUM(U52:U53)</f>
        <v>0</v>
      </c>
      <c r="V54" s="83">
        <f>SUM(V52:V53)</f>
        <v>0</v>
      </c>
      <c r="W54" s="83">
        <f>SUM(W52:W53)</f>
        <v>0</v>
      </c>
      <c r="X54" s="176">
        <v>0</v>
      </c>
      <c r="Y54" s="88" t="s">
        <v>22</v>
      </c>
      <c r="Z54" s="88" t="s">
        <v>77</v>
      </c>
      <c r="AA54" s="83">
        <f aca="true" t="shared" si="54" ref="AA54:AG54">SUM(AA52:AA53)</f>
        <v>2238606</v>
      </c>
      <c r="AB54" s="83">
        <f t="shared" si="54"/>
        <v>2764896</v>
      </c>
      <c r="AC54" s="83">
        <f t="shared" si="54"/>
        <v>2672948</v>
      </c>
      <c r="AD54" s="59">
        <f>(AC54/AB54*100)</f>
        <v>96.67444996122819</v>
      </c>
      <c r="AE54" s="83">
        <f t="shared" si="54"/>
        <v>3664</v>
      </c>
      <c r="AF54" s="83">
        <f t="shared" si="54"/>
        <v>28060</v>
      </c>
      <c r="AG54" s="83">
        <f t="shared" si="54"/>
        <v>24423</v>
      </c>
      <c r="AH54" s="59">
        <f aca="true" t="shared" si="55" ref="AH54:AH59">(AG54/AF54*100)</f>
        <v>87.03848895224519</v>
      </c>
      <c r="AI54" s="88" t="s">
        <v>22</v>
      </c>
      <c r="AJ54" s="88" t="s">
        <v>77</v>
      </c>
      <c r="AK54" s="83">
        <f aca="true" t="shared" si="56" ref="AK54:AQ54">SUM(AK52:AK53)</f>
        <v>0</v>
      </c>
      <c r="AL54" s="83">
        <f t="shared" si="56"/>
        <v>0</v>
      </c>
      <c r="AM54" s="83">
        <f t="shared" si="56"/>
        <v>0</v>
      </c>
      <c r="AN54" s="101">
        <v>0</v>
      </c>
      <c r="AO54" s="83">
        <f t="shared" si="56"/>
        <v>3664</v>
      </c>
      <c r="AP54" s="83">
        <f t="shared" si="56"/>
        <v>28060</v>
      </c>
      <c r="AQ54" s="83">
        <f t="shared" si="56"/>
        <v>24423</v>
      </c>
      <c r="AR54" s="59">
        <f>(AQ54/AP54*100)</f>
        <v>87.03848895224519</v>
      </c>
      <c r="AS54" s="88" t="s">
        <v>22</v>
      </c>
      <c r="AT54" s="88" t="s">
        <v>77</v>
      </c>
      <c r="AU54" s="83">
        <f aca="true" t="shared" si="57" ref="AU54:BA54">SUM(AU52:AU53)</f>
        <v>12162</v>
      </c>
      <c r="AV54" s="83">
        <f t="shared" si="57"/>
        <v>44082</v>
      </c>
      <c r="AW54" s="83">
        <f t="shared" si="57"/>
        <v>39903</v>
      </c>
      <c r="AX54" s="59">
        <f>(AW54/AV54*100)</f>
        <v>90.51994011161018</v>
      </c>
      <c r="AY54" s="83">
        <f t="shared" si="57"/>
        <v>0</v>
      </c>
      <c r="AZ54" s="83">
        <f t="shared" si="57"/>
        <v>0</v>
      </c>
      <c r="BA54" s="83">
        <f t="shared" si="57"/>
        <v>0</v>
      </c>
      <c r="BB54" s="101">
        <v>0</v>
      </c>
      <c r="BC54" s="89" t="s">
        <v>22</v>
      </c>
      <c r="BD54" s="90" t="s">
        <v>77</v>
      </c>
      <c r="BE54" s="83">
        <f aca="true" t="shared" si="58" ref="BE54:BK54">SUM(BE52:BE53)</f>
        <v>0</v>
      </c>
      <c r="BF54" s="83">
        <f t="shared" si="58"/>
        <v>0</v>
      </c>
      <c r="BG54" s="83">
        <f t="shared" si="58"/>
        <v>0</v>
      </c>
      <c r="BH54" s="101">
        <v>0</v>
      </c>
      <c r="BI54" s="83">
        <f t="shared" si="58"/>
        <v>7004168</v>
      </c>
      <c r="BJ54" s="83">
        <f t="shared" si="58"/>
        <v>8901121</v>
      </c>
      <c r="BK54" s="83">
        <f t="shared" si="58"/>
        <v>8656074</v>
      </c>
      <c r="BL54" s="59">
        <f aca="true" t="shared" si="59" ref="BL54:BL59">(BK54/BJ54*100)</f>
        <v>97.24700967439944</v>
      </c>
      <c r="BM54" s="89" t="s">
        <v>22</v>
      </c>
      <c r="BN54" s="90" t="s">
        <v>77</v>
      </c>
      <c r="BO54" s="83">
        <f>SUM(BO52:BO53)</f>
        <v>7004168</v>
      </c>
      <c r="BP54" s="83">
        <f>SUM(BP52:BP53)</f>
        <v>8901121</v>
      </c>
      <c r="BQ54" s="83">
        <f>SUM(BQ52:BQ53)</f>
        <v>8656074</v>
      </c>
      <c r="BR54" s="59">
        <f>(BQ54/BP54*100)</f>
        <v>97.24700967439944</v>
      </c>
      <c r="BS54" s="83">
        <v>0</v>
      </c>
      <c r="BT54" s="83">
        <v>0</v>
      </c>
      <c r="BU54" s="83">
        <v>0</v>
      </c>
      <c r="BV54" s="101">
        <v>0</v>
      </c>
      <c r="BW54" s="67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34"/>
      <c r="DP54" s="34"/>
      <c r="DQ54" s="34"/>
      <c r="DR54" s="34"/>
      <c r="DS54" s="34"/>
      <c r="DT54" s="34"/>
      <c r="DU54" s="34"/>
      <c r="DV54" s="44"/>
      <c r="DW54" s="44"/>
      <c r="DX54" s="44"/>
      <c r="DY54" s="44"/>
      <c r="DZ54" s="44"/>
    </row>
    <row r="55" spans="1:130" ht="12.75">
      <c r="A55" s="91"/>
      <c r="B55" s="91"/>
      <c r="C55" s="3"/>
      <c r="D55" s="3"/>
      <c r="E55" s="3"/>
      <c r="F55" s="15"/>
      <c r="G55" s="3"/>
      <c r="H55" s="3"/>
      <c r="I55" s="3"/>
      <c r="J55" s="15"/>
      <c r="K55" s="91"/>
      <c r="L55" s="91"/>
      <c r="M55" s="3"/>
      <c r="N55" s="3"/>
      <c r="O55" s="3"/>
      <c r="P55" s="15"/>
      <c r="Q55" s="3"/>
      <c r="R55" s="3"/>
      <c r="S55" s="3"/>
      <c r="T55" s="15"/>
      <c r="U55" s="3"/>
      <c r="V55" s="3"/>
      <c r="W55" s="3"/>
      <c r="X55" s="15"/>
      <c r="Y55" s="91"/>
      <c r="Z55" s="91"/>
      <c r="AA55" s="3"/>
      <c r="AB55" s="3"/>
      <c r="AC55" s="3"/>
      <c r="AD55" s="15"/>
      <c r="AE55" s="3"/>
      <c r="AF55" s="3"/>
      <c r="AG55" s="3"/>
      <c r="AH55" s="15"/>
      <c r="AI55" s="91"/>
      <c r="AJ55" s="91"/>
      <c r="AK55" s="3"/>
      <c r="AL55" s="3"/>
      <c r="AM55" s="3"/>
      <c r="AN55" s="15"/>
      <c r="AO55" s="3"/>
      <c r="AP55" s="3"/>
      <c r="AQ55" s="3"/>
      <c r="AR55" s="15"/>
      <c r="AS55" s="91"/>
      <c r="AT55" s="91"/>
      <c r="AU55" s="3"/>
      <c r="AV55" s="3"/>
      <c r="AW55" s="3"/>
      <c r="AX55" s="15"/>
      <c r="AY55" s="3"/>
      <c r="AZ55" s="3"/>
      <c r="BA55" s="3"/>
      <c r="BB55" s="15"/>
      <c r="BC55" s="3"/>
      <c r="BD55" s="3"/>
      <c r="BE55" s="3"/>
      <c r="BF55" s="3"/>
      <c r="BG55" s="3"/>
      <c r="BH55" s="15"/>
      <c r="BI55" s="3"/>
      <c r="BJ55" s="3"/>
      <c r="BK55" s="3"/>
      <c r="BL55" s="15"/>
      <c r="BM55" s="3"/>
      <c r="BN55" s="3"/>
      <c r="BO55" s="3"/>
      <c r="BP55" s="3"/>
      <c r="BQ55" s="3"/>
      <c r="BR55" s="15"/>
      <c r="BS55" s="3"/>
      <c r="BT55" s="3"/>
      <c r="BU55" s="3"/>
      <c r="BV55" s="15"/>
      <c r="BW55" s="182" t="s">
        <v>57</v>
      </c>
      <c r="BX55" s="182" t="s">
        <v>8</v>
      </c>
      <c r="BY55" s="182" t="s">
        <v>141</v>
      </c>
      <c r="BZ55" s="16">
        <v>11031</v>
      </c>
      <c r="CA55" s="16">
        <v>16536</v>
      </c>
      <c r="CB55" s="16">
        <v>15976</v>
      </c>
      <c r="CC55" s="57">
        <f>(CB55/CA55*100)</f>
        <v>96.61344944363812</v>
      </c>
      <c r="CD55" s="16">
        <v>3957</v>
      </c>
      <c r="CE55" s="16">
        <v>5800</v>
      </c>
      <c r="CF55" s="16">
        <v>5202</v>
      </c>
      <c r="CG55" s="57">
        <f>(CF55/CE55*100)</f>
        <v>89.6896551724138</v>
      </c>
      <c r="CH55" s="182" t="s">
        <v>57</v>
      </c>
      <c r="CI55" s="182" t="s">
        <v>8</v>
      </c>
      <c r="CJ55" s="182" t="s">
        <v>141</v>
      </c>
      <c r="CK55" s="170">
        <v>9327</v>
      </c>
      <c r="CL55" s="16">
        <v>9096</v>
      </c>
      <c r="CM55" s="16">
        <v>7534</v>
      </c>
      <c r="CN55" s="57">
        <f>(CM55/CL55*100)</f>
        <v>82.82761653474054</v>
      </c>
      <c r="CO55" s="16">
        <v>0</v>
      </c>
      <c r="CP55" s="16">
        <v>300</v>
      </c>
      <c r="CQ55" s="16">
        <v>300</v>
      </c>
      <c r="CR55" s="57">
        <f>(CQ55/CP55*100)</f>
        <v>100</v>
      </c>
      <c r="CS55" s="182" t="s">
        <v>57</v>
      </c>
      <c r="CT55" s="182" t="s">
        <v>8</v>
      </c>
      <c r="CU55" s="182" t="s">
        <v>141</v>
      </c>
      <c r="CV55" s="16">
        <v>0</v>
      </c>
      <c r="CW55" s="16">
        <v>0</v>
      </c>
      <c r="CX55" s="16">
        <v>0</v>
      </c>
      <c r="CY55" s="182">
        <v>0</v>
      </c>
      <c r="CZ55" s="16">
        <v>0</v>
      </c>
      <c r="DA55" s="16">
        <v>0</v>
      </c>
      <c r="DB55" s="16">
        <v>0</v>
      </c>
      <c r="DC55" s="182">
        <v>0</v>
      </c>
      <c r="DD55" s="182" t="s">
        <v>57</v>
      </c>
      <c r="DE55" s="182" t="s">
        <v>8</v>
      </c>
      <c r="DF55" s="182" t="s">
        <v>141</v>
      </c>
      <c r="DG55" s="16">
        <v>0</v>
      </c>
      <c r="DH55" s="16">
        <v>0</v>
      </c>
      <c r="DI55" s="16">
        <v>0</v>
      </c>
      <c r="DJ55" s="182">
        <v>0</v>
      </c>
      <c r="DK55" s="356">
        <f aca="true" t="shared" si="60" ref="DK55:DM56">(BZ55+CD55+CK55+CO55+CV55+CZ55+DG55)</f>
        <v>24315</v>
      </c>
      <c r="DL55" s="356">
        <f t="shared" si="60"/>
        <v>31732</v>
      </c>
      <c r="DM55" s="356">
        <f t="shared" si="60"/>
        <v>29012</v>
      </c>
      <c r="DN55" s="351">
        <f>(DM55/DL55*100)</f>
        <v>91.42821126938107</v>
      </c>
      <c r="DO55" s="34"/>
      <c r="DP55" s="34"/>
      <c r="DQ55" s="34"/>
      <c r="DR55" s="34"/>
      <c r="DS55" s="34"/>
      <c r="DT55" s="34"/>
      <c r="DU55" s="34"/>
      <c r="DV55" s="44"/>
      <c r="DW55" s="44"/>
      <c r="DX55" s="44"/>
      <c r="DY55" s="44"/>
      <c r="DZ55" s="44"/>
    </row>
    <row r="56" spans="1:130" ht="12.75">
      <c r="A56" s="91"/>
      <c r="B56" s="91"/>
      <c r="C56" s="3"/>
      <c r="D56" s="3"/>
      <c r="E56" s="3"/>
      <c r="F56" s="15"/>
      <c r="G56" s="3"/>
      <c r="H56" s="3"/>
      <c r="I56" s="3"/>
      <c r="J56" s="15"/>
      <c r="K56" s="91"/>
      <c r="L56" s="91"/>
      <c r="M56" s="3"/>
      <c r="N56" s="3"/>
      <c r="O56" s="3"/>
      <c r="P56" s="15"/>
      <c r="Q56" s="3"/>
      <c r="R56" s="3"/>
      <c r="S56" s="3"/>
      <c r="T56" s="15"/>
      <c r="U56" s="3"/>
      <c r="V56" s="3"/>
      <c r="W56" s="3"/>
      <c r="X56" s="15"/>
      <c r="Y56" s="91"/>
      <c r="Z56" s="91"/>
      <c r="AA56" s="3"/>
      <c r="AB56" s="3"/>
      <c r="AC56" s="3"/>
      <c r="AD56" s="15"/>
      <c r="AE56" s="3"/>
      <c r="AF56" s="3"/>
      <c r="AG56" s="3"/>
      <c r="AH56" s="15"/>
      <c r="AI56" s="91"/>
      <c r="AJ56" s="91"/>
      <c r="AK56" s="3"/>
      <c r="AL56" s="3"/>
      <c r="AM56" s="3"/>
      <c r="AN56" s="15"/>
      <c r="AO56" s="3"/>
      <c r="AP56" s="3"/>
      <c r="AQ56" s="3"/>
      <c r="AR56" s="15"/>
      <c r="AS56" s="91"/>
      <c r="AT56" s="91"/>
      <c r="AU56" s="3"/>
      <c r="AV56" s="3"/>
      <c r="AW56" s="3"/>
      <c r="AX56" s="15"/>
      <c r="AY56" s="3"/>
      <c r="AZ56" s="3"/>
      <c r="BA56" s="3"/>
      <c r="BB56" s="15"/>
      <c r="BC56" s="3"/>
      <c r="BD56" s="3"/>
      <c r="BE56" s="3"/>
      <c r="BF56" s="3"/>
      <c r="BG56" s="3"/>
      <c r="BH56" s="15"/>
      <c r="BI56" s="3"/>
      <c r="BJ56" s="3"/>
      <c r="BK56" s="3"/>
      <c r="BL56" s="15"/>
      <c r="BM56" s="3"/>
      <c r="BN56" s="3"/>
      <c r="BO56" s="3"/>
      <c r="BP56" s="3"/>
      <c r="BQ56" s="3"/>
      <c r="BR56" s="15"/>
      <c r="BS56" s="3"/>
      <c r="BT56" s="3"/>
      <c r="BU56" s="3"/>
      <c r="BV56" s="15"/>
      <c r="BW56" s="87"/>
      <c r="BX56" s="171" t="s">
        <v>6</v>
      </c>
      <c r="BY56" s="87" t="s">
        <v>223</v>
      </c>
      <c r="BZ56" s="164">
        <f>BZ57-BZ55</f>
        <v>24771</v>
      </c>
      <c r="CA56" s="164">
        <f>CA57-CA55</f>
        <v>31639</v>
      </c>
      <c r="CB56" s="164">
        <f>CB57-CB55</f>
        <v>32082</v>
      </c>
      <c r="CC56" s="58">
        <f>(CB56/CA56*100)</f>
        <v>101.40017067543221</v>
      </c>
      <c r="CD56" s="164">
        <f>CD57-CD55</f>
        <v>9236</v>
      </c>
      <c r="CE56" s="164">
        <f>CE57-CE55</f>
        <v>11415</v>
      </c>
      <c r="CF56" s="164">
        <f>CF57-CF55</f>
        <v>11603</v>
      </c>
      <c r="CG56" s="58">
        <f>(CF56/CE56*100)</f>
        <v>101.64695575996497</v>
      </c>
      <c r="CH56" s="87"/>
      <c r="CI56" s="171" t="s">
        <v>6</v>
      </c>
      <c r="CJ56" s="87" t="s">
        <v>223</v>
      </c>
      <c r="CK56" s="164">
        <f>CK57-CK55</f>
        <v>21155</v>
      </c>
      <c r="CL56" s="164">
        <f>CL57-CL55</f>
        <v>22221</v>
      </c>
      <c r="CM56" s="164">
        <f>CM57-CM55</f>
        <v>23744</v>
      </c>
      <c r="CN56" s="58">
        <f>(CM56/CL56*100)</f>
        <v>106.85387696323299</v>
      </c>
      <c r="CO56" s="164">
        <f>CO57-CO55</f>
        <v>0</v>
      </c>
      <c r="CP56" s="164">
        <f>CP57-CP55</f>
        <v>5</v>
      </c>
      <c r="CQ56" s="164">
        <f>CQ57-CQ55</f>
        <v>5</v>
      </c>
      <c r="CR56" s="58">
        <f>(CQ56/CP56*100)</f>
        <v>100</v>
      </c>
      <c r="CS56" s="87"/>
      <c r="CT56" s="171" t="s">
        <v>6</v>
      </c>
      <c r="CU56" s="87" t="s">
        <v>223</v>
      </c>
      <c r="CV56" s="164">
        <f>CV57-CV55</f>
        <v>0</v>
      </c>
      <c r="CW56" s="164">
        <f>CW57-CW55</f>
        <v>0</v>
      </c>
      <c r="CX56" s="164">
        <f>CX57-CX55</f>
        <v>0</v>
      </c>
      <c r="CY56" s="87">
        <v>0</v>
      </c>
      <c r="CZ56" s="164">
        <f>CZ57-CZ55</f>
        <v>0</v>
      </c>
      <c r="DA56" s="164">
        <f>DA57-DA55</f>
        <v>0</v>
      </c>
      <c r="DB56" s="164">
        <f>DB57-DB55</f>
        <v>0</v>
      </c>
      <c r="DC56" s="87">
        <v>0</v>
      </c>
      <c r="DD56" s="87"/>
      <c r="DE56" s="171" t="s">
        <v>6</v>
      </c>
      <c r="DF56" s="87" t="s">
        <v>223</v>
      </c>
      <c r="DG56" s="164">
        <f>DG57-DG55</f>
        <v>1000</v>
      </c>
      <c r="DH56" s="164">
        <f>DH57-DH55</f>
        <v>6779</v>
      </c>
      <c r="DI56" s="164">
        <f>DI57-DI55</f>
        <v>6779</v>
      </c>
      <c r="DJ56" s="58">
        <f>(DI56/DH56*100)</f>
        <v>100</v>
      </c>
      <c r="DK56" s="32">
        <f t="shared" si="60"/>
        <v>56162</v>
      </c>
      <c r="DL56" s="32">
        <f t="shared" si="60"/>
        <v>72059</v>
      </c>
      <c r="DM56" s="32">
        <f t="shared" si="60"/>
        <v>74213</v>
      </c>
      <c r="DN56" s="358">
        <f>(DM56/DL56*100)</f>
        <v>102.98921716926408</v>
      </c>
      <c r="DO56" s="34"/>
      <c r="DP56" s="34"/>
      <c r="DQ56" s="34"/>
      <c r="DR56" s="34"/>
      <c r="DS56" s="34"/>
      <c r="DT56" s="34"/>
      <c r="DU56" s="34"/>
      <c r="DV56" s="44"/>
      <c r="DW56" s="44"/>
      <c r="DX56" s="44"/>
      <c r="DY56" s="44"/>
      <c r="DZ56" s="44"/>
    </row>
    <row r="57" spans="1:130" ht="12.75">
      <c r="A57" s="86" t="s">
        <v>20</v>
      </c>
      <c r="B57" s="92" t="s">
        <v>158</v>
      </c>
      <c r="C57" s="5">
        <v>0</v>
      </c>
      <c r="D57" s="5">
        <v>0</v>
      </c>
      <c r="E57" s="5">
        <v>0</v>
      </c>
      <c r="F57" s="99">
        <v>0</v>
      </c>
      <c r="G57" s="5">
        <v>0</v>
      </c>
      <c r="H57" s="5">
        <v>0</v>
      </c>
      <c r="I57" s="5">
        <v>0</v>
      </c>
      <c r="J57" s="99">
        <v>0</v>
      </c>
      <c r="K57" s="86" t="s">
        <v>20</v>
      </c>
      <c r="L57" s="92" t="s">
        <v>158</v>
      </c>
      <c r="M57" s="93">
        <v>0</v>
      </c>
      <c r="N57" s="93">
        <v>0</v>
      </c>
      <c r="O57" s="93">
        <v>0</v>
      </c>
      <c r="P57" s="99">
        <v>0</v>
      </c>
      <c r="Q57" s="93">
        <v>0</v>
      </c>
      <c r="R57" s="93">
        <v>0</v>
      </c>
      <c r="S57" s="93">
        <v>0</v>
      </c>
      <c r="T57" s="99">
        <v>0</v>
      </c>
      <c r="U57" s="93">
        <v>0</v>
      </c>
      <c r="V57" s="93">
        <v>0</v>
      </c>
      <c r="W57" s="93">
        <v>0</v>
      </c>
      <c r="X57" s="175">
        <v>0</v>
      </c>
      <c r="Y57" s="86" t="s">
        <v>20</v>
      </c>
      <c r="Z57" s="92" t="s">
        <v>158</v>
      </c>
      <c r="AA57" s="5">
        <v>0</v>
      </c>
      <c r="AB57" s="5">
        <v>0</v>
      </c>
      <c r="AC57" s="5">
        <v>0</v>
      </c>
      <c r="AD57" s="99">
        <v>0</v>
      </c>
      <c r="AE57" s="36">
        <f>(AK50)</f>
        <v>3385</v>
      </c>
      <c r="AF57" s="36">
        <f>(AL50)</f>
        <v>14385</v>
      </c>
      <c r="AG57" s="36">
        <f>(AM50)</f>
        <v>10790</v>
      </c>
      <c r="AH57" s="57">
        <f t="shared" si="55"/>
        <v>75.00868960722975</v>
      </c>
      <c r="AI57" s="86" t="s">
        <v>20</v>
      </c>
      <c r="AJ57" s="92" t="s">
        <v>158</v>
      </c>
      <c r="AK57" s="36">
        <f>(AK50)</f>
        <v>3385</v>
      </c>
      <c r="AL57" s="36">
        <f>(AL50)</f>
        <v>14385</v>
      </c>
      <c r="AM57" s="36">
        <f>(AM50)</f>
        <v>10790</v>
      </c>
      <c r="AN57" s="57">
        <f>(AM57/AL57*100)</f>
        <v>75.00868960722975</v>
      </c>
      <c r="AO57" s="5">
        <v>0</v>
      </c>
      <c r="AP57" s="5">
        <v>0</v>
      </c>
      <c r="AQ57" s="5">
        <v>0</v>
      </c>
      <c r="AR57" s="99">
        <v>0</v>
      </c>
      <c r="AS57" s="86" t="s">
        <v>20</v>
      </c>
      <c r="AT57" s="92" t="s">
        <v>158</v>
      </c>
      <c r="AU57" s="5">
        <v>0</v>
      </c>
      <c r="AV57" s="5">
        <v>0</v>
      </c>
      <c r="AW57" s="5">
        <v>0</v>
      </c>
      <c r="AX57" s="99">
        <v>0</v>
      </c>
      <c r="AY57" s="36">
        <f aca="true" t="shared" si="61" ref="AY57:BG57">(AY50)</f>
        <v>5725</v>
      </c>
      <c r="AZ57" s="36">
        <f t="shared" si="61"/>
        <v>56491</v>
      </c>
      <c r="BA57" s="36">
        <f t="shared" si="61"/>
        <v>48926</v>
      </c>
      <c r="BB57" s="57">
        <f>(BA57/AZ57*100)</f>
        <v>86.6084863075534</v>
      </c>
      <c r="BC57" s="5" t="s">
        <v>20</v>
      </c>
      <c r="BD57" s="93" t="s">
        <v>158</v>
      </c>
      <c r="BE57" s="36">
        <f t="shared" si="61"/>
        <v>117152</v>
      </c>
      <c r="BF57" s="36">
        <f t="shared" si="61"/>
        <v>314609</v>
      </c>
      <c r="BG57" s="36">
        <f t="shared" si="61"/>
        <v>215224</v>
      </c>
      <c r="BH57" s="57">
        <f>(BG57/BF57*100)</f>
        <v>68.40999462825285</v>
      </c>
      <c r="BI57" s="36">
        <f>(BS48)</f>
        <v>126262</v>
      </c>
      <c r="BJ57" s="36">
        <f>(BT48)</f>
        <v>385485</v>
      </c>
      <c r="BK57" s="36">
        <f>(BU48)</f>
        <v>274940</v>
      </c>
      <c r="BL57" s="57">
        <f t="shared" si="59"/>
        <v>71.32313838411352</v>
      </c>
      <c r="BM57" s="5" t="s">
        <v>20</v>
      </c>
      <c r="BN57" s="93" t="s">
        <v>158</v>
      </c>
      <c r="BO57" s="94">
        <v>0</v>
      </c>
      <c r="BP57" s="94">
        <v>0</v>
      </c>
      <c r="BQ57" s="94">
        <v>0</v>
      </c>
      <c r="BR57" s="99">
        <v>0</v>
      </c>
      <c r="BS57" s="36">
        <f aca="true" t="shared" si="62" ref="BS57:BU58">(BS48)</f>
        <v>126262</v>
      </c>
      <c r="BT57" s="36">
        <f t="shared" si="62"/>
        <v>385485</v>
      </c>
      <c r="BU57" s="36">
        <f t="shared" si="62"/>
        <v>274940</v>
      </c>
      <c r="BV57" s="57">
        <f>(BU57/BT57*100)</f>
        <v>71.32313838411352</v>
      </c>
      <c r="BW57" s="192"/>
      <c r="BX57" s="192"/>
      <c r="BY57" s="192" t="s">
        <v>142</v>
      </c>
      <c r="BZ57" s="165">
        <f>C45</f>
        <v>35802</v>
      </c>
      <c r="CA57" s="165">
        <f>D45</f>
        <v>48175</v>
      </c>
      <c r="CB57" s="165">
        <f>E45</f>
        <v>48058</v>
      </c>
      <c r="CC57" s="59">
        <f>(CB57/CA57*100)</f>
        <v>99.75713544369486</v>
      </c>
      <c r="CD57" s="165">
        <f>G45</f>
        <v>13193</v>
      </c>
      <c r="CE57" s="165">
        <f>H45</f>
        <v>17215</v>
      </c>
      <c r="CF57" s="165">
        <f>I45</f>
        <v>16805</v>
      </c>
      <c r="CG57" s="59">
        <f>(CF57/CE57*100)</f>
        <v>97.61835608480976</v>
      </c>
      <c r="CH57" s="192"/>
      <c r="CI57" s="192"/>
      <c r="CJ57" s="192" t="s">
        <v>142</v>
      </c>
      <c r="CK57" s="165">
        <f>M45</f>
        <v>30482</v>
      </c>
      <c r="CL57" s="165">
        <f>N45</f>
        <v>31317</v>
      </c>
      <c r="CM57" s="165">
        <f>O45</f>
        <v>31278</v>
      </c>
      <c r="CN57" s="59">
        <f>(CM57/CL57*100)</f>
        <v>99.87546699875467</v>
      </c>
      <c r="CO57" s="165">
        <f>AE45</f>
        <v>0</v>
      </c>
      <c r="CP57" s="165">
        <f>AF45</f>
        <v>305</v>
      </c>
      <c r="CQ57" s="165">
        <f>AG45</f>
        <v>305</v>
      </c>
      <c r="CR57" s="59">
        <f>(CQ57/CP57*100)</f>
        <v>100</v>
      </c>
      <c r="CS57" s="192"/>
      <c r="CT57" s="192"/>
      <c r="CU57" s="192" t="s">
        <v>142</v>
      </c>
      <c r="CV57" s="165">
        <f>AU45</f>
        <v>0</v>
      </c>
      <c r="CW57" s="165">
        <f>AV45</f>
        <v>0</v>
      </c>
      <c r="CX57" s="165">
        <f>AW45</f>
        <v>0</v>
      </c>
      <c r="CY57" s="192">
        <v>0</v>
      </c>
      <c r="CZ57" s="165">
        <f>AY45</f>
        <v>0</v>
      </c>
      <c r="DA57" s="165">
        <f>AZ45</f>
        <v>0</v>
      </c>
      <c r="DB57" s="165">
        <f>BA45</f>
        <v>0</v>
      </c>
      <c r="DC57" s="192">
        <v>0</v>
      </c>
      <c r="DD57" s="192"/>
      <c r="DE57" s="192"/>
      <c r="DF57" s="192" t="s">
        <v>142</v>
      </c>
      <c r="DG57" s="165">
        <f>BE45</f>
        <v>1000</v>
      </c>
      <c r="DH57" s="165">
        <f>BF45</f>
        <v>6779</v>
      </c>
      <c r="DI57" s="165">
        <f>BG45</f>
        <v>6779</v>
      </c>
      <c r="DJ57" s="59">
        <f>(DI57/DH57*100)</f>
        <v>100</v>
      </c>
      <c r="DK57" s="165">
        <f>SUM(DK55:DK56)</f>
        <v>80477</v>
      </c>
      <c r="DL57" s="165">
        <f>SUM(DL55:DL56)</f>
        <v>103791</v>
      </c>
      <c r="DM57" s="165">
        <f>SUM(DM55:DM56)</f>
        <v>103225</v>
      </c>
      <c r="DN57" s="59">
        <f>(DM57/DL57*100)</f>
        <v>99.45467333391142</v>
      </c>
      <c r="DO57" s="34"/>
      <c r="DP57" s="34"/>
      <c r="DQ57" s="34"/>
      <c r="DR57" s="34"/>
      <c r="DS57" s="34"/>
      <c r="DT57" s="34"/>
      <c r="DU57" s="34"/>
      <c r="DV57" s="44"/>
      <c r="DW57" s="44"/>
      <c r="DX57" s="44"/>
      <c r="DY57" s="44"/>
      <c r="DZ57" s="44"/>
    </row>
    <row r="58" spans="1:130" ht="12.75">
      <c r="A58" s="79" t="s">
        <v>20</v>
      </c>
      <c r="B58" s="95" t="s">
        <v>150</v>
      </c>
      <c r="C58" s="6">
        <v>0</v>
      </c>
      <c r="D58" s="6">
        <v>0</v>
      </c>
      <c r="E58" s="6">
        <v>0</v>
      </c>
      <c r="F58" s="100">
        <v>0</v>
      </c>
      <c r="G58" s="6">
        <v>0</v>
      </c>
      <c r="H58" s="6">
        <v>0</v>
      </c>
      <c r="I58" s="6">
        <v>0</v>
      </c>
      <c r="J58" s="100">
        <v>0</v>
      </c>
      <c r="K58" s="79" t="s">
        <v>20</v>
      </c>
      <c r="L58" s="95" t="s">
        <v>150</v>
      </c>
      <c r="M58" s="6">
        <v>0</v>
      </c>
      <c r="N58" s="6">
        <v>0</v>
      </c>
      <c r="O58" s="6">
        <v>0</v>
      </c>
      <c r="P58" s="100">
        <v>0</v>
      </c>
      <c r="Q58" s="6">
        <v>0</v>
      </c>
      <c r="R58" s="6">
        <v>0</v>
      </c>
      <c r="S58" s="6">
        <v>0</v>
      </c>
      <c r="T58" s="100">
        <v>0</v>
      </c>
      <c r="U58" s="6">
        <v>0</v>
      </c>
      <c r="V58" s="6">
        <v>0</v>
      </c>
      <c r="W58" s="6">
        <v>0</v>
      </c>
      <c r="X58" s="185">
        <v>0</v>
      </c>
      <c r="Y58" s="79" t="s">
        <v>20</v>
      </c>
      <c r="Z58" s="95" t="s">
        <v>150</v>
      </c>
      <c r="AA58" s="6">
        <v>0</v>
      </c>
      <c r="AB58" s="6">
        <v>0</v>
      </c>
      <c r="AC58" s="6">
        <v>0</v>
      </c>
      <c r="AD58" s="100">
        <v>0</v>
      </c>
      <c r="AE58" s="6">
        <v>0</v>
      </c>
      <c r="AF58" s="6">
        <v>0</v>
      </c>
      <c r="AG58" s="6">
        <v>0</v>
      </c>
      <c r="AH58" s="87">
        <v>0</v>
      </c>
      <c r="AI58" s="79" t="s">
        <v>20</v>
      </c>
      <c r="AJ58" s="95" t="s">
        <v>150</v>
      </c>
      <c r="AK58" s="6">
        <v>0</v>
      </c>
      <c r="AL58" s="6">
        <v>0</v>
      </c>
      <c r="AM58" s="6">
        <v>0</v>
      </c>
      <c r="AN58" s="87">
        <v>0</v>
      </c>
      <c r="AO58" s="6">
        <v>0</v>
      </c>
      <c r="AP58" s="6">
        <v>0</v>
      </c>
      <c r="AQ58" s="6">
        <v>0</v>
      </c>
      <c r="AR58" s="87">
        <v>0</v>
      </c>
      <c r="AS58" s="79" t="s">
        <v>20</v>
      </c>
      <c r="AT58" s="95" t="s">
        <v>150</v>
      </c>
      <c r="AU58" s="6">
        <v>0</v>
      </c>
      <c r="AV58" s="6">
        <v>0</v>
      </c>
      <c r="AW58" s="6">
        <v>0</v>
      </c>
      <c r="AX58" s="87">
        <v>0</v>
      </c>
      <c r="AY58" s="6">
        <v>0</v>
      </c>
      <c r="AZ58" s="6">
        <v>0</v>
      </c>
      <c r="BA58" s="6">
        <v>0</v>
      </c>
      <c r="BB58" s="87">
        <v>0</v>
      </c>
      <c r="BC58" s="4" t="s">
        <v>20</v>
      </c>
      <c r="BD58" s="96" t="s">
        <v>150</v>
      </c>
      <c r="BE58" s="6">
        <v>0</v>
      </c>
      <c r="BF58" s="6">
        <v>0</v>
      </c>
      <c r="BG58" s="6">
        <v>0</v>
      </c>
      <c r="BH58" s="87">
        <v>0</v>
      </c>
      <c r="BI58" s="6">
        <v>0</v>
      </c>
      <c r="BJ58" s="6">
        <v>0</v>
      </c>
      <c r="BK58" s="6">
        <v>0</v>
      </c>
      <c r="BL58" s="87">
        <v>0</v>
      </c>
      <c r="BM58" s="4" t="s">
        <v>20</v>
      </c>
      <c r="BN58" s="96" t="s">
        <v>150</v>
      </c>
      <c r="BO58" s="6">
        <v>0</v>
      </c>
      <c r="BP58" s="6">
        <v>0</v>
      </c>
      <c r="BQ58" s="6">
        <v>0</v>
      </c>
      <c r="BR58" s="100">
        <v>0</v>
      </c>
      <c r="BS58" s="6">
        <f t="shared" si="62"/>
        <v>0</v>
      </c>
      <c r="BT58" s="6">
        <f t="shared" si="62"/>
        <v>0</v>
      </c>
      <c r="BU58" s="6">
        <f t="shared" si="62"/>
        <v>0</v>
      </c>
      <c r="BV58" s="87">
        <v>0</v>
      </c>
      <c r="BW58" s="38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34"/>
      <c r="DP58" s="34"/>
      <c r="DQ58" s="34"/>
      <c r="DR58" s="34"/>
      <c r="DS58" s="34"/>
      <c r="DT58" s="34"/>
      <c r="DU58" s="34"/>
      <c r="DV58" s="44"/>
      <c r="DW58" s="44"/>
      <c r="DX58" s="44"/>
      <c r="DY58" s="44"/>
      <c r="DZ58" s="44"/>
    </row>
    <row r="59" spans="1:130" ht="12.75">
      <c r="A59" s="88" t="s">
        <v>20</v>
      </c>
      <c r="B59" s="97" t="s">
        <v>78</v>
      </c>
      <c r="C59" s="83">
        <f aca="true" t="shared" si="63" ref="C59:S59">SUM(C57:C58)</f>
        <v>0</v>
      </c>
      <c r="D59" s="83">
        <f t="shared" si="63"/>
        <v>0</v>
      </c>
      <c r="E59" s="83">
        <f t="shared" si="63"/>
        <v>0</v>
      </c>
      <c r="F59" s="101">
        <v>0</v>
      </c>
      <c r="G59" s="90">
        <f t="shared" si="63"/>
        <v>0</v>
      </c>
      <c r="H59" s="90">
        <f t="shared" si="63"/>
        <v>0</v>
      </c>
      <c r="I59" s="90">
        <f t="shared" si="63"/>
        <v>0</v>
      </c>
      <c r="J59" s="101">
        <v>0</v>
      </c>
      <c r="K59" s="88" t="s">
        <v>20</v>
      </c>
      <c r="L59" s="97" t="s">
        <v>78</v>
      </c>
      <c r="M59" s="83">
        <f t="shared" si="63"/>
        <v>0</v>
      </c>
      <c r="N59" s="83">
        <f t="shared" si="63"/>
        <v>0</v>
      </c>
      <c r="O59" s="83">
        <f t="shared" si="63"/>
        <v>0</v>
      </c>
      <c r="P59" s="101">
        <v>0</v>
      </c>
      <c r="Q59" s="83">
        <f t="shared" si="63"/>
        <v>0</v>
      </c>
      <c r="R59" s="83">
        <f t="shared" si="63"/>
        <v>0</v>
      </c>
      <c r="S59" s="83">
        <f t="shared" si="63"/>
        <v>0</v>
      </c>
      <c r="T59" s="101">
        <v>0</v>
      </c>
      <c r="U59" s="83">
        <f>SUM(U57:U58)</f>
        <v>0</v>
      </c>
      <c r="V59" s="83">
        <f>SUM(V57:V58)</f>
        <v>0</v>
      </c>
      <c r="W59" s="83">
        <f>SUM(W57:W58)</f>
        <v>0</v>
      </c>
      <c r="X59" s="176">
        <v>0</v>
      </c>
      <c r="Y59" s="88" t="s">
        <v>20</v>
      </c>
      <c r="Z59" s="97" t="s">
        <v>78</v>
      </c>
      <c r="AA59" s="83">
        <f aca="true" t="shared" si="64" ref="AA59:AG59">SUM(AA57:AA58)</f>
        <v>0</v>
      </c>
      <c r="AB59" s="83">
        <f t="shared" si="64"/>
        <v>0</v>
      </c>
      <c r="AC59" s="83">
        <f t="shared" si="64"/>
        <v>0</v>
      </c>
      <c r="AD59" s="101">
        <v>0</v>
      </c>
      <c r="AE59" s="83">
        <f t="shared" si="64"/>
        <v>3385</v>
      </c>
      <c r="AF59" s="83">
        <f t="shared" si="64"/>
        <v>14385</v>
      </c>
      <c r="AG59" s="83">
        <f t="shared" si="64"/>
        <v>10790</v>
      </c>
      <c r="AH59" s="59">
        <f t="shared" si="55"/>
        <v>75.00868960722975</v>
      </c>
      <c r="AI59" s="88" t="s">
        <v>20</v>
      </c>
      <c r="AJ59" s="97" t="s">
        <v>78</v>
      </c>
      <c r="AK59" s="83">
        <f aca="true" t="shared" si="65" ref="AK59:AQ59">SUM(AK57:AK58)</f>
        <v>3385</v>
      </c>
      <c r="AL59" s="83">
        <f t="shared" si="65"/>
        <v>14385</v>
      </c>
      <c r="AM59" s="83">
        <f t="shared" si="65"/>
        <v>10790</v>
      </c>
      <c r="AN59" s="59">
        <f>(AM59/AL59*100)</f>
        <v>75.00868960722975</v>
      </c>
      <c r="AO59" s="83">
        <f t="shared" si="65"/>
        <v>0</v>
      </c>
      <c r="AP59" s="83">
        <f t="shared" si="65"/>
        <v>0</v>
      </c>
      <c r="AQ59" s="83">
        <f t="shared" si="65"/>
        <v>0</v>
      </c>
      <c r="AR59" s="101">
        <v>0</v>
      </c>
      <c r="AS59" s="88" t="s">
        <v>20</v>
      </c>
      <c r="AT59" s="97" t="s">
        <v>78</v>
      </c>
      <c r="AU59" s="83">
        <f aca="true" t="shared" si="66" ref="AU59:BA59">SUM(AU57:AU58)</f>
        <v>0</v>
      </c>
      <c r="AV59" s="6">
        <v>0</v>
      </c>
      <c r="AW59" s="6">
        <v>0</v>
      </c>
      <c r="AX59" s="101">
        <v>0</v>
      </c>
      <c r="AY59" s="83">
        <f t="shared" si="66"/>
        <v>5725</v>
      </c>
      <c r="AZ59" s="83">
        <f t="shared" si="66"/>
        <v>56491</v>
      </c>
      <c r="BA59" s="83">
        <f t="shared" si="66"/>
        <v>48926</v>
      </c>
      <c r="BB59" s="59">
        <f>(BA59/AZ59*100)</f>
        <v>86.6084863075534</v>
      </c>
      <c r="BC59" s="89" t="s">
        <v>20</v>
      </c>
      <c r="BD59" s="98" t="s">
        <v>78</v>
      </c>
      <c r="BE59" s="83">
        <f aca="true" t="shared" si="67" ref="BE59:BK59">SUM(BE57:BE58)</f>
        <v>117152</v>
      </c>
      <c r="BF59" s="83">
        <f t="shared" si="67"/>
        <v>314609</v>
      </c>
      <c r="BG59" s="83">
        <f t="shared" si="67"/>
        <v>215224</v>
      </c>
      <c r="BH59" s="59">
        <f>(BG59/BF59*100)</f>
        <v>68.40999462825285</v>
      </c>
      <c r="BI59" s="83">
        <f t="shared" si="67"/>
        <v>126262</v>
      </c>
      <c r="BJ59" s="83">
        <f t="shared" si="67"/>
        <v>385485</v>
      </c>
      <c r="BK59" s="83">
        <f t="shared" si="67"/>
        <v>274940</v>
      </c>
      <c r="BL59" s="59">
        <f t="shared" si="59"/>
        <v>71.32313838411352</v>
      </c>
      <c r="BM59" s="89" t="s">
        <v>20</v>
      </c>
      <c r="BN59" s="98" t="s">
        <v>78</v>
      </c>
      <c r="BO59" s="83">
        <f aca="true" t="shared" si="68" ref="BO59:BU59">SUM(BO57:BO58)</f>
        <v>0</v>
      </c>
      <c r="BP59" s="83">
        <f t="shared" si="68"/>
        <v>0</v>
      </c>
      <c r="BQ59" s="83">
        <f t="shared" si="68"/>
        <v>0</v>
      </c>
      <c r="BR59" s="101">
        <v>0</v>
      </c>
      <c r="BS59" s="83">
        <f t="shared" si="68"/>
        <v>126262</v>
      </c>
      <c r="BT59" s="83">
        <f t="shared" si="68"/>
        <v>385485</v>
      </c>
      <c r="BU59" s="83">
        <f t="shared" si="68"/>
        <v>274940</v>
      </c>
      <c r="BV59" s="59">
        <f>(BU59/BT59*100)</f>
        <v>71.32313838411352</v>
      </c>
      <c r="BW59" s="38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34"/>
      <c r="DP59" s="34"/>
      <c r="DQ59" s="34"/>
      <c r="DR59" s="34"/>
      <c r="DS59" s="34"/>
      <c r="DT59" s="34"/>
      <c r="DU59" s="34"/>
      <c r="DV59" s="44"/>
      <c r="DW59" s="44"/>
      <c r="DX59" s="44"/>
      <c r="DY59" s="44"/>
      <c r="DZ59" s="44"/>
    </row>
    <row r="60" spans="1:130" ht="12.75">
      <c r="A60" s="3"/>
      <c r="B60" s="3"/>
      <c r="C60" s="3"/>
      <c r="D60" s="3"/>
      <c r="E60" s="3"/>
      <c r="F60" s="15"/>
      <c r="G60" s="3"/>
      <c r="H60" s="3"/>
      <c r="I60" s="3"/>
      <c r="J60" s="15"/>
      <c r="K60" s="3"/>
      <c r="L60" s="3"/>
      <c r="M60" s="3"/>
      <c r="N60" s="3"/>
      <c r="O60" s="3"/>
      <c r="P60" s="15"/>
      <c r="Q60" s="3"/>
      <c r="R60" s="3"/>
      <c r="S60" s="3"/>
      <c r="T60" s="15"/>
      <c r="U60" s="15"/>
      <c r="V60" s="15"/>
      <c r="W60" s="15"/>
      <c r="X60" s="15"/>
      <c r="Y60" s="3"/>
      <c r="Z60" s="3"/>
      <c r="AA60" s="3"/>
      <c r="AB60" s="3"/>
      <c r="AC60" s="3"/>
      <c r="AD60" s="15"/>
      <c r="AE60" s="3"/>
      <c r="AF60" s="3"/>
      <c r="AG60" s="3"/>
      <c r="AH60" s="15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44"/>
      <c r="DW60" s="44"/>
      <c r="DX60" s="44"/>
      <c r="DY60" s="44"/>
      <c r="DZ60" s="44"/>
    </row>
    <row r="61" spans="1:125" ht="12.75">
      <c r="A61" s="3"/>
      <c r="B61" s="3"/>
      <c r="C61" s="3"/>
      <c r="D61" s="3"/>
      <c r="E61" s="3"/>
      <c r="F61" s="1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</row>
    <row r="62" spans="1:125" ht="12.75">
      <c r="A62" s="9"/>
      <c r="B62" s="9"/>
      <c r="C62" s="9"/>
      <c r="D62" s="9"/>
      <c r="E62" s="9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9"/>
      <c r="U62" s="9"/>
      <c r="V62" s="9"/>
      <c r="W62" s="9"/>
      <c r="X62" s="9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9"/>
      <c r="BP62" s="9"/>
      <c r="BQ62" s="9"/>
      <c r="BR62" s="9"/>
      <c r="BS62" s="9"/>
      <c r="BT62" s="9"/>
      <c r="BU62" s="9"/>
      <c r="BV62" s="9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</row>
    <row r="63" spans="1:125" ht="12.75">
      <c r="A63" s="40"/>
      <c r="B63" s="40"/>
      <c r="C63" s="40"/>
      <c r="D63" s="40"/>
      <c r="E63" s="40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9"/>
      <c r="BP63" s="9"/>
      <c r="BQ63" s="9"/>
      <c r="BR63" s="9"/>
      <c r="BS63" s="9"/>
      <c r="BT63" s="9"/>
      <c r="BU63" s="9"/>
      <c r="BV63" s="9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</row>
    <row r="64" spans="1:125" ht="12.75">
      <c r="A64" s="40"/>
      <c r="B64" s="40"/>
      <c r="C64" s="40"/>
      <c r="D64" s="40"/>
      <c r="E64" s="40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9"/>
      <c r="BP64" s="9"/>
      <c r="BQ64" s="9"/>
      <c r="BR64" s="9"/>
      <c r="BS64" s="9"/>
      <c r="BT64" s="9"/>
      <c r="BU64" s="9"/>
      <c r="BV64" s="9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</row>
    <row r="65" spans="1:125" ht="12.75">
      <c r="A65" s="40"/>
      <c r="B65" s="40"/>
      <c r="C65" s="40"/>
      <c r="D65" s="40"/>
      <c r="E65" s="40"/>
      <c r="F65" s="39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9"/>
      <c r="BP65" s="9"/>
      <c r="BQ65" s="9"/>
      <c r="BR65" s="9"/>
      <c r="BS65" s="9"/>
      <c r="BT65" s="9"/>
      <c r="BU65" s="9"/>
      <c r="BV65" s="9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</row>
    <row r="66" spans="1:125" ht="12.75">
      <c r="A66" s="40"/>
      <c r="B66" s="40"/>
      <c r="C66" s="40"/>
      <c r="D66" s="40"/>
      <c r="E66" s="40"/>
      <c r="F66" s="39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9"/>
      <c r="BP66" s="9"/>
      <c r="BQ66" s="9"/>
      <c r="BR66" s="9"/>
      <c r="BS66" s="9"/>
      <c r="BT66" s="9"/>
      <c r="BU66" s="9"/>
      <c r="BV66" s="9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</row>
    <row r="67" spans="1:125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</row>
    <row r="68" spans="1:125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</row>
    <row r="69" spans="1:125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</row>
    <row r="70" spans="1:125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</row>
    <row r="71" spans="1:125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</row>
    <row r="72" spans="1:125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</row>
    <row r="73" spans="1:12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</row>
    <row r="74" spans="1:125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</row>
    <row r="75" spans="1:125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</row>
    <row r="76" spans="1:125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</row>
    <row r="77" spans="1:125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</row>
    <row r="78" spans="1:125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</row>
    <row r="79" spans="1:125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</row>
    <row r="80" spans="1:125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</row>
    <row r="81" spans="1:125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</row>
    <row r="82" spans="1:125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</row>
    <row r="83" spans="1:125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</row>
    <row r="84" spans="1:125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</row>
    <row r="85" spans="1:125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</row>
    <row r="86" spans="1:125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</row>
    <row r="87" spans="1:125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</row>
    <row r="88" spans="1:125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</row>
    <row r="89" spans="1:125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</row>
    <row r="90" spans="1:125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</row>
    <row r="91" spans="1:125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</row>
    <row r="92" spans="1:125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</row>
    <row r="93" spans="1:125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</row>
    <row r="94" spans="1:125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</row>
    <row r="95" spans="1:125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</row>
    <row r="96" spans="1:125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</row>
    <row r="97" spans="1:125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</row>
    <row r="98" spans="1:125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</row>
    <row r="99" spans="1:125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</row>
    <row r="100" spans="1:125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</row>
    <row r="101" spans="1:125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</row>
    <row r="102" spans="1:125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</row>
    <row r="103" spans="1:125" ht="12.75">
      <c r="A103" s="40"/>
      <c r="B103" s="40"/>
      <c r="C103" s="40"/>
      <c r="D103" s="40"/>
      <c r="E103" s="40"/>
      <c r="F103" s="39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</row>
    <row r="104" spans="1:125" ht="12.75">
      <c r="A104" s="40"/>
      <c r="B104" s="40"/>
      <c r="C104" s="40"/>
      <c r="D104" s="40"/>
      <c r="E104" s="40"/>
      <c r="F104" s="39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</row>
    <row r="105" spans="1:125" ht="12.75">
      <c r="A105" s="40"/>
      <c r="B105" s="40"/>
      <c r="C105" s="40"/>
      <c r="D105" s="40"/>
      <c r="E105" s="40"/>
      <c r="F105" s="39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</row>
    <row r="106" spans="1:125" ht="12.75">
      <c r="A106" s="40"/>
      <c r="B106" s="40"/>
      <c r="C106" s="40"/>
      <c r="D106" s="40"/>
      <c r="E106" s="40"/>
      <c r="F106" s="39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</row>
    <row r="107" spans="1:125" ht="12.75">
      <c r="A107" s="40"/>
      <c r="B107" s="40"/>
      <c r="C107" s="40"/>
      <c r="D107" s="40"/>
      <c r="E107" s="40"/>
      <c r="F107" s="39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</row>
    <row r="108" spans="1:125" ht="12.75">
      <c r="A108" s="40"/>
      <c r="B108" s="40"/>
      <c r="C108" s="40"/>
      <c r="D108" s="40"/>
      <c r="E108" s="40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</row>
    <row r="109" spans="1:125" ht="12.75">
      <c r="A109" s="40"/>
      <c r="B109" s="40"/>
      <c r="C109" s="40"/>
      <c r="D109" s="40"/>
      <c r="E109" s="40"/>
      <c r="F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</row>
    <row r="110" spans="1:125" ht="12.75">
      <c r="A110" s="40"/>
      <c r="B110" s="40"/>
      <c r="C110" s="40"/>
      <c r="D110" s="40"/>
      <c r="E110" s="40"/>
      <c r="F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</row>
    <row r="111" spans="1:125" ht="12.75">
      <c r="A111" s="40"/>
      <c r="B111" s="40"/>
      <c r="C111" s="40"/>
      <c r="D111" s="40"/>
      <c r="E111" s="40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</row>
    <row r="112" spans="1:125" ht="12.75">
      <c r="A112" s="40"/>
      <c r="B112" s="40"/>
      <c r="C112" s="40"/>
      <c r="D112" s="40"/>
      <c r="E112" s="40"/>
      <c r="F112" s="39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</row>
    <row r="113" spans="1:125" ht="12.75">
      <c r="A113" s="40"/>
      <c r="B113" s="40"/>
      <c r="C113" s="40"/>
      <c r="D113" s="40"/>
      <c r="E113" s="40"/>
      <c r="F113" s="39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</row>
    <row r="114" spans="1:125" ht="12.75">
      <c r="A114" s="40"/>
      <c r="B114" s="40"/>
      <c r="C114" s="40"/>
      <c r="D114" s="40"/>
      <c r="E114" s="40"/>
      <c r="F114" s="39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</row>
    <row r="115" spans="1:125" ht="12.75">
      <c r="A115" s="40"/>
      <c r="B115" s="40"/>
      <c r="C115" s="40"/>
      <c r="D115" s="40"/>
      <c r="E115" s="40"/>
      <c r="F115" s="3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</row>
    <row r="116" spans="1:125" ht="12.75">
      <c r="A116" s="40"/>
      <c r="B116" s="40"/>
      <c r="C116" s="40"/>
      <c r="D116" s="40"/>
      <c r="E116" s="40"/>
      <c r="F116" s="39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</row>
    <row r="117" spans="1:125" ht="12.75">
      <c r="A117" s="40"/>
      <c r="B117" s="40"/>
      <c r="C117" s="40"/>
      <c r="D117" s="40"/>
      <c r="E117" s="40"/>
      <c r="F117" s="39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</row>
    <row r="118" spans="1:125" ht="12.75">
      <c r="A118" s="40"/>
      <c r="B118" s="40"/>
      <c r="C118" s="40"/>
      <c r="D118" s="40"/>
      <c r="E118" s="40"/>
      <c r="F118" s="39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</row>
    <row r="119" spans="1:125" ht="12.75">
      <c r="A119" s="40"/>
      <c r="B119" s="40"/>
      <c r="C119" s="40"/>
      <c r="D119" s="40"/>
      <c r="E119" s="40"/>
      <c r="F119" s="39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</row>
    <row r="120" spans="1:125" ht="12.75">
      <c r="A120" s="40"/>
      <c r="B120" s="40"/>
      <c r="C120" s="40"/>
      <c r="D120" s="40"/>
      <c r="E120" s="40"/>
      <c r="F120" s="39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</row>
    <row r="121" spans="1:125" ht="12.75">
      <c r="A121" s="40"/>
      <c r="B121" s="40"/>
      <c r="C121" s="40"/>
      <c r="D121" s="40"/>
      <c r="E121" s="40"/>
      <c r="F121" s="39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</row>
    <row r="122" spans="1:125" ht="12.75">
      <c r="A122" s="40"/>
      <c r="B122" s="40"/>
      <c r="C122" s="40"/>
      <c r="D122" s="40"/>
      <c r="E122" s="40"/>
      <c r="F122" s="39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</row>
    <row r="123" spans="1:125" ht="12.75">
      <c r="A123" s="40"/>
      <c r="B123" s="40"/>
      <c r="C123" s="40"/>
      <c r="D123" s="40"/>
      <c r="E123" s="40"/>
      <c r="F123" s="39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</row>
    <row r="124" spans="1:125" ht="12.75">
      <c r="A124" s="40"/>
      <c r="B124" s="40"/>
      <c r="C124" s="40"/>
      <c r="D124" s="40"/>
      <c r="E124" s="40"/>
      <c r="F124" s="39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</row>
    <row r="125" spans="1:125" ht="12.75">
      <c r="A125" s="40"/>
      <c r="B125" s="40"/>
      <c r="C125" s="40"/>
      <c r="D125" s="40"/>
      <c r="E125" s="40"/>
      <c r="F125" s="39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</row>
    <row r="126" spans="1:125" ht="12.75">
      <c r="A126" s="40"/>
      <c r="B126" s="40"/>
      <c r="C126" s="40"/>
      <c r="D126" s="40"/>
      <c r="E126" s="40"/>
      <c r="F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</row>
    <row r="127" spans="1:125" ht="12.75">
      <c r="A127" s="40"/>
      <c r="B127" s="40"/>
      <c r="C127" s="40"/>
      <c r="D127" s="40"/>
      <c r="E127" s="40"/>
      <c r="F127" s="39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</row>
    <row r="128" spans="1:125" ht="12.75">
      <c r="A128" s="40"/>
      <c r="B128" s="40"/>
      <c r="C128" s="40"/>
      <c r="D128" s="40"/>
      <c r="E128" s="40"/>
      <c r="F128" s="39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</row>
    <row r="129" spans="1:119" ht="12.75">
      <c r="A129" s="40"/>
      <c r="B129" s="40"/>
      <c r="C129" s="40"/>
      <c r="D129" s="40"/>
      <c r="E129" s="40"/>
      <c r="F129" s="39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</row>
    <row r="130" spans="1:119" ht="12.75">
      <c r="A130" s="40"/>
      <c r="B130" s="40"/>
      <c r="C130" s="40"/>
      <c r="D130" s="40"/>
      <c r="E130" s="40"/>
      <c r="F130" s="39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</row>
    <row r="131" spans="1:119" ht="12.75">
      <c r="A131" s="40"/>
      <c r="B131" s="40"/>
      <c r="C131" s="40"/>
      <c r="D131" s="40"/>
      <c r="E131" s="40"/>
      <c r="F131" s="39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</row>
    <row r="132" spans="1:119" ht="12.75">
      <c r="A132" s="40"/>
      <c r="B132" s="40"/>
      <c r="C132" s="40"/>
      <c r="D132" s="40"/>
      <c r="E132" s="40"/>
      <c r="F132" s="39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</row>
    <row r="133" spans="1:119" ht="12.75">
      <c r="A133" s="40"/>
      <c r="B133" s="40"/>
      <c r="C133" s="40"/>
      <c r="D133" s="40"/>
      <c r="E133" s="40"/>
      <c r="F133" s="39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</row>
    <row r="134" spans="1:119" ht="12.75">
      <c r="A134" s="40"/>
      <c r="B134" s="40"/>
      <c r="C134" s="40"/>
      <c r="D134" s="40"/>
      <c r="E134" s="40"/>
      <c r="F134" s="39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</row>
    <row r="135" spans="1:119" ht="12.75">
      <c r="A135" s="40"/>
      <c r="B135" s="40"/>
      <c r="C135" s="40"/>
      <c r="D135" s="40"/>
      <c r="E135" s="40"/>
      <c r="F135" s="39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</row>
    <row r="136" spans="1:119" ht="12.75">
      <c r="A136" s="40"/>
      <c r="B136" s="40"/>
      <c r="C136" s="40"/>
      <c r="D136" s="40"/>
      <c r="E136" s="40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</row>
    <row r="137" spans="1:119" ht="12.75">
      <c r="A137" s="40"/>
      <c r="B137" s="40"/>
      <c r="C137" s="40"/>
      <c r="D137" s="40"/>
      <c r="E137" s="40"/>
      <c r="F137" s="39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</row>
    <row r="138" spans="1:119" ht="12.75">
      <c r="A138" s="40"/>
      <c r="B138" s="40"/>
      <c r="C138" s="40"/>
      <c r="D138" s="40"/>
      <c r="E138" s="40"/>
      <c r="F138" s="39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</row>
    <row r="139" spans="1:119" ht="12.75">
      <c r="A139" s="40"/>
      <c r="B139" s="40"/>
      <c r="C139" s="40"/>
      <c r="D139" s="40"/>
      <c r="E139" s="40"/>
      <c r="F139" s="39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</row>
    <row r="140" spans="1:119" ht="12.75">
      <c r="A140" s="40"/>
      <c r="B140" s="40"/>
      <c r="C140" s="40"/>
      <c r="D140" s="40"/>
      <c r="E140" s="40"/>
      <c r="F140" s="39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</row>
    <row r="141" spans="1:119" ht="12.75">
      <c r="A141" s="40"/>
      <c r="B141" s="40"/>
      <c r="C141" s="40"/>
      <c r="D141" s="40"/>
      <c r="E141" s="40"/>
      <c r="F141" s="39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</row>
    <row r="142" spans="1:119" ht="12.75">
      <c r="A142" s="40"/>
      <c r="B142" s="40"/>
      <c r="C142" s="40"/>
      <c r="D142" s="40"/>
      <c r="E142" s="40"/>
      <c r="F142" s="39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</row>
    <row r="143" spans="1:119" ht="12.75">
      <c r="A143" s="40"/>
      <c r="B143" s="40"/>
      <c r="C143" s="40"/>
      <c r="D143" s="40"/>
      <c r="E143" s="40"/>
      <c r="F143" s="39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</row>
    <row r="144" spans="1:119" ht="12.75">
      <c r="A144" s="40"/>
      <c r="B144" s="40"/>
      <c r="C144" s="40"/>
      <c r="D144" s="40"/>
      <c r="E144" s="40"/>
      <c r="F144" s="39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</row>
    <row r="145" spans="1:119" ht="12.75">
      <c r="A145" s="40"/>
      <c r="B145" s="40"/>
      <c r="C145" s="40"/>
      <c r="D145" s="40"/>
      <c r="E145" s="40"/>
      <c r="F145" s="39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</row>
    <row r="146" spans="1:119" ht="12.75">
      <c r="A146" s="40"/>
      <c r="B146" s="40"/>
      <c r="C146" s="40"/>
      <c r="D146" s="40"/>
      <c r="E146" s="40"/>
      <c r="F146" s="39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</row>
    <row r="147" spans="1:119" ht="12.75">
      <c r="A147" s="40"/>
      <c r="B147" s="40"/>
      <c r="C147" s="40"/>
      <c r="D147" s="40"/>
      <c r="E147" s="40"/>
      <c r="F147" s="39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</row>
    <row r="148" spans="1:119" ht="12.75">
      <c r="A148" s="40"/>
      <c r="B148" s="40"/>
      <c r="C148" s="40"/>
      <c r="D148" s="40"/>
      <c r="E148" s="40"/>
      <c r="F148" s="39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</row>
    <row r="149" spans="1:119" ht="12.75">
      <c r="A149" s="40"/>
      <c r="B149" s="40"/>
      <c r="C149" s="40"/>
      <c r="D149" s="40"/>
      <c r="E149" s="40"/>
      <c r="F149" s="39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</row>
    <row r="150" spans="1:119" ht="12.75">
      <c r="A150" s="40"/>
      <c r="B150" s="40"/>
      <c r="C150" s="40"/>
      <c r="D150" s="40"/>
      <c r="E150" s="40"/>
      <c r="F150" s="39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</row>
    <row r="151" spans="1:119" ht="12.75">
      <c r="A151" s="40"/>
      <c r="B151" s="40"/>
      <c r="C151" s="40"/>
      <c r="D151" s="40"/>
      <c r="E151" s="40"/>
      <c r="F151" s="39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</row>
    <row r="152" spans="1:119" ht="12.75">
      <c r="A152" s="40"/>
      <c r="B152" s="40"/>
      <c r="C152" s="40"/>
      <c r="D152" s="40"/>
      <c r="E152" s="40"/>
      <c r="F152" s="39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</row>
    <row r="153" spans="1:119" ht="12.75">
      <c r="A153" s="40"/>
      <c r="B153" s="40"/>
      <c r="C153" s="40"/>
      <c r="D153" s="40"/>
      <c r="E153" s="40"/>
      <c r="F153" s="39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</row>
    <row r="154" spans="1:119" ht="12.75">
      <c r="A154" s="40"/>
      <c r="B154" s="40"/>
      <c r="C154" s="40"/>
      <c r="D154" s="40"/>
      <c r="E154" s="40"/>
      <c r="F154" s="39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</row>
    <row r="155" spans="1:119" ht="12.75">
      <c r="A155" s="40"/>
      <c r="B155" s="40"/>
      <c r="C155" s="40"/>
      <c r="D155" s="40"/>
      <c r="E155" s="40"/>
      <c r="F155" s="39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</row>
    <row r="156" spans="1:119" ht="12.75">
      <c r="A156" s="40"/>
      <c r="B156" s="40"/>
      <c r="C156" s="40"/>
      <c r="D156" s="40"/>
      <c r="E156" s="40"/>
      <c r="F156" s="39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</row>
    <row r="157" spans="1:119" ht="12.75">
      <c r="A157" s="40"/>
      <c r="B157" s="40"/>
      <c r="C157" s="40"/>
      <c r="D157" s="40"/>
      <c r="E157" s="40"/>
      <c r="F157" s="39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</row>
    <row r="158" spans="1:119" ht="12.75">
      <c r="A158" s="40"/>
      <c r="B158" s="40"/>
      <c r="C158" s="40"/>
      <c r="D158" s="40"/>
      <c r="E158" s="40"/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</row>
    <row r="159" spans="1:119" ht="12.75">
      <c r="A159" s="40"/>
      <c r="B159" s="40"/>
      <c r="C159" s="40"/>
      <c r="D159" s="40"/>
      <c r="E159" s="40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</row>
    <row r="160" spans="1:119" ht="12.75">
      <c r="A160" s="40"/>
      <c r="B160" s="40"/>
      <c r="C160" s="40"/>
      <c r="D160" s="40"/>
      <c r="E160" s="40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</row>
    <row r="161" spans="1:119" ht="12.75">
      <c r="A161" s="40"/>
      <c r="B161" s="40"/>
      <c r="C161" s="40"/>
      <c r="D161" s="40"/>
      <c r="E161" s="40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</row>
    <row r="162" spans="1:119" ht="12.75">
      <c r="A162" s="40"/>
      <c r="B162" s="40"/>
      <c r="C162" s="40"/>
      <c r="D162" s="40"/>
      <c r="E162" s="40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</row>
    <row r="163" spans="1:119" ht="12.75">
      <c r="A163" s="40"/>
      <c r="B163" s="40"/>
      <c r="C163" s="40"/>
      <c r="D163" s="40"/>
      <c r="E163" s="40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</row>
    <row r="164" spans="1:119" ht="12.75">
      <c r="A164" s="40"/>
      <c r="B164" s="40"/>
      <c r="C164" s="40"/>
      <c r="D164" s="40"/>
      <c r="E164" s="40"/>
      <c r="F164" s="39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</row>
    <row r="165" spans="1:119" ht="12.75">
      <c r="A165" s="40"/>
      <c r="B165" s="40"/>
      <c r="C165" s="40"/>
      <c r="D165" s="40"/>
      <c r="E165" s="40"/>
      <c r="F165" s="39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</row>
    <row r="166" spans="1:119" ht="12.75">
      <c r="A166" s="40"/>
      <c r="B166" s="40"/>
      <c r="C166" s="40"/>
      <c r="D166" s="40"/>
      <c r="E166" s="40"/>
      <c r="F166" s="39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</row>
    <row r="167" spans="1:119" ht="12.75">
      <c r="A167" s="40"/>
      <c r="B167" s="40"/>
      <c r="C167" s="40"/>
      <c r="D167" s="40"/>
      <c r="E167" s="40"/>
      <c r="F167" s="39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</row>
    <row r="168" spans="1:119" ht="12.75">
      <c r="A168" s="40"/>
      <c r="B168" s="40"/>
      <c r="C168" s="40"/>
      <c r="D168" s="40"/>
      <c r="E168" s="40"/>
      <c r="F168" s="39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</row>
    <row r="169" spans="1:119" ht="12.75">
      <c r="A169" s="40"/>
      <c r="B169" s="40"/>
      <c r="C169" s="40"/>
      <c r="D169" s="40"/>
      <c r="E169" s="40"/>
      <c r="F169" s="39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</row>
    <row r="170" spans="1:119" ht="12.75">
      <c r="A170" s="40"/>
      <c r="B170" s="40"/>
      <c r="C170" s="40"/>
      <c r="D170" s="40"/>
      <c r="E170" s="40"/>
      <c r="F170" s="39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</row>
    <row r="171" spans="1:119" ht="12.75">
      <c r="A171" s="40"/>
      <c r="B171" s="40"/>
      <c r="C171" s="40"/>
      <c r="D171" s="40"/>
      <c r="E171" s="40"/>
      <c r="F171" s="39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</row>
    <row r="172" spans="1:119" ht="12.75">
      <c r="A172" s="40"/>
      <c r="B172" s="40"/>
      <c r="C172" s="40"/>
      <c r="D172" s="40"/>
      <c r="E172" s="40"/>
      <c r="F172" s="39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</row>
    <row r="173" spans="1:119" ht="12.75">
      <c r="A173" s="40"/>
      <c r="B173" s="40"/>
      <c r="C173" s="40"/>
      <c r="D173" s="40"/>
      <c r="E173" s="40"/>
      <c r="F173" s="39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</row>
    <row r="174" spans="1:119" ht="12.75">
      <c r="A174" s="40"/>
      <c r="B174" s="40"/>
      <c r="C174" s="40"/>
      <c r="D174" s="40"/>
      <c r="E174" s="40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</row>
    <row r="175" spans="1:119" ht="12.75">
      <c r="A175" s="40"/>
      <c r="B175" s="40"/>
      <c r="C175" s="40"/>
      <c r="D175" s="40"/>
      <c r="E175" s="40"/>
      <c r="F175" s="3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</row>
    <row r="176" spans="1:119" ht="12.75">
      <c r="A176" s="40"/>
      <c r="B176" s="40"/>
      <c r="C176" s="40"/>
      <c r="D176" s="40"/>
      <c r="E176" s="40"/>
      <c r="F176" s="3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</row>
    <row r="177" spans="1:119" ht="12.75">
      <c r="A177" s="40"/>
      <c r="B177" s="40"/>
      <c r="C177" s="40"/>
      <c r="D177" s="40"/>
      <c r="E177" s="40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</row>
    <row r="178" spans="1:119" ht="12.75">
      <c r="A178" s="40"/>
      <c r="B178" s="40"/>
      <c r="C178" s="40"/>
      <c r="D178" s="40"/>
      <c r="E178" s="40"/>
      <c r="F178" s="3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</row>
    <row r="179" spans="1:119" ht="12.75">
      <c r="A179" s="40"/>
      <c r="B179" s="40"/>
      <c r="C179" s="40"/>
      <c r="D179" s="40"/>
      <c r="E179" s="40"/>
      <c r="F179" s="39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</row>
    <row r="180" spans="1:119" ht="12.75">
      <c r="A180" s="40"/>
      <c r="B180" s="40"/>
      <c r="C180" s="40"/>
      <c r="D180" s="40"/>
      <c r="E180" s="40"/>
      <c r="F180" s="39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</row>
    <row r="181" spans="1:69" ht="12.75">
      <c r="A181" s="40"/>
      <c r="B181" s="40"/>
      <c r="C181" s="40"/>
      <c r="D181" s="40"/>
      <c r="E181" s="40"/>
      <c r="F181" s="1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</row>
    <row r="182" spans="1:69" ht="12.75">
      <c r="A182" s="9"/>
      <c r="B182" s="9"/>
      <c r="C182" s="9"/>
      <c r="D182" s="9"/>
      <c r="E182" s="9"/>
      <c r="F182" s="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</row>
    <row r="183" spans="1:69" ht="12.75">
      <c r="A183" s="9"/>
      <c r="B183" s="9"/>
      <c r="C183" s="9"/>
      <c r="D183" s="9"/>
      <c r="E183" s="9"/>
      <c r="F183" s="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</row>
    <row r="184" spans="1:69" ht="12.75">
      <c r="A184" s="9"/>
      <c r="B184" s="9"/>
      <c r="C184" s="9"/>
      <c r="D184" s="9"/>
      <c r="E184" s="9"/>
      <c r="F184" s="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</row>
    <row r="185" spans="1:69" ht="12.75">
      <c r="A185" s="9"/>
      <c r="B185" s="9"/>
      <c r="C185" s="9"/>
      <c r="D185" s="9"/>
      <c r="E185" s="9"/>
      <c r="F185" s="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</row>
    <row r="186" spans="1:69" ht="12.75">
      <c r="A186" s="9"/>
      <c r="B186" s="9"/>
      <c r="C186" s="9"/>
      <c r="D186" s="9"/>
      <c r="E186" s="9"/>
      <c r="F186" s="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</row>
    <row r="187" spans="1:69" ht="12.75">
      <c r="A187" s="9"/>
      <c r="B187" s="9"/>
      <c r="C187" s="9"/>
      <c r="D187" s="9"/>
      <c r="E187" s="9"/>
      <c r="F187" s="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</row>
    <row r="188" spans="1:69" ht="12.75">
      <c r="A188" s="9"/>
      <c r="B188" s="9"/>
      <c r="C188" s="9"/>
      <c r="D188" s="9"/>
      <c r="E188" s="9"/>
      <c r="F188" s="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</row>
    <row r="189" spans="1:69" ht="12.75">
      <c r="A189" s="9"/>
      <c r="B189" s="9"/>
      <c r="C189" s="9"/>
      <c r="D189" s="9"/>
      <c r="E189" s="9"/>
      <c r="F189" s="1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</row>
    <row r="190" spans="1:69" ht="12.75">
      <c r="A190" s="9"/>
      <c r="B190" s="9"/>
      <c r="C190" s="9"/>
      <c r="D190" s="9"/>
      <c r="E190" s="9"/>
      <c r="F190" s="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</row>
    <row r="191" spans="1:69" ht="12.75">
      <c r="A191" s="9"/>
      <c r="B191" s="9"/>
      <c r="C191" s="9"/>
      <c r="D191" s="9"/>
      <c r="E191" s="9"/>
      <c r="F191" s="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</row>
    <row r="192" spans="1:69" ht="12.75">
      <c r="A192" s="9"/>
      <c r="B192" s="9"/>
      <c r="C192" s="9"/>
      <c r="D192" s="9"/>
      <c r="E192" s="9"/>
      <c r="F192" s="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</row>
    <row r="193" spans="1:69" ht="12.75">
      <c r="A193" s="9"/>
      <c r="B193" s="9"/>
      <c r="C193" s="9"/>
      <c r="D193" s="9"/>
      <c r="E193" s="9"/>
      <c r="F193" s="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</row>
    <row r="194" spans="1:69" ht="12.75">
      <c r="A194" s="9"/>
      <c r="B194" s="9"/>
      <c r="C194" s="9"/>
      <c r="D194" s="9"/>
      <c r="E194" s="9"/>
      <c r="F194" s="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</row>
    <row r="195" spans="1:69" ht="12.75">
      <c r="A195" s="9"/>
      <c r="B195" s="9"/>
      <c r="C195" s="9"/>
      <c r="D195" s="9"/>
      <c r="E195" s="9"/>
      <c r="F195" s="1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Roman,Normál\&amp;P/&amp;N 
Intézmények kiadásai&amp;R&amp;"Times New Roman CE,Normál\3.sz.melléklet 
(ezer  ft-ban)</oddHeader>
    <oddFooter>&amp;L&amp;"Times New Roman,Normál\&amp;8&amp;D /&amp;T
Tóth Imréné
&amp;C&amp;"Times New Roman CE,Normál\&amp;8&amp;F/&amp;A/Tóthné&amp;R&amp;"Times New Roman CE,Normál\&amp;8........../.......oldal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54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5" width="8.00390625" style="0" customWidth="1"/>
    <col min="6" max="6" width="8.140625" style="0" customWidth="1"/>
    <col min="7" max="7" width="7.8515625" style="0" customWidth="1"/>
    <col min="8" max="8" width="8.00390625" style="0" customWidth="1"/>
    <col min="9" max="9" width="8.421875" style="0" customWidth="1"/>
    <col min="10" max="10" width="8.00390625" style="0" customWidth="1"/>
    <col min="14" max="14" width="8.00390625" style="0" customWidth="1"/>
    <col min="15" max="15" width="7.8515625" style="0" customWidth="1"/>
    <col min="16" max="16" width="7.7109375" style="0" customWidth="1"/>
    <col min="17" max="17" width="7.57421875" style="0" customWidth="1"/>
    <col min="18" max="18" width="7.8515625" style="0" customWidth="1"/>
    <col min="20" max="20" width="0.71875" style="0" customWidth="1"/>
    <col min="21" max="21" width="8.8515625" style="0" customWidth="1"/>
    <col min="23" max="23" width="5.7109375" style="0" customWidth="1"/>
    <col min="24" max="24" width="27.140625" style="0" customWidth="1"/>
    <col min="25" max="25" width="14.421875" style="0" customWidth="1"/>
    <col min="26" max="26" width="13.28125" style="0" customWidth="1"/>
    <col min="27" max="27" width="13.57421875" style="0" customWidth="1"/>
    <col min="28" max="28" width="14.7109375" style="0" customWidth="1"/>
    <col min="29" max="29" width="0.85546875" style="0" customWidth="1"/>
    <col min="30" max="30" width="11.7109375" style="0" customWidth="1"/>
    <col min="31" max="32" width="12.28125" style="0" customWidth="1"/>
    <col min="33" max="34" width="10.8515625" style="0" customWidth="1"/>
    <col min="35" max="35" width="1.1484375" style="0" customWidth="1"/>
    <col min="36" max="36" width="13.00390625" style="0" customWidth="1"/>
    <col min="37" max="37" width="14.00390625" style="0" customWidth="1"/>
    <col min="38" max="38" width="12.00390625" style="0" customWidth="1"/>
    <col min="39" max="39" width="0.42578125" style="0" customWidth="1"/>
    <col min="40" max="40" width="4.421875" style="0" customWidth="1"/>
    <col min="41" max="41" width="24.57421875" style="0" customWidth="1"/>
    <col min="43" max="43" width="8.57421875" style="0" customWidth="1"/>
    <col min="44" max="44" width="8.421875" style="0" customWidth="1"/>
    <col min="46" max="46" width="8.00390625" style="0" customWidth="1"/>
    <col min="47" max="47" width="8.421875" style="0" customWidth="1"/>
    <col min="48" max="48" width="0.71875" style="0" customWidth="1"/>
    <col min="49" max="49" width="9.00390625" style="0" customWidth="1"/>
    <col min="53" max="53" width="8.00390625" style="0" customWidth="1"/>
    <col min="55" max="55" width="0.5625" style="0" customWidth="1"/>
    <col min="56" max="56" width="9.28125" style="0" customWidth="1"/>
    <col min="57" max="57" width="8.421875" style="0" customWidth="1"/>
    <col min="58" max="59" width="8.57421875" style="0" customWidth="1"/>
    <col min="60" max="60" width="7.7109375" style="0" customWidth="1"/>
    <col min="61" max="61" width="8.7109375" style="0" customWidth="1"/>
  </cols>
  <sheetData>
    <row r="1" spans="1:61" ht="13.5">
      <c r="A1" s="224" t="s">
        <v>3</v>
      </c>
      <c r="B1" s="224" t="s">
        <v>3</v>
      </c>
      <c r="C1" s="225" t="s">
        <v>304</v>
      </c>
      <c r="D1" s="225" t="s">
        <v>305</v>
      </c>
      <c r="E1" s="225" t="s">
        <v>306</v>
      </c>
      <c r="F1" s="225" t="s">
        <v>307</v>
      </c>
      <c r="G1" s="225" t="s">
        <v>308</v>
      </c>
      <c r="H1" s="225" t="s">
        <v>309</v>
      </c>
      <c r="I1" s="225" t="s">
        <v>308</v>
      </c>
      <c r="J1" s="225" t="s">
        <v>307</v>
      </c>
      <c r="K1" s="225" t="s">
        <v>308</v>
      </c>
      <c r="L1" s="225" t="s">
        <v>310</v>
      </c>
      <c r="M1" s="225" t="s">
        <v>248</v>
      </c>
      <c r="N1" s="225" t="s">
        <v>347</v>
      </c>
      <c r="O1" s="226" t="s">
        <v>210</v>
      </c>
      <c r="P1" s="225" t="s">
        <v>311</v>
      </c>
      <c r="Q1" s="227" t="s">
        <v>240</v>
      </c>
      <c r="R1" s="225" t="s">
        <v>312</v>
      </c>
      <c r="S1" s="226" t="s">
        <v>313</v>
      </c>
      <c r="T1" s="228"/>
      <c r="U1" s="227" t="s">
        <v>352</v>
      </c>
      <c r="V1" s="226" t="s">
        <v>237</v>
      </c>
      <c r="W1" s="224" t="s">
        <v>3</v>
      </c>
      <c r="X1" s="224" t="s">
        <v>3</v>
      </c>
      <c r="Y1" s="226" t="s">
        <v>145</v>
      </c>
      <c r="Z1" s="229"/>
      <c r="AA1" s="230" t="s">
        <v>355</v>
      </c>
      <c r="AB1" s="231"/>
      <c r="AC1" s="232"/>
      <c r="AD1" s="416" t="s">
        <v>145</v>
      </c>
      <c r="AE1" s="417"/>
      <c r="AF1" s="417"/>
      <c r="AG1" s="417"/>
      <c r="AH1" s="418"/>
      <c r="AI1" s="232"/>
      <c r="AJ1" s="233"/>
      <c r="AK1" s="234"/>
      <c r="AL1" s="235"/>
      <c r="AM1" s="232"/>
      <c r="AN1" s="224" t="s">
        <v>3</v>
      </c>
      <c r="AO1" s="224" t="s">
        <v>3</v>
      </c>
      <c r="AP1" s="413" t="s">
        <v>410</v>
      </c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5"/>
    </row>
    <row r="2" spans="1:61" ht="12.75">
      <c r="A2" s="236" t="s">
        <v>24</v>
      </c>
      <c r="B2" s="236" t="s">
        <v>84</v>
      </c>
      <c r="C2" s="237" t="s">
        <v>314</v>
      </c>
      <c r="D2" s="237" t="s">
        <v>315</v>
      </c>
      <c r="E2" s="237" t="s">
        <v>316</v>
      </c>
      <c r="F2" s="237" t="s">
        <v>317</v>
      </c>
      <c r="G2" s="237" t="s">
        <v>317</v>
      </c>
      <c r="H2" s="237" t="s">
        <v>318</v>
      </c>
      <c r="I2" s="237" t="s">
        <v>318</v>
      </c>
      <c r="J2" s="237" t="s">
        <v>319</v>
      </c>
      <c r="K2" s="237" t="s">
        <v>319</v>
      </c>
      <c r="L2" s="237" t="s">
        <v>320</v>
      </c>
      <c r="M2" s="237" t="s">
        <v>321</v>
      </c>
      <c r="N2" s="237" t="s">
        <v>348</v>
      </c>
      <c r="O2" s="238" t="s">
        <v>322</v>
      </c>
      <c r="P2" s="237" t="s">
        <v>323</v>
      </c>
      <c r="Q2" s="237" t="s">
        <v>324</v>
      </c>
      <c r="R2" s="237" t="s">
        <v>246</v>
      </c>
      <c r="S2" s="238" t="s">
        <v>238</v>
      </c>
      <c r="T2" s="228"/>
      <c r="U2" s="237" t="s">
        <v>210</v>
      </c>
      <c r="V2" s="238" t="s">
        <v>238</v>
      </c>
      <c r="W2" s="236" t="s">
        <v>24</v>
      </c>
      <c r="X2" s="236" t="s">
        <v>84</v>
      </c>
      <c r="Y2" s="238" t="s">
        <v>336</v>
      </c>
      <c r="Z2" s="237" t="s">
        <v>359</v>
      </c>
      <c r="AA2" s="237" t="s">
        <v>370</v>
      </c>
      <c r="AB2" s="237" t="s">
        <v>341</v>
      </c>
      <c r="AC2" s="232"/>
      <c r="AD2" s="410" t="s">
        <v>364</v>
      </c>
      <c r="AE2" s="411"/>
      <c r="AF2" s="411"/>
      <c r="AG2" s="411"/>
      <c r="AH2" s="412"/>
      <c r="AI2" s="232"/>
      <c r="AJ2" s="410" t="s">
        <v>340</v>
      </c>
      <c r="AK2" s="411"/>
      <c r="AL2" s="412"/>
      <c r="AM2" s="232"/>
      <c r="AN2" s="236" t="s">
        <v>24</v>
      </c>
      <c r="AO2" s="236" t="s">
        <v>84</v>
      </c>
      <c r="AP2" s="238" t="s">
        <v>145</v>
      </c>
      <c r="AQ2" s="410" t="s">
        <v>343</v>
      </c>
      <c r="AR2" s="411"/>
      <c r="AS2" s="411"/>
      <c r="AT2" s="411"/>
      <c r="AU2" s="412"/>
      <c r="AV2" s="228"/>
      <c r="AW2" s="366" t="s">
        <v>401</v>
      </c>
      <c r="AX2" s="410" t="s">
        <v>343</v>
      </c>
      <c r="AY2" s="411"/>
      <c r="AZ2" s="411"/>
      <c r="BA2" s="411"/>
      <c r="BB2" s="412"/>
      <c r="BC2" s="232"/>
      <c r="BD2" s="238" t="s">
        <v>241</v>
      </c>
      <c r="BE2" s="410" t="s">
        <v>343</v>
      </c>
      <c r="BF2" s="411"/>
      <c r="BG2" s="411"/>
      <c r="BH2" s="411"/>
      <c r="BI2" s="412"/>
    </row>
    <row r="3" spans="1:61" ht="12.75">
      <c r="A3" s="236" t="s">
        <v>30</v>
      </c>
      <c r="B3" s="236" t="s">
        <v>92</v>
      </c>
      <c r="C3" s="237" t="s">
        <v>325</v>
      </c>
      <c r="D3" s="237" t="s">
        <v>326</v>
      </c>
      <c r="E3" s="237" t="s">
        <v>327</v>
      </c>
      <c r="F3" s="237" t="s">
        <v>328</v>
      </c>
      <c r="G3" s="237" t="s">
        <v>328</v>
      </c>
      <c r="H3" s="237" t="s">
        <v>328</v>
      </c>
      <c r="I3" s="237" t="s">
        <v>328</v>
      </c>
      <c r="J3" s="237" t="s">
        <v>328</v>
      </c>
      <c r="K3" s="237" t="s">
        <v>328</v>
      </c>
      <c r="L3" s="237" t="s">
        <v>328</v>
      </c>
      <c r="M3" s="237" t="s">
        <v>354</v>
      </c>
      <c r="N3" s="237" t="s">
        <v>349</v>
      </c>
      <c r="O3" s="238" t="s">
        <v>244</v>
      </c>
      <c r="P3" s="237" t="s">
        <v>329</v>
      </c>
      <c r="Q3" s="237" t="s">
        <v>330</v>
      </c>
      <c r="R3" s="237" t="s">
        <v>280</v>
      </c>
      <c r="S3" s="238" t="s">
        <v>210</v>
      </c>
      <c r="T3" s="228"/>
      <c r="U3" s="237" t="s">
        <v>353</v>
      </c>
      <c r="V3" s="238" t="s">
        <v>342</v>
      </c>
      <c r="W3" s="236" t="s">
        <v>30</v>
      </c>
      <c r="X3" s="236" t="s">
        <v>92</v>
      </c>
      <c r="Y3" s="238" t="s">
        <v>238</v>
      </c>
      <c r="Z3" s="237" t="s">
        <v>360</v>
      </c>
      <c r="AA3" s="237" t="s">
        <v>371</v>
      </c>
      <c r="AB3" s="237" t="s">
        <v>358</v>
      </c>
      <c r="AC3" s="232"/>
      <c r="AD3" s="225" t="s">
        <v>215</v>
      </c>
      <c r="AE3" s="225" t="s">
        <v>228</v>
      </c>
      <c r="AF3" s="225" t="s">
        <v>229</v>
      </c>
      <c r="AG3" s="225" t="s">
        <v>73</v>
      </c>
      <c r="AH3" s="225" t="s">
        <v>229</v>
      </c>
      <c r="AI3" s="232"/>
      <c r="AJ3" s="237" t="s">
        <v>227</v>
      </c>
      <c r="AK3" s="237" t="s">
        <v>357</v>
      </c>
      <c r="AL3" s="237" t="s">
        <v>145</v>
      </c>
      <c r="AM3" s="232"/>
      <c r="AN3" s="236" t="s">
        <v>30</v>
      </c>
      <c r="AO3" s="236" t="s">
        <v>92</v>
      </c>
      <c r="AP3" s="238" t="s">
        <v>235</v>
      </c>
      <c r="AQ3" s="239" t="s">
        <v>284</v>
      </c>
      <c r="AR3" s="239" t="s">
        <v>337</v>
      </c>
      <c r="AS3" s="239" t="s">
        <v>399</v>
      </c>
      <c r="AT3" s="239" t="s">
        <v>400</v>
      </c>
      <c r="AU3" s="239" t="s">
        <v>335</v>
      </c>
      <c r="AV3" s="228"/>
      <c r="AW3" s="366" t="s">
        <v>424</v>
      </c>
      <c r="AX3" s="239" t="s">
        <v>284</v>
      </c>
      <c r="AY3" s="239" t="s">
        <v>337</v>
      </c>
      <c r="AZ3" s="239" t="s">
        <v>399</v>
      </c>
      <c r="BA3" s="239" t="s">
        <v>400</v>
      </c>
      <c r="BB3" s="239" t="s">
        <v>335</v>
      </c>
      <c r="BC3" s="232"/>
      <c r="BD3" s="238" t="s">
        <v>244</v>
      </c>
      <c r="BE3" s="239" t="s">
        <v>284</v>
      </c>
      <c r="BF3" s="239" t="s">
        <v>337</v>
      </c>
      <c r="BG3" s="239" t="s">
        <v>399</v>
      </c>
      <c r="BH3" s="239" t="s">
        <v>400</v>
      </c>
      <c r="BI3" s="239" t="s">
        <v>335</v>
      </c>
    </row>
    <row r="4" spans="1:61" ht="13.5">
      <c r="A4" s="236" t="s">
        <v>3</v>
      </c>
      <c r="B4" s="240"/>
      <c r="C4" s="241"/>
      <c r="D4" s="241"/>
      <c r="E4" s="241"/>
      <c r="F4" s="242" t="s">
        <v>331</v>
      </c>
      <c r="G4" s="242" t="s">
        <v>236</v>
      </c>
      <c r="H4" s="242" t="s">
        <v>331</v>
      </c>
      <c r="I4" s="242" t="s">
        <v>236</v>
      </c>
      <c r="J4" s="242" t="s">
        <v>331</v>
      </c>
      <c r="K4" s="242" t="s">
        <v>236</v>
      </c>
      <c r="L4" s="242" t="s">
        <v>210</v>
      </c>
      <c r="M4" s="242" t="s">
        <v>283</v>
      </c>
      <c r="N4" s="237" t="s">
        <v>350</v>
      </c>
      <c r="O4" s="243"/>
      <c r="P4" s="241"/>
      <c r="Q4" s="237"/>
      <c r="R4" s="242" t="s">
        <v>411</v>
      </c>
      <c r="S4" s="242"/>
      <c r="T4" s="228"/>
      <c r="U4" s="242"/>
      <c r="V4" s="244"/>
      <c r="W4" s="236" t="s">
        <v>3</v>
      </c>
      <c r="X4" s="240"/>
      <c r="Y4" s="238" t="s">
        <v>342</v>
      </c>
      <c r="Z4" s="359" t="s">
        <v>426</v>
      </c>
      <c r="AA4" s="237" t="s">
        <v>245</v>
      </c>
      <c r="AB4" s="359"/>
      <c r="AC4" s="232"/>
      <c r="AD4" s="242" t="s">
        <v>211</v>
      </c>
      <c r="AE4" s="242" t="s">
        <v>247</v>
      </c>
      <c r="AF4" s="242" t="s">
        <v>363</v>
      </c>
      <c r="AG4" s="241"/>
      <c r="AH4" s="241" t="s">
        <v>362</v>
      </c>
      <c r="AI4" s="232"/>
      <c r="AJ4" s="237"/>
      <c r="AK4" s="237"/>
      <c r="AL4" s="241"/>
      <c r="AM4" s="232"/>
      <c r="AN4" s="236" t="s">
        <v>3</v>
      </c>
      <c r="AO4" s="240"/>
      <c r="AP4" s="253" t="s">
        <v>342</v>
      </c>
      <c r="AQ4" s="245" t="s">
        <v>211</v>
      </c>
      <c r="AR4" s="245" t="s">
        <v>247</v>
      </c>
      <c r="AS4" s="245" t="s">
        <v>231</v>
      </c>
      <c r="AT4" s="246"/>
      <c r="AU4" s="245" t="s">
        <v>232</v>
      </c>
      <c r="AV4" s="228"/>
      <c r="AW4" s="253" t="s">
        <v>425</v>
      </c>
      <c r="AX4" s="245" t="s">
        <v>211</v>
      </c>
      <c r="AY4" s="245" t="s">
        <v>247</v>
      </c>
      <c r="AZ4" s="245" t="s">
        <v>231</v>
      </c>
      <c r="BA4" s="246"/>
      <c r="BB4" s="245" t="s">
        <v>232</v>
      </c>
      <c r="BC4" s="232"/>
      <c r="BD4" s="360"/>
      <c r="BE4" s="245" t="s">
        <v>211</v>
      </c>
      <c r="BF4" s="245" t="s">
        <v>247</v>
      </c>
      <c r="BG4" s="245" t="s">
        <v>231</v>
      </c>
      <c r="BH4" s="246"/>
      <c r="BI4" s="245" t="s">
        <v>232</v>
      </c>
    </row>
    <row r="5" spans="1:61" ht="12.75">
      <c r="A5" s="247"/>
      <c r="B5" s="247"/>
      <c r="C5" s="247" t="s">
        <v>8</v>
      </c>
      <c r="D5" s="247" t="s">
        <v>6</v>
      </c>
      <c r="E5" s="247" t="s">
        <v>390</v>
      </c>
      <c r="F5" s="247" t="s">
        <v>10</v>
      </c>
      <c r="G5" s="247" t="s">
        <v>11</v>
      </c>
      <c r="H5" s="247" t="s">
        <v>12</v>
      </c>
      <c r="I5" s="247" t="s">
        <v>13</v>
      </c>
      <c r="J5" s="247" t="s">
        <v>14</v>
      </c>
      <c r="K5" s="247" t="s">
        <v>15</v>
      </c>
      <c r="L5" s="248" t="s">
        <v>383</v>
      </c>
      <c r="M5" s="247" t="s">
        <v>17</v>
      </c>
      <c r="N5" s="247" t="s">
        <v>18</v>
      </c>
      <c r="O5" s="247" t="s">
        <v>19</v>
      </c>
      <c r="P5" s="247" t="s">
        <v>31</v>
      </c>
      <c r="Q5" s="247" t="s">
        <v>32</v>
      </c>
      <c r="R5" s="247" t="s">
        <v>33</v>
      </c>
      <c r="S5" s="249" t="s">
        <v>384</v>
      </c>
      <c r="T5" s="228"/>
      <c r="U5" s="250" t="s">
        <v>35</v>
      </c>
      <c r="V5" s="250" t="s">
        <v>389</v>
      </c>
      <c r="W5" s="247"/>
      <c r="X5" s="247"/>
      <c r="Y5" s="251" t="s">
        <v>398</v>
      </c>
      <c r="Z5" s="251" t="s">
        <v>38</v>
      </c>
      <c r="AA5" s="251" t="s">
        <v>39</v>
      </c>
      <c r="AB5" s="251" t="s">
        <v>385</v>
      </c>
      <c r="AC5" s="232"/>
      <c r="AD5" s="251" t="s">
        <v>41</v>
      </c>
      <c r="AE5" s="251" t="s">
        <v>42</v>
      </c>
      <c r="AF5" s="251" t="s">
        <v>43</v>
      </c>
      <c r="AG5" s="251" t="s">
        <v>44</v>
      </c>
      <c r="AH5" s="251" t="s">
        <v>45</v>
      </c>
      <c r="AI5" s="232"/>
      <c r="AJ5" s="251" t="s">
        <v>386</v>
      </c>
      <c r="AK5" s="251" t="s">
        <v>387</v>
      </c>
      <c r="AL5" s="251" t="s">
        <v>388</v>
      </c>
      <c r="AM5" s="232"/>
      <c r="AN5" s="247"/>
      <c r="AO5" s="247"/>
      <c r="AP5" s="252" t="s">
        <v>407</v>
      </c>
      <c r="AQ5" s="251" t="s">
        <v>50</v>
      </c>
      <c r="AR5" s="251" t="s">
        <v>51</v>
      </c>
      <c r="AS5" s="251" t="s">
        <v>52</v>
      </c>
      <c r="AT5" s="251" t="s">
        <v>53</v>
      </c>
      <c r="AU5" s="251" t="s">
        <v>54</v>
      </c>
      <c r="AV5" s="228"/>
      <c r="AW5" s="252" t="s">
        <v>408</v>
      </c>
      <c r="AX5" s="251" t="s">
        <v>56</v>
      </c>
      <c r="AY5" s="251" t="s">
        <v>57</v>
      </c>
      <c r="AZ5" s="251" t="s">
        <v>58</v>
      </c>
      <c r="BA5" s="251" t="s">
        <v>59</v>
      </c>
      <c r="BB5" s="251" t="s">
        <v>81</v>
      </c>
      <c r="BC5" s="232"/>
      <c r="BD5" s="252" t="s">
        <v>409</v>
      </c>
      <c r="BE5" s="251" t="s">
        <v>402</v>
      </c>
      <c r="BF5" s="251" t="s">
        <v>403</v>
      </c>
      <c r="BG5" s="251" t="s">
        <v>404</v>
      </c>
      <c r="BH5" s="251" t="s">
        <v>405</v>
      </c>
      <c r="BI5" s="251" t="s">
        <v>406</v>
      </c>
    </row>
    <row r="6" spans="1:61" ht="12.75">
      <c r="A6" s="215" t="s">
        <v>8</v>
      </c>
      <c r="B6" s="17" t="s">
        <v>103</v>
      </c>
      <c r="C6" s="16">
        <v>1315</v>
      </c>
      <c r="D6" s="16">
        <v>0</v>
      </c>
      <c r="E6" s="163">
        <f>SUM(C6:D6)</f>
        <v>1315</v>
      </c>
      <c r="F6" s="16">
        <v>1704</v>
      </c>
      <c r="G6" s="16">
        <v>0</v>
      </c>
      <c r="H6" s="16">
        <v>6874</v>
      </c>
      <c r="I6" s="16">
        <v>0</v>
      </c>
      <c r="J6" s="16">
        <v>112</v>
      </c>
      <c r="K6" s="16">
        <v>3900</v>
      </c>
      <c r="L6" s="36">
        <f>(F6-G6+H6-I6+J6-K6)</f>
        <v>4790</v>
      </c>
      <c r="M6" s="16">
        <v>0</v>
      </c>
      <c r="N6" s="16">
        <v>0</v>
      </c>
      <c r="O6" s="163">
        <f>(E6+L6+M6-N6)</f>
        <v>6105</v>
      </c>
      <c r="P6" s="16">
        <v>13485</v>
      </c>
      <c r="Q6" s="16">
        <v>0</v>
      </c>
      <c r="R6" s="170">
        <v>-14132</v>
      </c>
      <c r="S6" s="163">
        <f>SUM(O6:R6)</f>
        <v>5458</v>
      </c>
      <c r="U6" s="170">
        <v>0</v>
      </c>
      <c r="V6" s="166">
        <f>SUM(S6:U6)</f>
        <v>5458</v>
      </c>
      <c r="W6" s="215" t="s">
        <v>8</v>
      </c>
      <c r="X6" s="17" t="s">
        <v>103</v>
      </c>
      <c r="Y6" s="163">
        <f>V6</f>
        <v>5458</v>
      </c>
      <c r="Z6" s="170">
        <v>0</v>
      </c>
      <c r="AA6" s="163">
        <f>'kötelez.'!M6</f>
        <v>2002</v>
      </c>
      <c r="AB6" s="163">
        <f>Y6-Z6-AA6</f>
        <v>3456</v>
      </c>
      <c r="AD6" s="16">
        <v>663</v>
      </c>
      <c r="AE6" s="16">
        <v>212</v>
      </c>
      <c r="AF6" s="16">
        <v>2002</v>
      </c>
      <c r="AG6" s="16">
        <v>2043</v>
      </c>
      <c r="AH6" s="16">
        <v>538</v>
      </c>
      <c r="AJ6" s="163">
        <f>AD6+AE6+AF6</f>
        <v>2877</v>
      </c>
      <c r="AK6" s="163">
        <f>AG6+AH6</f>
        <v>2581</v>
      </c>
      <c r="AL6" s="163">
        <f>SUM(AJ6:AK6)</f>
        <v>5458</v>
      </c>
      <c r="AN6" s="215" t="s">
        <v>8</v>
      </c>
      <c r="AO6" s="17" t="s">
        <v>103</v>
      </c>
      <c r="AP6" s="163">
        <f>SUM(AQ6:AU6)</f>
        <v>5458</v>
      </c>
      <c r="AQ6" s="16">
        <v>663</v>
      </c>
      <c r="AR6" s="16">
        <v>212</v>
      </c>
      <c r="AS6" s="16">
        <v>2002</v>
      </c>
      <c r="AT6" s="16">
        <v>2043</v>
      </c>
      <c r="AU6" s="16">
        <v>538</v>
      </c>
      <c r="AW6" s="163">
        <f>SUM(AX6:BB6)</f>
        <v>2002</v>
      </c>
      <c r="AX6" s="16">
        <v>0</v>
      </c>
      <c r="AY6" s="16">
        <v>0</v>
      </c>
      <c r="AZ6" s="16">
        <v>2002</v>
      </c>
      <c r="BA6" s="16">
        <v>0</v>
      </c>
      <c r="BB6" s="16">
        <v>0</v>
      </c>
      <c r="BD6" s="163">
        <f aca="true" t="shared" si="0" ref="BD6:BI6">AP6-AW6</f>
        <v>3456</v>
      </c>
      <c r="BE6" s="163">
        <f t="shared" si="0"/>
        <v>663</v>
      </c>
      <c r="BF6" s="163">
        <f t="shared" si="0"/>
        <v>212</v>
      </c>
      <c r="BG6" s="163">
        <f t="shared" si="0"/>
        <v>0</v>
      </c>
      <c r="BH6" s="163">
        <f t="shared" si="0"/>
        <v>2043</v>
      </c>
      <c r="BI6" s="163">
        <f t="shared" si="0"/>
        <v>538</v>
      </c>
    </row>
    <row r="7" spans="1:61" ht="12.75">
      <c r="A7" s="17" t="s">
        <v>6</v>
      </c>
      <c r="B7" s="17" t="s">
        <v>104</v>
      </c>
      <c r="C7" s="17">
        <v>20191</v>
      </c>
      <c r="D7" s="17">
        <v>39</v>
      </c>
      <c r="E7" s="166">
        <f aca="true" t="shared" si="1" ref="E7:E50">SUM(C7:D7)</f>
        <v>20230</v>
      </c>
      <c r="F7" s="17">
        <v>353</v>
      </c>
      <c r="G7" s="17">
        <v>0</v>
      </c>
      <c r="H7" s="17">
        <v>4711</v>
      </c>
      <c r="I7" s="17">
        <v>4496</v>
      </c>
      <c r="J7" s="17">
        <v>50</v>
      </c>
      <c r="K7" s="17">
        <v>8763</v>
      </c>
      <c r="L7" s="2">
        <f aca="true" t="shared" si="2" ref="L7:L50">(F7-G7+H7-I7+J7-K7)</f>
        <v>-8145</v>
      </c>
      <c r="M7" s="17">
        <v>0</v>
      </c>
      <c r="N7" s="17">
        <v>0</v>
      </c>
      <c r="O7" s="166">
        <f>(E7+L7+M7-N7)</f>
        <v>12085</v>
      </c>
      <c r="P7" s="17">
        <v>0</v>
      </c>
      <c r="Q7" s="17">
        <v>0</v>
      </c>
      <c r="R7" s="221">
        <v>-456</v>
      </c>
      <c r="S7" s="166">
        <f aca="true" t="shared" si="3" ref="S7:S47">SUM(O7:R7)</f>
        <v>11629</v>
      </c>
      <c r="U7" s="221">
        <v>0</v>
      </c>
      <c r="V7" s="166">
        <f>SUM(S7:U7)</f>
        <v>11629</v>
      </c>
      <c r="W7" s="17" t="s">
        <v>6</v>
      </c>
      <c r="X7" s="17" t="s">
        <v>104</v>
      </c>
      <c r="Y7" s="166">
        <f aca="true" t="shared" si="4" ref="Y7:Y50">V7</f>
        <v>11629</v>
      </c>
      <c r="Z7" s="221">
        <v>6113</v>
      </c>
      <c r="AA7" s="221">
        <v>1767</v>
      </c>
      <c r="AB7" s="166">
        <f>Y7-Z7-AA7</f>
        <v>3749</v>
      </c>
      <c r="AD7" s="17">
        <v>1448</v>
      </c>
      <c r="AE7" s="17">
        <v>463</v>
      </c>
      <c r="AF7" s="17">
        <v>9718</v>
      </c>
      <c r="AG7" s="17">
        <v>0</v>
      </c>
      <c r="AH7" s="17">
        <v>0</v>
      </c>
      <c r="AJ7" s="166">
        <f aca="true" t="shared" si="5" ref="AJ7:AJ49">AD7+AE7+AF7</f>
        <v>11629</v>
      </c>
      <c r="AK7" s="166">
        <f aca="true" t="shared" si="6" ref="AK7:AK49">AG7+AH7</f>
        <v>0</v>
      </c>
      <c r="AL7" s="166">
        <f aca="true" t="shared" si="7" ref="AL7:AL49">SUM(AJ7:AK7)</f>
        <v>11629</v>
      </c>
      <c r="AN7" s="17" t="s">
        <v>6</v>
      </c>
      <c r="AO7" s="17" t="s">
        <v>104</v>
      </c>
      <c r="AP7" s="166">
        <f aca="true" t="shared" si="8" ref="AP7:AP50">SUM(AQ7:AU7)</f>
        <v>11629</v>
      </c>
      <c r="AQ7" s="17">
        <v>1448</v>
      </c>
      <c r="AR7" s="17">
        <v>463</v>
      </c>
      <c r="AS7" s="17">
        <v>9718</v>
      </c>
      <c r="AT7" s="17">
        <v>0</v>
      </c>
      <c r="AU7" s="17">
        <v>0</v>
      </c>
      <c r="AW7" s="166">
        <f aca="true" t="shared" si="9" ref="AW7:AW50">SUM(AX7:BB7)</f>
        <v>7880</v>
      </c>
      <c r="AX7" s="17">
        <v>559</v>
      </c>
      <c r="AY7" s="17">
        <v>179</v>
      </c>
      <c r="AZ7" s="17">
        <v>7142</v>
      </c>
      <c r="BA7" s="17">
        <v>0</v>
      </c>
      <c r="BB7" s="17">
        <v>0</v>
      </c>
      <c r="BD7" s="166">
        <f aca="true" t="shared" si="10" ref="BD7:BD47">AP7-AW7</f>
        <v>3749</v>
      </c>
      <c r="BE7" s="166">
        <f aca="true" t="shared" si="11" ref="BE7:BE47">AQ7-AX7</f>
        <v>889</v>
      </c>
      <c r="BF7" s="166">
        <f aca="true" t="shared" si="12" ref="BF7:BF47">AR7-AY7</f>
        <v>284</v>
      </c>
      <c r="BG7" s="166">
        <f aca="true" t="shared" si="13" ref="BG7:BG47">AS7-AZ7</f>
        <v>2576</v>
      </c>
      <c r="BH7" s="166">
        <f aca="true" t="shared" si="14" ref="BH7:BH47">AT7-BA7</f>
        <v>0</v>
      </c>
      <c r="BI7" s="166">
        <f aca="true" t="shared" si="15" ref="BI7:BI47">AU7-BB7</f>
        <v>0</v>
      </c>
    </row>
    <row r="8" spans="1:61" ht="12.75">
      <c r="A8" s="17" t="s">
        <v>9</v>
      </c>
      <c r="B8" s="17" t="s">
        <v>105</v>
      </c>
      <c r="C8" s="17">
        <v>0</v>
      </c>
      <c r="D8" s="17">
        <v>18</v>
      </c>
      <c r="E8" s="166">
        <f t="shared" si="1"/>
        <v>18</v>
      </c>
      <c r="F8" s="17">
        <v>114</v>
      </c>
      <c r="G8" s="17">
        <v>0</v>
      </c>
      <c r="H8" s="17">
        <v>30</v>
      </c>
      <c r="I8" s="17">
        <v>0</v>
      </c>
      <c r="J8" s="17">
        <v>4782</v>
      </c>
      <c r="K8" s="17">
        <v>4788</v>
      </c>
      <c r="L8" s="2">
        <f t="shared" si="2"/>
        <v>138</v>
      </c>
      <c r="M8" s="17">
        <v>0</v>
      </c>
      <c r="N8" s="17">
        <v>0</v>
      </c>
      <c r="O8" s="166">
        <f aca="true" t="shared" si="16" ref="O8:O50">(E8+L8+M8-N8)</f>
        <v>156</v>
      </c>
      <c r="P8" s="17">
        <v>4251</v>
      </c>
      <c r="Q8" s="17">
        <v>0</v>
      </c>
      <c r="R8" s="221">
        <v>-952</v>
      </c>
      <c r="S8" s="166">
        <f t="shared" si="3"/>
        <v>3455</v>
      </c>
      <c r="U8" s="221">
        <v>0</v>
      </c>
      <c r="V8" s="166">
        <f aca="true" t="shared" si="17" ref="V8:V47">SUM(S8:U8)</f>
        <v>3455</v>
      </c>
      <c r="W8" s="17" t="s">
        <v>9</v>
      </c>
      <c r="X8" s="17" t="s">
        <v>105</v>
      </c>
      <c r="Y8" s="166">
        <f t="shared" si="4"/>
        <v>3455</v>
      </c>
      <c r="Z8" s="221">
        <v>0</v>
      </c>
      <c r="AA8" s="166">
        <f>'kötelez.'!M8</f>
        <v>1870</v>
      </c>
      <c r="AB8" s="166">
        <f aca="true" t="shared" si="18" ref="AB8:AB47">Y8-Z8-AA8</f>
        <v>1585</v>
      </c>
      <c r="AD8" s="17">
        <v>734</v>
      </c>
      <c r="AE8" s="17">
        <v>235</v>
      </c>
      <c r="AF8" s="17">
        <v>1682</v>
      </c>
      <c r="AG8" s="17">
        <v>1</v>
      </c>
      <c r="AH8" s="17">
        <v>803</v>
      </c>
      <c r="AJ8" s="166">
        <f t="shared" si="5"/>
        <v>2651</v>
      </c>
      <c r="AK8" s="166">
        <f t="shared" si="6"/>
        <v>804</v>
      </c>
      <c r="AL8" s="166">
        <f t="shared" si="7"/>
        <v>3455</v>
      </c>
      <c r="AN8" s="17" t="s">
        <v>9</v>
      </c>
      <c r="AO8" s="17" t="s">
        <v>105</v>
      </c>
      <c r="AP8" s="166">
        <f t="shared" si="8"/>
        <v>3455</v>
      </c>
      <c r="AQ8" s="17">
        <v>734</v>
      </c>
      <c r="AR8" s="17">
        <v>235</v>
      </c>
      <c r="AS8" s="17">
        <v>1682</v>
      </c>
      <c r="AT8" s="17">
        <v>1</v>
      </c>
      <c r="AU8" s="17">
        <v>803</v>
      </c>
      <c r="AW8" s="166">
        <f t="shared" si="9"/>
        <v>1870</v>
      </c>
      <c r="AX8" s="17">
        <v>0</v>
      </c>
      <c r="AY8" s="17">
        <v>0</v>
      </c>
      <c r="AZ8" s="17">
        <v>1067</v>
      </c>
      <c r="BA8" s="17">
        <v>0</v>
      </c>
      <c r="BB8" s="17">
        <v>803</v>
      </c>
      <c r="BD8" s="166">
        <f t="shared" si="10"/>
        <v>1585</v>
      </c>
      <c r="BE8" s="166">
        <f t="shared" si="11"/>
        <v>734</v>
      </c>
      <c r="BF8" s="166">
        <f t="shared" si="12"/>
        <v>235</v>
      </c>
      <c r="BG8" s="166">
        <f t="shared" si="13"/>
        <v>615</v>
      </c>
      <c r="BH8" s="166">
        <f t="shared" si="14"/>
        <v>1</v>
      </c>
      <c r="BI8" s="166">
        <f t="shared" si="15"/>
        <v>0</v>
      </c>
    </row>
    <row r="9" spans="1:61" ht="12.75">
      <c r="A9" s="17" t="s">
        <v>10</v>
      </c>
      <c r="B9" s="17" t="s">
        <v>106</v>
      </c>
      <c r="C9" s="17">
        <v>11226</v>
      </c>
      <c r="D9" s="17">
        <v>23</v>
      </c>
      <c r="E9" s="166">
        <f t="shared" si="1"/>
        <v>11249</v>
      </c>
      <c r="F9" s="17">
        <v>321</v>
      </c>
      <c r="G9" s="17">
        <v>741</v>
      </c>
      <c r="H9" s="17">
        <v>48</v>
      </c>
      <c r="I9" s="17">
        <v>9909</v>
      </c>
      <c r="J9" s="17">
        <v>4054</v>
      </c>
      <c r="K9" s="17">
        <v>2490</v>
      </c>
      <c r="L9" s="2">
        <f t="shared" si="2"/>
        <v>-8717</v>
      </c>
      <c r="M9" s="17">
        <v>0</v>
      </c>
      <c r="N9" s="17">
        <v>0</v>
      </c>
      <c r="O9" s="166">
        <f t="shared" si="16"/>
        <v>2532</v>
      </c>
      <c r="P9" s="17">
        <v>4398</v>
      </c>
      <c r="Q9" s="17">
        <v>0</v>
      </c>
      <c r="R9" s="221">
        <v>257</v>
      </c>
      <c r="S9" s="166">
        <f t="shared" si="3"/>
        <v>7187</v>
      </c>
      <c r="U9" s="221">
        <v>0</v>
      </c>
      <c r="V9" s="166">
        <f t="shared" si="17"/>
        <v>7187</v>
      </c>
      <c r="W9" s="17" t="s">
        <v>10</v>
      </c>
      <c r="X9" s="17" t="s">
        <v>106</v>
      </c>
      <c r="Y9" s="166">
        <f t="shared" si="4"/>
        <v>7187</v>
      </c>
      <c r="Z9" s="221">
        <v>0</v>
      </c>
      <c r="AA9" s="166">
        <f>'kötelez.'!M9</f>
        <v>2539</v>
      </c>
      <c r="AB9" s="166">
        <f t="shared" si="18"/>
        <v>4648</v>
      </c>
      <c r="AD9" s="17">
        <v>947</v>
      </c>
      <c r="AE9" s="17">
        <v>303</v>
      </c>
      <c r="AF9" s="17">
        <v>5427</v>
      </c>
      <c r="AG9" s="17">
        <v>510</v>
      </c>
      <c r="AH9" s="17">
        <v>0</v>
      </c>
      <c r="AJ9" s="166">
        <f t="shared" si="5"/>
        <v>6677</v>
      </c>
      <c r="AK9" s="166">
        <f t="shared" si="6"/>
        <v>510</v>
      </c>
      <c r="AL9" s="166">
        <f t="shared" si="7"/>
        <v>7187</v>
      </c>
      <c r="AN9" s="17" t="s">
        <v>10</v>
      </c>
      <c r="AO9" s="17" t="s">
        <v>106</v>
      </c>
      <c r="AP9" s="166">
        <f t="shared" si="8"/>
        <v>7187</v>
      </c>
      <c r="AQ9" s="17">
        <v>947</v>
      </c>
      <c r="AR9" s="17">
        <v>303</v>
      </c>
      <c r="AS9" s="17">
        <v>5427</v>
      </c>
      <c r="AT9" s="17">
        <v>510</v>
      </c>
      <c r="AU9" s="17">
        <v>0</v>
      </c>
      <c r="AW9" s="166">
        <f t="shared" si="9"/>
        <v>2539</v>
      </c>
      <c r="AX9" s="17">
        <v>0</v>
      </c>
      <c r="AY9" s="17">
        <v>0</v>
      </c>
      <c r="AZ9" s="17">
        <v>2029</v>
      </c>
      <c r="BA9" s="17">
        <v>510</v>
      </c>
      <c r="BB9" s="17">
        <v>0</v>
      </c>
      <c r="BD9" s="166">
        <f t="shared" si="10"/>
        <v>4648</v>
      </c>
      <c r="BE9" s="166">
        <f t="shared" si="11"/>
        <v>947</v>
      </c>
      <c r="BF9" s="166">
        <f t="shared" si="12"/>
        <v>303</v>
      </c>
      <c r="BG9" s="166">
        <f t="shared" si="13"/>
        <v>3398</v>
      </c>
      <c r="BH9" s="166">
        <f t="shared" si="14"/>
        <v>0</v>
      </c>
      <c r="BI9" s="166">
        <f t="shared" si="15"/>
        <v>0</v>
      </c>
    </row>
    <row r="10" spans="1:61" ht="12.75">
      <c r="A10" s="17" t="s">
        <v>11</v>
      </c>
      <c r="B10" s="17" t="s">
        <v>107</v>
      </c>
      <c r="C10" s="17">
        <v>83</v>
      </c>
      <c r="D10" s="17">
        <v>0</v>
      </c>
      <c r="E10" s="166">
        <f t="shared" si="1"/>
        <v>83</v>
      </c>
      <c r="F10" s="17">
        <v>376</v>
      </c>
      <c r="G10" s="17">
        <v>0</v>
      </c>
      <c r="H10" s="17">
        <v>845</v>
      </c>
      <c r="I10" s="17">
        <v>0</v>
      </c>
      <c r="J10" s="17">
        <v>2469</v>
      </c>
      <c r="K10" s="17">
        <v>2450</v>
      </c>
      <c r="L10" s="2">
        <f t="shared" si="2"/>
        <v>1240</v>
      </c>
      <c r="M10" s="17">
        <v>0</v>
      </c>
      <c r="N10" s="17">
        <v>0</v>
      </c>
      <c r="O10" s="166">
        <f t="shared" si="16"/>
        <v>1323</v>
      </c>
      <c r="P10" s="17">
        <v>6743</v>
      </c>
      <c r="Q10" s="17">
        <v>0</v>
      </c>
      <c r="R10" s="221">
        <v>-368</v>
      </c>
      <c r="S10" s="166">
        <f t="shared" si="3"/>
        <v>7698</v>
      </c>
      <c r="U10" s="221">
        <v>0</v>
      </c>
      <c r="V10" s="166">
        <f t="shared" si="17"/>
        <v>7698</v>
      </c>
      <c r="W10" s="17" t="s">
        <v>11</v>
      </c>
      <c r="X10" s="17" t="s">
        <v>107</v>
      </c>
      <c r="Y10" s="166">
        <f t="shared" si="4"/>
        <v>7698</v>
      </c>
      <c r="Z10" s="221">
        <v>0</v>
      </c>
      <c r="AA10" s="166">
        <f>'kötelez.'!M10</f>
        <v>400</v>
      </c>
      <c r="AB10" s="166">
        <f t="shared" si="18"/>
        <v>7298</v>
      </c>
      <c r="AD10" s="17">
        <v>3538</v>
      </c>
      <c r="AE10" s="17">
        <v>1132</v>
      </c>
      <c r="AF10" s="17">
        <v>2340</v>
      </c>
      <c r="AG10" s="17">
        <v>209</v>
      </c>
      <c r="AH10" s="17">
        <v>479</v>
      </c>
      <c r="AJ10" s="166">
        <f t="shared" si="5"/>
        <v>7010</v>
      </c>
      <c r="AK10" s="166">
        <f t="shared" si="6"/>
        <v>688</v>
      </c>
      <c r="AL10" s="166">
        <f t="shared" si="7"/>
        <v>7698</v>
      </c>
      <c r="AN10" s="17" t="s">
        <v>11</v>
      </c>
      <c r="AO10" s="17" t="s">
        <v>107</v>
      </c>
      <c r="AP10" s="166">
        <f t="shared" si="8"/>
        <v>7698</v>
      </c>
      <c r="AQ10" s="17">
        <v>3538</v>
      </c>
      <c r="AR10" s="17">
        <v>1132</v>
      </c>
      <c r="AS10" s="17">
        <v>2340</v>
      </c>
      <c r="AT10" s="17">
        <v>209</v>
      </c>
      <c r="AU10" s="17">
        <v>479</v>
      </c>
      <c r="AW10" s="166">
        <f t="shared" si="9"/>
        <v>400</v>
      </c>
      <c r="AX10" s="17">
        <v>0</v>
      </c>
      <c r="AY10" s="17">
        <v>0</v>
      </c>
      <c r="AZ10" s="17">
        <v>0</v>
      </c>
      <c r="BA10" s="17">
        <v>0</v>
      </c>
      <c r="BB10" s="17">
        <v>400</v>
      </c>
      <c r="BD10" s="166">
        <f t="shared" si="10"/>
        <v>7298</v>
      </c>
      <c r="BE10" s="166">
        <f t="shared" si="11"/>
        <v>3538</v>
      </c>
      <c r="BF10" s="166">
        <f t="shared" si="12"/>
        <v>1132</v>
      </c>
      <c r="BG10" s="166">
        <f t="shared" si="13"/>
        <v>2340</v>
      </c>
      <c r="BH10" s="166">
        <f t="shared" si="14"/>
        <v>209</v>
      </c>
      <c r="BI10" s="166">
        <f t="shared" si="15"/>
        <v>79</v>
      </c>
    </row>
    <row r="11" spans="1:61" ht="12.75">
      <c r="A11" s="17" t="s">
        <v>12</v>
      </c>
      <c r="B11" s="17" t="s">
        <v>108</v>
      </c>
      <c r="C11" s="17">
        <v>628</v>
      </c>
      <c r="D11" s="17">
        <v>8</v>
      </c>
      <c r="E11" s="166">
        <f t="shared" si="1"/>
        <v>636</v>
      </c>
      <c r="F11" s="17">
        <v>7</v>
      </c>
      <c r="G11" s="17">
        <v>0</v>
      </c>
      <c r="H11" s="17">
        <v>441</v>
      </c>
      <c r="I11" s="17">
        <v>0</v>
      </c>
      <c r="J11" s="17">
        <v>827</v>
      </c>
      <c r="K11" s="17">
        <v>1398</v>
      </c>
      <c r="L11" s="2">
        <f t="shared" si="2"/>
        <v>-123</v>
      </c>
      <c r="M11" s="17">
        <v>0</v>
      </c>
      <c r="N11" s="17">
        <v>0</v>
      </c>
      <c r="O11" s="166">
        <f t="shared" si="16"/>
        <v>513</v>
      </c>
      <c r="P11" s="17">
        <v>654</v>
      </c>
      <c r="Q11" s="17">
        <v>0</v>
      </c>
      <c r="R11" s="221">
        <v>-91</v>
      </c>
      <c r="S11" s="166">
        <f t="shared" si="3"/>
        <v>1076</v>
      </c>
      <c r="U11" s="221">
        <v>0</v>
      </c>
      <c r="V11" s="166">
        <f t="shared" si="17"/>
        <v>1076</v>
      </c>
      <c r="W11" s="17" t="s">
        <v>12</v>
      </c>
      <c r="X11" s="17" t="s">
        <v>108</v>
      </c>
      <c r="Y11" s="166">
        <f t="shared" si="4"/>
        <v>1076</v>
      </c>
      <c r="Z11" s="221">
        <v>0</v>
      </c>
      <c r="AA11" s="166">
        <f>'kötelez.'!M11</f>
        <v>490</v>
      </c>
      <c r="AB11" s="166">
        <f t="shared" si="18"/>
        <v>586</v>
      </c>
      <c r="AD11" s="17">
        <v>20</v>
      </c>
      <c r="AE11" s="17">
        <v>6</v>
      </c>
      <c r="AF11" s="17">
        <v>1050</v>
      </c>
      <c r="AG11" s="17">
        <v>0</v>
      </c>
      <c r="AH11" s="17">
        <v>0</v>
      </c>
      <c r="AJ11" s="166">
        <f t="shared" si="5"/>
        <v>1076</v>
      </c>
      <c r="AK11" s="166">
        <f t="shared" si="6"/>
        <v>0</v>
      </c>
      <c r="AL11" s="166">
        <f t="shared" si="7"/>
        <v>1076</v>
      </c>
      <c r="AN11" s="17" t="s">
        <v>12</v>
      </c>
      <c r="AO11" s="17" t="s">
        <v>108</v>
      </c>
      <c r="AP11" s="166">
        <f t="shared" si="8"/>
        <v>1076</v>
      </c>
      <c r="AQ11" s="17">
        <v>20</v>
      </c>
      <c r="AR11" s="17">
        <v>6</v>
      </c>
      <c r="AS11" s="17">
        <v>1050</v>
      </c>
      <c r="AT11" s="17">
        <v>0</v>
      </c>
      <c r="AU11" s="17">
        <v>0</v>
      </c>
      <c r="AW11" s="166">
        <f t="shared" si="9"/>
        <v>490</v>
      </c>
      <c r="AX11" s="17">
        <v>0</v>
      </c>
      <c r="AY11" s="17">
        <v>0</v>
      </c>
      <c r="AZ11" s="17">
        <v>490</v>
      </c>
      <c r="BA11" s="17">
        <v>0</v>
      </c>
      <c r="BB11" s="17">
        <v>0</v>
      </c>
      <c r="BD11" s="166">
        <f t="shared" si="10"/>
        <v>586</v>
      </c>
      <c r="BE11" s="166">
        <f t="shared" si="11"/>
        <v>20</v>
      </c>
      <c r="BF11" s="166">
        <f t="shared" si="12"/>
        <v>6</v>
      </c>
      <c r="BG11" s="166">
        <f t="shared" si="13"/>
        <v>560</v>
      </c>
      <c r="BH11" s="166">
        <f t="shared" si="14"/>
        <v>0</v>
      </c>
      <c r="BI11" s="166">
        <f t="shared" si="15"/>
        <v>0</v>
      </c>
    </row>
    <row r="12" spans="1:61" ht="12.75">
      <c r="A12" s="17" t="s">
        <v>13</v>
      </c>
      <c r="B12" s="17" t="s">
        <v>281</v>
      </c>
      <c r="C12" s="17">
        <v>1367</v>
      </c>
      <c r="D12" s="17">
        <v>39</v>
      </c>
      <c r="E12" s="166">
        <f t="shared" si="1"/>
        <v>1406</v>
      </c>
      <c r="F12" s="17">
        <v>263</v>
      </c>
      <c r="G12" s="17">
        <v>0</v>
      </c>
      <c r="H12" s="17">
        <v>0</v>
      </c>
      <c r="I12" s="17">
        <v>0</v>
      </c>
      <c r="J12" s="17">
        <v>1316</v>
      </c>
      <c r="K12" s="17">
        <v>1372</v>
      </c>
      <c r="L12" s="2">
        <f t="shared" si="2"/>
        <v>207</v>
      </c>
      <c r="M12" s="17">
        <v>0</v>
      </c>
      <c r="N12" s="17">
        <v>0</v>
      </c>
      <c r="O12" s="166">
        <f t="shared" si="16"/>
        <v>1613</v>
      </c>
      <c r="P12" s="17">
        <v>0</v>
      </c>
      <c r="Q12" s="17">
        <v>0</v>
      </c>
      <c r="R12" s="221">
        <v>0</v>
      </c>
      <c r="S12" s="166">
        <f t="shared" si="3"/>
        <v>1613</v>
      </c>
      <c r="U12" s="221">
        <v>0</v>
      </c>
      <c r="V12" s="166">
        <f t="shared" si="17"/>
        <v>1613</v>
      </c>
      <c r="W12" s="17" t="s">
        <v>13</v>
      </c>
      <c r="X12" s="17" t="s">
        <v>281</v>
      </c>
      <c r="Y12" s="166">
        <f t="shared" si="4"/>
        <v>1613</v>
      </c>
      <c r="Z12" s="221">
        <v>0</v>
      </c>
      <c r="AA12" s="166">
        <f>'kötelez.'!M12</f>
        <v>0</v>
      </c>
      <c r="AB12" s="166">
        <f t="shared" si="18"/>
        <v>1613</v>
      </c>
      <c r="AD12" s="17">
        <v>0</v>
      </c>
      <c r="AE12" s="17">
        <v>0</v>
      </c>
      <c r="AF12" s="17">
        <v>1613</v>
      </c>
      <c r="AG12" s="17">
        <v>0</v>
      </c>
      <c r="AH12" s="17">
        <v>0</v>
      </c>
      <c r="AJ12" s="166">
        <f t="shared" si="5"/>
        <v>1613</v>
      </c>
      <c r="AK12" s="166">
        <f t="shared" si="6"/>
        <v>0</v>
      </c>
      <c r="AL12" s="166">
        <f t="shared" si="7"/>
        <v>1613</v>
      </c>
      <c r="AN12" s="17" t="s">
        <v>13</v>
      </c>
      <c r="AO12" s="17" t="s">
        <v>281</v>
      </c>
      <c r="AP12" s="166">
        <f t="shared" si="8"/>
        <v>1613</v>
      </c>
      <c r="AQ12" s="17">
        <v>0</v>
      </c>
      <c r="AR12" s="17">
        <v>0</v>
      </c>
      <c r="AS12" s="17">
        <v>1613</v>
      </c>
      <c r="AT12" s="17">
        <v>0</v>
      </c>
      <c r="AU12" s="17">
        <v>0</v>
      </c>
      <c r="AW12" s="166">
        <f t="shared" si="9"/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D12" s="166">
        <f t="shared" si="10"/>
        <v>1613</v>
      </c>
      <c r="BE12" s="166">
        <f t="shared" si="11"/>
        <v>0</v>
      </c>
      <c r="BF12" s="166">
        <f t="shared" si="12"/>
        <v>0</v>
      </c>
      <c r="BG12" s="166">
        <f t="shared" si="13"/>
        <v>1613</v>
      </c>
      <c r="BH12" s="166">
        <f t="shared" si="14"/>
        <v>0</v>
      </c>
      <c r="BI12" s="166">
        <f t="shared" si="15"/>
        <v>0</v>
      </c>
    </row>
    <row r="13" spans="1:61" ht="12.75">
      <c r="A13" s="17" t="s">
        <v>14</v>
      </c>
      <c r="B13" s="17" t="s">
        <v>110</v>
      </c>
      <c r="C13" s="17">
        <v>124</v>
      </c>
      <c r="D13" s="17">
        <v>28</v>
      </c>
      <c r="E13" s="166">
        <f t="shared" si="1"/>
        <v>152</v>
      </c>
      <c r="F13" s="17">
        <v>159</v>
      </c>
      <c r="G13" s="17">
        <v>0</v>
      </c>
      <c r="H13" s="17">
        <v>3186</v>
      </c>
      <c r="I13" s="17">
        <v>0</v>
      </c>
      <c r="J13" s="17">
        <v>327</v>
      </c>
      <c r="K13" s="17">
        <v>3402</v>
      </c>
      <c r="L13" s="2">
        <f t="shared" si="2"/>
        <v>270</v>
      </c>
      <c r="M13" s="17">
        <v>0</v>
      </c>
      <c r="N13" s="17">
        <v>0</v>
      </c>
      <c r="O13" s="166">
        <f t="shared" si="16"/>
        <v>422</v>
      </c>
      <c r="P13" s="17">
        <v>12431</v>
      </c>
      <c r="Q13" s="17">
        <v>0</v>
      </c>
      <c r="R13" s="221">
        <v>4391</v>
      </c>
      <c r="S13" s="166">
        <f t="shared" si="3"/>
        <v>17244</v>
      </c>
      <c r="U13" s="221">
        <v>0</v>
      </c>
      <c r="V13" s="166">
        <f t="shared" si="17"/>
        <v>17244</v>
      </c>
      <c r="W13" s="17" t="s">
        <v>14</v>
      </c>
      <c r="X13" s="17" t="s">
        <v>110</v>
      </c>
      <c r="Y13" s="166">
        <f t="shared" si="4"/>
        <v>17244</v>
      </c>
      <c r="Z13" s="221">
        <v>0</v>
      </c>
      <c r="AA13" s="166">
        <f>'kötelez.'!M13</f>
        <v>7328</v>
      </c>
      <c r="AB13" s="166">
        <f t="shared" si="18"/>
        <v>9916</v>
      </c>
      <c r="AD13" s="17">
        <v>7983</v>
      </c>
      <c r="AE13" s="17">
        <v>2555</v>
      </c>
      <c r="AF13" s="17">
        <v>6595</v>
      </c>
      <c r="AG13" s="17">
        <v>0</v>
      </c>
      <c r="AH13" s="17">
        <v>111</v>
      </c>
      <c r="AJ13" s="166">
        <f t="shared" si="5"/>
        <v>17133</v>
      </c>
      <c r="AK13" s="166">
        <f t="shared" si="6"/>
        <v>111</v>
      </c>
      <c r="AL13" s="166">
        <f t="shared" si="7"/>
        <v>17244</v>
      </c>
      <c r="AN13" s="17" t="s">
        <v>14</v>
      </c>
      <c r="AO13" s="17" t="s">
        <v>110</v>
      </c>
      <c r="AP13" s="166">
        <f t="shared" si="8"/>
        <v>17244</v>
      </c>
      <c r="AQ13" s="17">
        <v>7983</v>
      </c>
      <c r="AR13" s="17">
        <v>2555</v>
      </c>
      <c r="AS13" s="17">
        <v>6595</v>
      </c>
      <c r="AT13" s="17">
        <v>0</v>
      </c>
      <c r="AU13" s="17">
        <v>111</v>
      </c>
      <c r="AW13" s="166">
        <f t="shared" si="9"/>
        <v>7328</v>
      </c>
      <c r="AX13" s="17">
        <v>733</v>
      </c>
      <c r="AY13" s="17">
        <v>0</v>
      </c>
      <c r="AZ13" s="17">
        <v>6595</v>
      </c>
      <c r="BA13" s="17">
        <v>0</v>
      </c>
      <c r="BB13" s="17">
        <v>0</v>
      </c>
      <c r="BD13" s="166">
        <f t="shared" si="10"/>
        <v>9916</v>
      </c>
      <c r="BE13" s="166">
        <f t="shared" si="11"/>
        <v>7250</v>
      </c>
      <c r="BF13" s="166">
        <f t="shared" si="12"/>
        <v>2555</v>
      </c>
      <c r="BG13" s="166">
        <f t="shared" si="13"/>
        <v>0</v>
      </c>
      <c r="BH13" s="166">
        <f t="shared" si="14"/>
        <v>0</v>
      </c>
      <c r="BI13" s="166">
        <f t="shared" si="15"/>
        <v>111</v>
      </c>
    </row>
    <row r="14" spans="1:61" ht="12.75">
      <c r="A14" s="17" t="s">
        <v>15</v>
      </c>
      <c r="B14" s="17" t="s">
        <v>111</v>
      </c>
      <c r="C14" s="17">
        <v>1</v>
      </c>
      <c r="D14" s="17">
        <v>0</v>
      </c>
      <c r="E14" s="166">
        <f t="shared" si="1"/>
        <v>1</v>
      </c>
      <c r="F14" s="17">
        <v>24</v>
      </c>
      <c r="G14" s="17">
        <v>0</v>
      </c>
      <c r="H14" s="17">
        <v>474</v>
      </c>
      <c r="I14" s="17">
        <v>0</v>
      </c>
      <c r="J14" s="17">
        <v>0</v>
      </c>
      <c r="K14" s="17">
        <v>153</v>
      </c>
      <c r="L14" s="2">
        <f t="shared" si="2"/>
        <v>345</v>
      </c>
      <c r="M14" s="17">
        <v>0</v>
      </c>
      <c r="N14" s="17">
        <v>0</v>
      </c>
      <c r="O14" s="166">
        <f t="shared" si="16"/>
        <v>346</v>
      </c>
      <c r="P14" s="17">
        <v>3175</v>
      </c>
      <c r="Q14" s="17">
        <v>0</v>
      </c>
      <c r="R14" s="221">
        <v>-1217</v>
      </c>
      <c r="S14" s="166">
        <f t="shared" si="3"/>
        <v>2304</v>
      </c>
      <c r="U14" s="221">
        <v>0</v>
      </c>
      <c r="V14" s="166">
        <f t="shared" si="17"/>
        <v>2304</v>
      </c>
      <c r="W14" s="17" t="s">
        <v>15</v>
      </c>
      <c r="X14" s="17" t="s">
        <v>111</v>
      </c>
      <c r="Y14" s="166">
        <f t="shared" si="4"/>
        <v>2304</v>
      </c>
      <c r="Z14" s="221">
        <v>0</v>
      </c>
      <c r="AA14" s="166">
        <f>'kötelez.'!M14</f>
        <v>1253</v>
      </c>
      <c r="AB14" s="166">
        <f t="shared" si="18"/>
        <v>1051</v>
      </c>
      <c r="AD14" s="17">
        <v>319</v>
      </c>
      <c r="AE14" s="17">
        <v>101</v>
      </c>
      <c r="AF14" s="17">
        <v>922</v>
      </c>
      <c r="AG14" s="17">
        <v>0</v>
      </c>
      <c r="AH14" s="17">
        <v>962</v>
      </c>
      <c r="AJ14" s="166">
        <f t="shared" si="5"/>
        <v>1342</v>
      </c>
      <c r="AK14" s="166">
        <f t="shared" si="6"/>
        <v>962</v>
      </c>
      <c r="AL14" s="166">
        <f t="shared" si="7"/>
        <v>2304</v>
      </c>
      <c r="AN14" s="17" t="s">
        <v>15</v>
      </c>
      <c r="AO14" s="17" t="s">
        <v>111</v>
      </c>
      <c r="AP14" s="166">
        <f t="shared" si="8"/>
        <v>2304</v>
      </c>
      <c r="AQ14" s="17">
        <v>319</v>
      </c>
      <c r="AR14" s="17">
        <v>101</v>
      </c>
      <c r="AS14" s="17">
        <v>922</v>
      </c>
      <c r="AT14" s="17">
        <v>0</v>
      </c>
      <c r="AU14" s="17">
        <v>962</v>
      </c>
      <c r="AW14" s="166">
        <f t="shared" si="9"/>
        <v>1253</v>
      </c>
      <c r="AX14" s="17">
        <v>318</v>
      </c>
      <c r="AY14" s="17">
        <v>13</v>
      </c>
      <c r="AZ14" s="17">
        <v>922</v>
      </c>
      <c r="BA14" s="17">
        <v>0</v>
      </c>
      <c r="BB14" s="17">
        <v>0</v>
      </c>
      <c r="BD14" s="166">
        <f t="shared" si="10"/>
        <v>1051</v>
      </c>
      <c r="BE14" s="166">
        <f t="shared" si="11"/>
        <v>1</v>
      </c>
      <c r="BF14" s="166">
        <f t="shared" si="12"/>
        <v>88</v>
      </c>
      <c r="BG14" s="166">
        <f t="shared" si="13"/>
        <v>0</v>
      </c>
      <c r="BH14" s="166">
        <f t="shared" si="14"/>
        <v>0</v>
      </c>
      <c r="BI14" s="166">
        <f t="shared" si="15"/>
        <v>962</v>
      </c>
    </row>
    <row r="15" spans="1:61" ht="12.75">
      <c r="A15" s="17" t="s">
        <v>16</v>
      </c>
      <c r="B15" s="17" t="s">
        <v>112</v>
      </c>
      <c r="C15" s="17">
        <v>80</v>
      </c>
      <c r="D15" s="17">
        <v>0</v>
      </c>
      <c r="E15" s="166">
        <f t="shared" si="1"/>
        <v>80</v>
      </c>
      <c r="F15" s="17">
        <v>3227</v>
      </c>
      <c r="G15" s="17">
        <v>0</v>
      </c>
      <c r="H15" s="17">
        <v>0</v>
      </c>
      <c r="I15" s="17">
        <v>0</v>
      </c>
      <c r="J15" s="17">
        <v>0</v>
      </c>
      <c r="K15" s="17">
        <v>3163</v>
      </c>
      <c r="L15" s="2">
        <f t="shared" si="2"/>
        <v>64</v>
      </c>
      <c r="M15" s="17">
        <v>0</v>
      </c>
      <c r="N15" s="17">
        <v>0</v>
      </c>
      <c r="O15" s="166">
        <f t="shared" si="16"/>
        <v>144</v>
      </c>
      <c r="P15" s="17">
        <v>6147</v>
      </c>
      <c r="Q15" s="17">
        <v>0</v>
      </c>
      <c r="R15" s="221">
        <v>-1895</v>
      </c>
      <c r="S15" s="166">
        <f t="shared" si="3"/>
        <v>4396</v>
      </c>
      <c r="U15" s="221">
        <v>0</v>
      </c>
      <c r="V15" s="166">
        <f t="shared" si="17"/>
        <v>4396</v>
      </c>
      <c r="W15" s="17" t="s">
        <v>16</v>
      </c>
      <c r="X15" s="17" t="s">
        <v>112</v>
      </c>
      <c r="Y15" s="166">
        <f t="shared" si="4"/>
        <v>4396</v>
      </c>
      <c r="Z15" s="221">
        <v>0</v>
      </c>
      <c r="AA15" s="166">
        <f>'kötelez.'!M15</f>
        <v>1863</v>
      </c>
      <c r="AB15" s="166">
        <f t="shared" si="18"/>
        <v>2533</v>
      </c>
      <c r="AD15" s="17">
        <v>2043</v>
      </c>
      <c r="AE15" s="17">
        <v>653</v>
      </c>
      <c r="AF15" s="17">
        <v>1700</v>
      </c>
      <c r="AG15" s="17">
        <v>0</v>
      </c>
      <c r="AH15" s="17">
        <v>0</v>
      </c>
      <c r="AJ15" s="166">
        <f t="shared" si="5"/>
        <v>4396</v>
      </c>
      <c r="AK15" s="166">
        <f t="shared" si="6"/>
        <v>0</v>
      </c>
      <c r="AL15" s="166">
        <f t="shared" si="7"/>
        <v>4396</v>
      </c>
      <c r="AN15" s="17" t="s">
        <v>16</v>
      </c>
      <c r="AO15" s="17" t="s">
        <v>112</v>
      </c>
      <c r="AP15" s="166">
        <f t="shared" si="8"/>
        <v>4396</v>
      </c>
      <c r="AQ15" s="17">
        <v>2043</v>
      </c>
      <c r="AR15" s="17">
        <v>653</v>
      </c>
      <c r="AS15" s="17">
        <v>1700</v>
      </c>
      <c r="AT15" s="17">
        <v>0</v>
      </c>
      <c r="AU15" s="17">
        <v>0</v>
      </c>
      <c r="AW15" s="166">
        <f t="shared" si="9"/>
        <v>1863</v>
      </c>
      <c r="AX15" s="17">
        <v>163</v>
      </c>
      <c r="AY15" s="17">
        <v>0</v>
      </c>
      <c r="AZ15" s="17">
        <v>1700</v>
      </c>
      <c r="BA15" s="17">
        <v>0</v>
      </c>
      <c r="BB15" s="17">
        <v>0</v>
      </c>
      <c r="BD15" s="166">
        <f t="shared" si="10"/>
        <v>2533</v>
      </c>
      <c r="BE15" s="166">
        <f t="shared" si="11"/>
        <v>1880</v>
      </c>
      <c r="BF15" s="166">
        <f t="shared" si="12"/>
        <v>653</v>
      </c>
      <c r="BG15" s="166">
        <f t="shared" si="13"/>
        <v>0</v>
      </c>
      <c r="BH15" s="166">
        <f t="shared" si="14"/>
        <v>0</v>
      </c>
      <c r="BI15" s="166">
        <f t="shared" si="15"/>
        <v>0</v>
      </c>
    </row>
    <row r="16" spans="1:61" ht="12.75">
      <c r="A16" s="17" t="s">
        <v>17</v>
      </c>
      <c r="B16" s="17" t="s">
        <v>113</v>
      </c>
      <c r="C16" s="17">
        <v>1</v>
      </c>
      <c r="D16" s="17">
        <v>27</v>
      </c>
      <c r="E16" s="166">
        <f t="shared" si="1"/>
        <v>28</v>
      </c>
      <c r="F16" s="17">
        <v>45</v>
      </c>
      <c r="G16" s="17">
        <v>0</v>
      </c>
      <c r="H16" s="17">
        <v>106</v>
      </c>
      <c r="I16" s="17">
        <v>0</v>
      </c>
      <c r="J16" s="17">
        <v>4788</v>
      </c>
      <c r="K16" s="17">
        <v>4803</v>
      </c>
      <c r="L16" s="2">
        <f t="shared" si="2"/>
        <v>136</v>
      </c>
      <c r="M16" s="17">
        <v>0</v>
      </c>
      <c r="N16" s="17">
        <v>0</v>
      </c>
      <c r="O16" s="166">
        <f t="shared" si="16"/>
        <v>164</v>
      </c>
      <c r="P16" s="17">
        <v>2078</v>
      </c>
      <c r="Q16" s="17">
        <v>0</v>
      </c>
      <c r="R16" s="221">
        <v>21</v>
      </c>
      <c r="S16" s="166">
        <f t="shared" si="3"/>
        <v>2263</v>
      </c>
      <c r="U16" s="221">
        <v>0</v>
      </c>
      <c r="V16" s="166">
        <f t="shared" si="17"/>
        <v>2263</v>
      </c>
      <c r="W16" s="17" t="s">
        <v>17</v>
      </c>
      <c r="X16" s="17" t="s">
        <v>113</v>
      </c>
      <c r="Y16" s="166">
        <f t="shared" si="4"/>
        <v>2263</v>
      </c>
      <c r="Z16" s="221">
        <v>0</v>
      </c>
      <c r="AA16" s="166">
        <f>'kötelez.'!M16</f>
        <v>2263</v>
      </c>
      <c r="AB16" s="166">
        <f t="shared" si="18"/>
        <v>0</v>
      </c>
      <c r="AD16" s="17">
        <v>0</v>
      </c>
      <c r="AE16" s="17">
        <v>0</v>
      </c>
      <c r="AF16" s="17">
        <v>818</v>
      </c>
      <c r="AG16" s="17">
        <v>1445</v>
      </c>
      <c r="AH16" s="17">
        <v>0</v>
      </c>
      <c r="AJ16" s="166">
        <f t="shared" si="5"/>
        <v>818</v>
      </c>
      <c r="AK16" s="166">
        <f t="shared" si="6"/>
        <v>1445</v>
      </c>
      <c r="AL16" s="166">
        <f t="shared" si="7"/>
        <v>2263</v>
      </c>
      <c r="AN16" s="17" t="s">
        <v>17</v>
      </c>
      <c r="AO16" s="17" t="s">
        <v>113</v>
      </c>
      <c r="AP16" s="166">
        <f t="shared" si="8"/>
        <v>2263</v>
      </c>
      <c r="AQ16" s="17">
        <v>0</v>
      </c>
      <c r="AR16" s="17">
        <v>0</v>
      </c>
      <c r="AS16" s="17">
        <v>818</v>
      </c>
      <c r="AT16" s="17">
        <v>1445</v>
      </c>
      <c r="AU16" s="17">
        <v>0</v>
      </c>
      <c r="AW16" s="166">
        <f t="shared" si="9"/>
        <v>2263</v>
      </c>
      <c r="AX16" s="17">
        <v>0</v>
      </c>
      <c r="AY16" s="17">
        <v>0</v>
      </c>
      <c r="AZ16" s="17">
        <v>818</v>
      </c>
      <c r="BA16" s="17">
        <v>1445</v>
      </c>
      <c r="BB16" s="17">
        <v>0</v>
      </c>
      <c r="BD16" s="166">
        <f t="shared" si="10"/>
        <v>0</v>
      </c>
      <c r="BE16" s="166">
        <f t="shared" si="11"/>
        <v>0</v>
      </c>
      <c r="BF16" s="166">
        <f t="shared" si="12"/>
        <v>0</v>
      </c>
      <c r="BG16" s="166">
        <f t="shared" si="13"/>
        <v>0</v>
      </c>
      <c r="BH16" s="166">
        <f t="shared" si="14"/>
        <v>0</v>
      </c>
      <c r="BI16" s="166">
        <f t="shared" si="15"/>
        <v>0</v>
      </c>
    </row>
    <row r="17" spans="1:61" ht="12.75">
      <c r="A17" s="17" t="s">
        <v>18</v>
      </c>
      <c r="B17" s="17" t="s">
        <v>114</v>
      </c>
      <c r="C17" s="17">
        <v>1042</v>
      </c>
      <c r="D17" s="17">
        <v>16</v>
      </c>
      <c r="E17" s="166">
        <f t="shared" si="1"/>
        <v>1058</v>
      </c>
      <c r="F17" s="17">
        <v>0</v>
      </c>
      <c r="G17" s="17">
        <v>0</v>
      </c>
      <c r="H17" s="17">
        <v>351</v>
      </c>
      <c r="I17" s="17">
        <v>0</v>
      </c>
      <c r="J17" s="17">
        <v>2428</v>
      </c>
      <c r="K17" s="17">
        <v>3550</v>
      </c>
      <c r="L17" s="2">
        <f t="shared" si="2"/>
        <v>-771</v>
      </c>
      <c r="M17" s="17">
        <v>0</v>
      </c>
      <c r="N17" s="17">
        <v>0</v>
      </c>
      <c r="O17" s="166">
        <f t="shared" si="16"/>
        <v>287</v>
      </c>
      <c r="P17" s="17">
        <v>205</v>
      </c>
      <c r="Q17" s="17">
        <v>0</v>
      </c>
      <c r="R17" s="221">
        <v>-282</v>
      </c>
      <c r="S17" s="166">
        <f t="shared" si="3"/>
        <v>210</v>
      </c>
      <c r="U17" s="221">
        <v>0</v>
      </c>
      <c r="V17" s="166">
        <f t="shared" si="17"/>
        <v>210</v>
      </c>
      <c r="W17" s="17" t="s">
        <v>18</v>
      </c>
      <c r="X17" s="17" t="s">
        <v>114</v>
      </c>
      <c r="Y17" s="166">
        <f t="shared" si="4"/>
        <v>210</v>
      </c>
      <c r="Z17" s="221">
        <v>0</v>
      </c>
      <c r="AA17" s="166">
        <f>'kötelez.'!M17</f>
        <v>162</v>
      </c>
      <c r="AB17" s="166">
        <f t="shared" si="18"/>
        <v>48</v>
      </c>
      <c r="AD17" s="17">
        <v>28</v>
      </c>
      <c r="AE17" s="17">
        <v>9</v>
      </c>
      <c r="AF17" s="17">
        <v>173</v>
      </c>
      <c r="AG17" s="17">
        <v>0</v>
      </c>
      <c r="AH17" s="17">
        <v>0</v>
      </c>
      <c r="AJ17" s="166">
        <f t="shared" si="5"/>
        <v>210</v>
      </c>
      <c r="AK17" s="166">
        <f t="shared" si="6"/>
        <v>0</v>
      </c>
      <c r="AL17" s="166">
        <f t="shared" si="7"/>
        <v>210</v>
      </c>
      <c r="AN17" s="17" t="s">
        <v>18</v>
      </c>
      <c r="AO17" s="17" t="s">
        <v>114</v>
      </c>
      <c r="AP17" s="166">
        <f t="shared" si="8"/>
        <v>210</v>
      </c>
      <c r="AQ17" s="17">
        <v>28</v>
      </c>
      <c r="AR17" s="17">
        <v>9</v>
      </c>
      <c r="AS17" s="17">
        <v>173</v>
      </c>
      <c r="AT17" s="17">
        <v>0</v>
      </c>
      <c r="AU17" s="17">
        <v>0</v>
      </c>
      <c r="AW17" s="166">
        <f t="shared" si="9"/>
        <v>162</v>
      </c>
      <c r="AX17" s="17">
        <v>28</v>
      </c>
      <c r="AY17" s="17">
        <v>0</v>
      </c>
      <c r="AZ17" s="17">
        <v>134</v>
      </c>
      <c r="BA17" s="17">
        <v>0</v>
      </c>
      <c r="BB17" s="17">
        <v>0</v>
      </c>
      <c r="BD17" s="166">
        <f t="shared" si="10"/>
        <v>48</v>
      </c>
      <c r="BE17" s="166">
        <f t="shared" si="11"/>
        <v>0</v>
      </c>
      <c r="BF17" s="166">
        <f t="shared" si="12"/>
        <v>9</v>
      </c>
      <c r="BG17" s="166">
        <f t="shared" si="13"/>
        <v>39</v>
      </c>
      <c r="BH17" s="166">
        <f t="shared" si="14"/>
        <v>0</v>
      </c>
      <c r="BI17" s="166">
        <f t="shared" si="15"/>
        <v>0</v>
      </c>
    </row>
    <row r="18" spans="1:61" ht="12.75">
      <c r="A18" s="17" t="s">
        <v>19</v>
      </c>
      <c r="B18" s="17" t="s">
        <v>115</v>
      </c>
      <c r="C18" s="17">
        <v>1</v>
      </c>
      <c r="D18" s="17">
        <v>76</v>
      </c>
      <c r="E18" s="166">
        <f t="shared" si="1"/>
        <v>77</v>
      </c>
      <c r="F18" s="17">
        <v>3623</v>
      </c>
      <c r="G18" s="17">
        <v>0</v>
      </c>
      <c r="H18" s="17">
        <v>52</v>
      </c>
      <c r="I18" s="17">
        <v>3623</v>
      </c>
      <c r="J18" s="17">
        <v>0</v>
      </c>
      <c r="K18" s="17">
        <v>0</v>
      </c>
      <c r="L18" s="2">
        <f t="shared" si="2"/>
        <v>52</v>
      </c>
      <c r="M18" s="17">
        <v>0</v>
      </c>
      <c r="N18" s="17">
        <v>0</v>
      </c>
      <c r="O18" s="166">
        <f t="shared" si="16"/>
        <v>129</v>
      </c>
      <c r="P18" s="17">
        <v>249</v>
      </c>
      <c r="Q18" s="17">
        <v>0</v>
      </c>
      <c r="R18" s="221">
        <v>-378</v>
      </c>
      <c r="S18" s="166">
        <f t="shared" si="3"/>
        <v>0</v>
      </c>
      <c r="U18" s="221">
        <v>0</v>
      </c>
      <c r="V18" s="166">
        <f t="shared" si="17"/>
        <v>0</v>
      </c>
      <c r="W18" s="17" t="s">
        <v>19</v>
      </c>
      <c r="X18" s="17" t="s">
        <v>115</v>
      </c>
      <c r="Y18" s="166">
        <f t="shared" si="4"/>
        <v>0</v>
      </c>
      <c r="Z18" s="221">
        <v>0</v>
      </c>
      <c r="AA18" s="166">
        <f>'kötelez.'!M18</f>
        <v>0</v>
      </c>
      <c r="AB18" s="166">
        <f t="shared" si="18"/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J18" s="166">
        <f t="shared" si="5"/>
        <v>0</v>
      </c>
      <c r="AK18" s="166">
        <f t="shared" si="6"/>
        <v>0</v>
      </c>
      <c r="AL18" s="166">
        <f t="shared" si="7"/>
        <v>0</v>
      </c>
      <c r="AN18" s="17" t="s">
        <v>19</v>
      </c>
      <c r="AO18" s="17" t="s">
        <v>115</v>
      </c>
      <c r="AP18" s="166">
        <f t="shared" si="8"/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W18" s="166">
        <f t="shared" si="9"/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D18" s="166">
        <f t="shared" si="10"/>
        <v>0</v>
      </c>
      <c r="BE18" s="166">
        <f t="shared" si="11"/>
        <v>0</v>
      </c>
      <c r="BF18" s="166">
        <f t="shared" si="12"/>
        <v>0</v>
      </c>
      <c r="BG18" s="166">
        <f t="shared" si="13"/>
        <v>0</v>
      </c>
      <c r="BH18" s="166">
        <f t="shared" si="14"/>
        <v>0</v>
      </c>
      <c r="BI18" s="166">
        <f t="shared" si="15"/>
        <v>0</v>
      </c>
    </row>
    <row r="19" spans="1:61" ht="12.75">
      <c r="A19" s="17" t="s">
        <v>31</v>
      </c>
      <c r="B19" s="17" t="s">
        <v>116</v>
      </c>
      <c r="C19" s="17">
        <v>38</v>
      </c>
      <c r="D19" s="17">
        <v>8</v>
      </c>
      <c r="E19" s="166">
        <f t="shared" si="1"/>
        <v>46</v>
      </c>
      <c r="F19" s="17">
        <v>88</v>
      </c>
      <c r="G19" s="17">
        <v>0</v>
      </c>
      <c r="H19" s="17">
        <v>0</v>
      </c>
      <c r="I19" s="17">
        <v>50</v>
      </c>
      <c r="J19" s="17">
        <v>0</v>
      </c>
      <c r="K19" s="17">
        <v>0</v>
      </c>
      <c r="L19" s="2">
        <f t="shared" si="2"/>
        <v>38</v>
      </c>
      <c r="M19" s="17">
        <v>0</v>
      </c>
      <c r="N19" s="17">
        <v>0</v>
      </c>
      <c r="O19" s="166">
        <f t="shared" si="16"/>
        <v>84</v>
      </c>
      <c r="P19" s="17">
        <v>4874</v>
      </c>
      <c r="Q19" s="17">
        <v>0</v>
      </c>
      <c r="R19" s="221">
        <v>-1817</v>
      </c>
      <c r="S19" s="166">
        <f t="shared" si="3"/>
        <v>3141</v>
      </c>
      <c r="U19" s="221">
        <v>0</v>
      </c>
      <c r="V19" s="166">
        <f t="shared" si="17"/>
        <v>3141</v>
      </c>
      <c r="W19" s="17" t="s">
        <v>31</v>
      </c>
      <c r="X19" s="17" t="s">
        <v>116</v>
      </c>
      <c r="Y19" s="166">
        <f t="shared" si="4"/>
        <v>3141</v>
      </c>
      <c r="Z19" s="221">
        <v>0</v>
      </c>
      <c r="AA19" s="166">
        <f>'kötelez.'!M19</f>
        <v>1042</v>
      </c>
      <c r="AB19" s="166">
        <f t="shared" si="18"/>
        <v>2099</v>
      </c>
      <c r="AD19" s="17">
        <v>980</v>
      </c>
      <c r="AE19" s="17">
        <v>314</v>
      </c>
      <c r="AF19" s="17">
        <v>1456</v>
      </c>
      <c r="AG19" s="17">
        <v>0</v>
      </c>
      <c r="AH19" s="17">
        <v>391</v>
      </c>
      <c r="AJ19" s="166">
        <f t="shared" si="5"/>
        <v>2750</v>
      </c>
      <c r="AK19" s="166">
        <f t="shared" si="6"/>
        <v>391</v>
      </c>
      <c r="AL19" s="166">
        <f t="shared" si="7"/>
        <v>3141</v>
      </c>
      <c r="AN19" s="17" t="s">
        <v>31</v>
      </c>
      <c r="AO19" s="17" t="s">
        <v>116</v>
      </c>
      <c r="AP19" s="166">
        <f t="shared" si="8"/>
        <v>3141</v>
      </c>
      <c r="AQ19" s="17">
        <v>980</v>
      </c>
      <c r="AR19" s="17">
        <v>314</v>
      </c>
      <c r="AS19" s="17">
        <v>1456</v>
      </c>
      <c r="AT19" s="17">
        <v>0</v>
      </c>
      <c r="AU19" s="17">
        <v>391</v>
      </c>
      <c r="AW19" s="166">
        <f t="shared" si="9"/>
        <v>1042</v>
      </c>
      <c r="AX19" s="17">
        <v>0</v>
      </c>
      <c r="AY19" s="17">
        <v>0</v>
      </c>
      <c r="AZ19" s="17">
        <v>1042</v>
      </c>
      <c r="BA19" s="17">
        <v>0</v>
      </c>
      <c r="BB19" s="17">
        <v>0</v>
      </c>
      <c r="BD19" s="166">
        <f t="shared" si="10"/>
        <v>2099</v>
      </c>
      <c r="BE19" s="166">
        <f t="shared" si="11"/>
        <v>980</v>
      </c>
      <c r="BF19" s="166">
        <f t="shared" si="12"/>
        <v>314</v>
      </c>
      <c r="BG19" s="166">
        <f t="shared" si="13"/>
        <v>414</v>
      </c>
      <c r="BH19" s="166">
        <f t="shared" si="14"/>
        <v>0</v>
      </c>
      <c r="BI19" s="166">
        <f t="shared" si="15"/>
        <v>391</v>
      </c>
    </row>
    <row r="20" spans="1:61" ht="12.75">
      <c r="A20" s="17" t="s">
        <v>32</v>
      </c>
      <c r="B20" s="17" t="s">
        <v>117</v>
      </c>
      <c r="C20" s="17">
        <v>0</v>
      </c>
      <c r="D20" s="17">
        <v>32</v>
      </c>
      <c r="E20" s="166">
        <f t="shared" si="1"/>
        <v>32</v>
      </c>
      <c r="F20" s="17">
        <v>0</v>
      </c>
      <c r="G20" s="17">
        <v>0</v>
      </c>
      <c r="H20" s="17">
        <v>245</v>
      </c>
      <c r="I20" s="17">
        <v>0</v>
      </c>
      <c r="J20" s="17">
        <v>0</v>
      </c>
      <c r="K20" s="17">
        <v>0</v>
      </c>
      <c r="L20" s="2">
        <f t="shared" si="2"/>
        <v>245</v>
      </c>
      <c r="M20" s="17">
        <v>0</v>
      </c>
      <c r="N20" s="17">
        <v>0</v>
      </c>
      <c r="O20" s="166">
        <f t="shared" si="16"/>
        <v>277</v>
      </c>
      <c r="P20" s="17">
        <v>2232</v>
      </c>
      <c r="Q20" s="17">
        <v>0</v>
      </c>
      <c r="R20" s="221">
        <v>-718</v>
      </c>
      <c r="S20" s="166">
        <f t="shared" si="3"/>
        <v>1791</v>
      </c>
      <c r="U20" s="221">
        <v>0</v>
      </c>
      <c r="V20" s="166">
        <f t="shared" si="17"/>
        <v>1791</v>
      </c>
      <c r="W20" s="17" t="s">
        <v>32</v>
      </c>
      <c r="X20" s="17" t="s">
        <v>117</v>
      </c>
      <c r="Y20" s="166">
        <f t="shared" si="4"/>
        <v>1791</v>
      </c>
      <c r="Z20" s="221">
        <v>0</v>
      </c>
      <c r="AA20" s="166">
        <f>'kötelez.'!M20</f>
        <v>861</v>
      </c>
      <c r="AB20" s="166">
        <f t="shared" si="18"/>
        <v>930</v>
      </c>
      <c r="AD20" s="17">
        <v>32</v>
      </c>
      <c r="AE20" s="17">
        <v>10</v>
      </c>
      <c r="AF20" s="17">
        <v>1749</v>
      </c>
      <c r="AG20" s="17">
        <v>0</v>
      </c>
      <c r="AH20" s="17">
        <v>0</v>
      </c>
      <c r="AJ20" s="166">
        <f t="shared" si="5"/>
        <v>1791</v>
      </c>
      <c r="AK20" s="166">
        <f t="shared" si="6"/>
        <v>0</v>
      </c>
      <c r="AL20" s="166">
        <f t="shared" si="7"/>
        <v>1791</v>
      </c>
      <c r="AN20" s="17" t="s">
        <v>32</v>
      </c>
      <c r="AO20" s="17" t="s">
        <v>117</v>
      </c>
      <c r="AP20" s="166">
        <f t="shared" si="8"/>
        <v>1791</v>
      </c>
      <c r="AQ20" s="17">
        <v>32</v>
      </c>
      <c r="AR20" s="17">
        <v>10</v>
      </c>
      <c r="AS20" s="17">
        <v>1749</v>
      </c>
      <c r="AT20" s="17">
        <v>0</v>
      </c>
      <c r="AU20" s="17">
        <v>0</v>
      </c>
      <c r="AW20" s="166">
        <f t="shared" si="9"/>
        <v>861</v>
      </c>
      <c r="AX20" s="17">
        <v>0</v>
      </c>
      <c r="AY20" s="17">
        <v>0</v>
      </c>
      <c r="AZ20" s="17">
        <v>861</v>
      </c>
      <c r="BA20" s="17">
        <v>0</v>
      </c>
      <c r="BB20" s="17">
        <v>0</v>
      </c>
      <c r="BD20" s="166">
        <f t="shared" si="10"/>
        <v>930</v>
      </c>
      <c r="BE20" s="166">
        <f t="shared" si="11"/>
        <v>32</v>
      </c>
      <c r="BF20" s="166">
        <f t="shared" si="12"/>
        <v>10</v>
      </c>
      <c r="BG20" s="166">
        <f t="shared" si="13"/>
        <v>888</v>
      </c>
      <c r="BH20" s="166">
        <f t="shared" si="14"/>
        <v>0</v>
      </c>
      <c r="BI20" s="166">
        <f t="shared" si="15"/>
        <v>0</v>
      </c>
    </row>
    <row r="21" spans="1:61" ht="12.75">
      <c r="A21" s="210" t="s">
        <v>33</v>
      </c>
      <c r="B21" s="17" t="s">
        <v>118</v>
      </c>
      <c r="C21" s="17">
        <v>185</v>
      </c>
      <c r="D21" s="17">
        <v>3</v>
      </c>
      <c r="E21" s="166">
        <f t="shared" si="1"/>
        <v>188</v>
      </c>
      <c r="F21" s="17">
        <v>0</v>
      </c>
      <c r="G21" s="17">
        <v>0</v>
      </c>
      <c r="H21" s="17">
        <v>740</v>
      </c>
      <c r="I21" s="17">
        <v>0</v>
      </c>
      <c r="J21" s="17">
        <v>0</v>
      </c>
      <c r="K21" s="17">
        <v>734</v>
      </c>
      <c r="L21" s="2">
        <f t="shared" si="2"/>
        <v>6</v>
      </c>
      <c r="M21" s="17">
        <v>0</v>
      </c>
      <c r="N21" s="17">
        <v>0</v>
      </c>
      <c r="O21" s="166">
        <f t="shared" si="16"/>
        <v>194</v>
      </c>
      <c r="P21" s="17">
        <v>1009</v>
      </c>
      <c r="Q21" s="17">
        <v>0</v>
      </c>
      <c r="R21" s="221">
        <v>-857</v>
      </c>
      <c r="S21" s="166">
        <f t="shared" si="3"/>
        <v>346</v>
      </c>
      <c r="U21" s="221">
        <v>0</v>
      </c>
      <c r="V21" s="166">
        <f t="shared" si="17"/>
        <v>346</v>
      </c>
      <c r="W21" s="210" t="s">
        <v>33</v>
      </c>
      <c r="X21" s="17" t="s">
        <v>118</v>
      </c>
      <c r="Y21" s="166">
        <f t="shared" si="4"/>
        <v>346</v>
      </c>
      <c r="Z21" s="221">
        <v>0</v>
      </c>
      <c r="AA21" s="166">
        <f>'kötelez.'!M21</f>
        <v>117</v>
      </c>
      <c r="AB21" s="166">
        <f t="shared" si="18"/>
        <v>229</v>
      </c>
      <c r="AD21" s="17">
        <v>173</v>
      </c>
      <c r="AE21" s="17">
        <v>56</v>
      </c>
      <c r="AF21" s="17">
        <v>117</v>
      </c>
      <c r="AG21" s="17">
        <v>0</v>
      </c>
      <c r="AH21" s="17">
        <v>0</v>
      </c>
      <c r="AJ21" s="166">
        <f t="shared" si="5"/>
        <v>346</v>
      </c>
      <c r="AK21" s="166">
        <f t="shared" si="6"/>
        <v>0</v>
      </c>
      <c r="AL21" s="166">
        <f t="shared" si="7"/>
        <v>346</v>
      </c>
      <c r="AN21" s="210" t="s">
        <v>33</v>
      </c>
      <c r="AO21" s="17" t="s">
        <v>118</v>
      </c>
      <c r="AP21" s="166">
        <f t="shared" si="8"/>
        <v>346</v>
      </c>
      <c r="AQ21" s="17">
        <v>173</v>
      </c>
      <c r="AR21" s="17">
        <v>56</v>
      </c>
      <c r="AS21" s="17">
        <v>117</v>
      </c>
      <c r="AT21" s="17">
        <v>0</v>
      </c>
      <c r="AU21" s="17">
        <v>0</v>
      </c>
      <c r="AW21" s="166">
        <f t="shared" si="9"/>
        <v>117</v>
      </c>
      <c r="AX21" s="17">
        <v>0</v>
      </c>
      <c r="AY21" s="17">
        <v>0</v>
      </c>
      <c r="AZ21" s="17">
        <v>117</v>
      </c>
      <c r="BA21" s="17">
        <v>0</v>
      </c>
      <c r="BB21" s="17">
        <v>0</v>
      </c>
      <c r="BD21" s="166">
        <f t="shared" si="10"/>
        <v>229</v>
      </c>
      <c r="BE21" s="166">
        <f t="shared" si="11"/>
        <v>173</v>
      </c>
      <c r="BF21" s="166">
        <f t="shared" si="12"/>
        <v>56</v>
      </c>
      <c r="BG21" s="166">
        <f t="shared" si="13"/>
        <v>0</v>
      </c>
      <c r="BH21" s="166">
        <f t="shared" si="14"/>
        <v>0</v>
      </c>
      <c r="BI21" s="166">
        <f t="shared" si="15"/>
        <v>0</v>
      </c>
    </row>
    <row r="22" spans="1:61" ht="12.75">
      <c r="A22" s="210" t="s">
        <v>34</v>
      </c>
      <c r="B22" s="17" t="s">
        <v>119</v>
      </c>
      <c r="C22" s="17">
        <v>60</v>
      </c>
      <c r="D22" s="17">
        <v>12</v>
      </c>
      <c r="E22" s="166">
        <f t="shared" si="1"/>
        <v>72</v>
      </c>
      <c r="F22" s="17">
        <v>0</v>
      </c>
      <c r="G22" s="17">
        <v>0</v>
      </c>
      <c r="H22" s="17">
        <v>900</v>
      </c>
      <c r="I22" s="17">
        <v>110</v>
      </c>
      <c r="J22" s="17">
        <v>2584</v>
      </c>
      <c r="K22" s="17">
        <v>2578</v>
      </c>
      <c r="L22" s="2">
        <f t="shared" si="2"/>
        <v>796</v>
      </c>
      <c r="M22" s="17">
        <v>0</v>
      </c>
      <c r="N22" s="17">
        <v>0</v>
      </c>
      <c r="O22" s="166">
        <f t="shared" si="16"/>
        <v>868</v>
      </c>
      <c r="P22" s="17">
        <v>1174</v>
      </c>
      <c r="Q22" s="17">
        <v>0</v>
      </c>
      <c r="R22" s="221">
        <v>13</v>
      </c>
      <c r="S22" s="166">
        <f t="shared" si="3"/>
        <v>2055</v>
      </c>
      <c r="U22" s="221">
        <v>0</v>
      </c>
      <c r="V22" s="166">
        <f t="shared" si="17"/>
        <v>2055</v>
      </c>
      <c r="W22" s="210" t="s">
        <v>34</v>
      </c>
      <c r="X22" s="17" t="s">
        <v>119</v>
      </c>
      <c r="Y22" s="166">
        <f t="shared" si="4"/>
        <v>2055</v>
      </c>
      <c r="Z22" s="221">
        <v>0</v>
      </c>
      <c r="AA22" s="166">
        <f>'kötelez.'!M22</f>
        <v>1038</v>
      </c>
      <c r="AB22" s="166">
        <f t="shared" si="18"/>
        <v>1017</v>
      </c>
      <c r="AD22" s="17">
        <v>771</v>
      </c>
      <c r="AE22" s="17">
        <v>246</v>
      </c>
      <c r="AF22" s="17">
        <v>1038</v>
      </c>
      <c r="AG22" s="17">
        <v>0</v>
      </c>
      <c r="AH22" s="17">
        <v>0</v>
      </c>
      <c r="AJ22" s="166">
        <f t="shared" si="5"/>
        <v>2055</v>
      </c>
      <c r="AK22" s="166">
        <f t="shared" si="6"/>
        <v>0</v>
      </c>
      <c r="AL22" s="166">
        <f t="shared" si="7"/>
        <v>2055</v>
      </c>
      <c r="AN22" s="210" t="s">
        <v>34</v>
      </c>
      <c r="AO22" s="17" t="s">
        <v>119</v>
      </c>
      <c r="AP22" s="166">
        <f t="shared" si="8"/>
        <v>2055</v>
      </c>
      <c r="AQ22" s="17">
        <v>771</v>
      </c>
      <c r="AR22" s="17">
        <v>246</v>
      </c>
      <c r="AS22" s="17">
        <v>1038</v>
      </c>
      <c r="AT22" s="17">
        <v>0</v>
      </c>
      <c r="AU22" s="17">
        <v>0</v>
      </c>
      <c r="AW22" s="166">
        <f t="shared" si="9"/>
        <v>1038</v>
      </c>
      <c r="AX22" s="17">
        <v>0</v>
      </c>
      <c r="AY22" s="17">
        <v>0</v>
      </c>
      <c r="AZ22" s="17">
        <v>1038</v>
      </c>
      <c r="BA22" s="17">
        <v>0</v>
      </c>
      <c r="BB22" s="17">
        <v>0</v>
      </c>
      <c r="BD22" s="166">
        <f t="shared" si="10"/>
        <v>1017</v>
      </c>
      <c r="BE22" s="166">
        <f t="shared" si="11"/>
        <v>771</v>
      </c>
      <c r="BF22" s="166">
        <f t="shared" si="12"/>
        <v>246</v>
      </c>
      <c r="BG22" s="166">
        <f t="shared" si="13"/>
        <v>0</v>
      </c>
      <c r="BH22" s="166">
        <f t="shared" si="14"/>
        <v>0</v>
      </c>
      <c r="BI22" s="166">
        <f t="shared" si="15"/>
        <v>0</v>
      </c>
    </row>
    <row r="23" spans="1:61" ht="12.75">
      <c r="A23" s="210" t="s">
        <v>35</v>
      </c>
      <c r="B23" s="17" t="s">
        <v>120</v>
      </c>
      <c r="C23" s="17">
        <v>231</v>
      </c>
      <c r="D23" s="17">
        <v>0</v>
      </c>
      <c r="E23" s="166">
        <f t="shared" si="1"/>
        <v>231</v>
      </c>
      <c r="F23" s="17">
        <v>0</v>
      </c>
      <c r="G23" s="17">
        <v>0</v>
      </c>
      <c r="H23" s="17">
        <v>3116</v>
      </c>
      <c r="I23" s="17">
        <v>0</v>
      </c>
      <c r="J23" s="17">
        <v>0</v>
      </c>
      <c r="K23" s="17">
        <v>3012</v>
      </c>
      <c r="L23" s="2">
        <f t="shared" si="2"/>
        <v>104</v>
      </c>
      <c r="M23" s="17">
        <v>0</v>
      </c>
      <c r="N23" s="17">
        <v>0</v>
      </c>
      <c r="O23" s="166">
        <f t="shared" si="16"/>
        <v>335</v>
      </c>
      <c r="P23" s="17">
        <v>1969</v>
      </c>
      <c r="Q23" s="17">
        <v>0</v>
      </c>
      <c r="R23" s="221">
        <v>-453</v>
      </c>
      <c r="S23" s="166">
        <f t="shared" si="3"/>
        <v>1851</v>
      </c>
      <c r="U23" s="221">
        <v>0</v>
      </c>
      <c r="V23" s="166">
        <f t="shared" si="17"/>
        <v>1851</v>
      </c>
      <c r="W23" s="210" t="s">
        <v>35</v>
      </c>
      <c r="X23" s="17" t="s">
        <v>120</v>
      </c>
      <c r="Y23" s="166">
        <f t="shared" si="4"/>
        <v>1851</v>
      </c>
      <c r="Z23" s="221">
        <v>0</v>
      </c>
      <c r="AA23" s="166">
        <f>'kötelez.'!M23</f>
        <v>700</v>
      </c>
      <c r="AB23" s="166">
        <f t="shared" si="18"/>
        <v>1151</v>
      </c>
      <c r="AD23" s="17">
        <v>882</v>
      </c>
      <c r="AE23" s="17">
        <v>283</v>
      </c>
      <c r="AF23" s="17">
        <v>686</v>
      </c>
      <c r="AG23" s="17">
        <v>0</v>
      </c>
      <c r="AH23" s="17">
        <v>0</v>
      </c>
      <c r="AJ23" s="166">
        <f t="shared" si="5"/>
        <v>1851</v>
      </c>
      <c r="AK23" s="166">
        <f t="shared" si="6"/>
        <v>0</v>
      </c>
      <c r="AL23" s="166">
        <f t="shared" si="7"/>
        <v>1851</v>
      </c>
      <c r="AN23" s="210" t="s">
        <v>35</v>
      </c>
      <c r="AO23" s="17" t="s">
        <v>120</v>
      </c>
      <c r="AP23" s="166">
        <f t="shared" si="8"/>
        <v>1851</v>
      </c>
      <c r="AQ23" s="17">
        <v>882</v>
      </c>
      <c r="AR23" s="17">
        <v>283</v>
      </c>
      <c r="AS23" s="17">
        <v>686</v>
      </c>
      <c r="AT23" s="17">
        <v>0</v>
      </c>
      <c r="AU23" s="17">
        <v>0</v>
      </c>
      <c r="AW23" s="166">
        <f t="shared" si="9"/>
        <v>700</v>
      </c>
      <c r="AX23" s="17">
        <v>14</v>
      </c>
      <c r="AY23" s="17">
        <v>0</v>
      </c>
      <c r="AZ23" s="17">
        <v>686</v>
      </c>
      <c r="BA23" s="17">
        <v>0</v>
      </c>
      <c r="BB23" s="17">
        <v>0</v>
      </c>
      <c r="BD23" s="166">
        <f t="shared" si="10"/>
        <v>1151</v>
      </c>
      <c r="BE23" s="166">
        <f t="shared" si="11"/>
        <v>868</v>
      </c>
      <c r="BF23" s="166">
        <f t="shared" si="12"/>
        <v>283</v>
      </c>
      <c r="BG23" s="166">
        <f t="shared" si="13"/>
        <v>0</v>
      </c>
      <c r="BH23" s="166">
        <f t="shared" si="14"/>
        <v>0</v>
      </c>
      <c r="BI23" s="166">
        <f t="shared" si="15"/>
        <v>0</v>
      </c>
    </row>
    <row r="24" spans="1:61" ht="12.75">
      <c r="A24" s="210" t="s">
        <v>36</v>
      </c>
      <c r="B24" s="17" t="s">
        <v>121</v>
      </c>
      <c r="C24" s="17">
        <v>1</v>
      </c>
      <c r="D24" s="17">
        <v>48</v>
      </c>
      <c r="E24" s="166">
        <f t="shared" si="1"/>
        <v>49</v>
      </c>
      <c r="F24" s="17">
        <v>0</v>
      </c>
      <c r="G24" s="17">
        <v>0</v>
      </c>
      <c r="H24" s="17">
        <v>274</v>
      </c>
      <c r="I24" s="17">
        <v>0</v>
      </c>
      <c r="J24" s="17">
        <v>99</v>
      </c>
      <c r="K24" s="17">
        <v>10</v>
      </c>
      <c r="L24" s="2">
        <f t="shared" si="2"/>
        <v>363</v>
      </c>
      <c r="M24" s="17">
        <v>0</v>
      </c>
      <c r="N24" s="17">
        <v>0</v>
      </c>
      <c r="O24" s="166">
        <f t="shared" si="16"/>
        <v>412</v>
      </c>
      <c r="P24" s="17">
        <v>2340</v>
      </c>
      <c r="Q24" s="17">
        <v>0</v>
      </c>
      <c r="R24" s="221">
        <v>403</v>
      </c>
      <c r="S24" s="166">
        <f t="shared" si="3"/>
        <v>3155</v>
      </c>
      <c r="U24" s="221">
        <v>0</v>
      </c>
      <c r="V24" s="166">
        <f t="shared" si="17"/>
        <v>3155</v>
      </c>
      <c r="W24" s="210" t="s">
        <v>36</v>
      </c>
      <c r="X24" s="17" t="s">
        <v>121</v>
      </c>
      <c r="Y24" s="166">
        <f t="shared" si="4"/>
        <v>3155</v>
      </c>
      <c r="Z24" s="221">
        <v>0</v>
      </c>
      <c r="AA24" s="166">
        <f>'kötelez.'!M24</f>
        <v>1460</v>
      </c>
      <c r="AB24" s="166">
        <f t="shared" si="18"/>
        <v>1695</v>
      </c>
      <c r="AD24" s="17">
        <v>1038</v>
      </c>
      <c r="AE24" s="17">
        <v>332</v>
      </c>
      <c r="AF24" s="17">
        <v>1056</v>
      </c>
      <c r="AG24" s="17">
        <v>405</v>
      </c>
      <c r="AH24" s="17">
        <v>324</v>
      </c>
      <c r="AJ24" s="166">
        <f t="shared" si="5"/>
        <v>2426</v>
      </c>
      <c r="AK24" s="166">
        <f t="shared" si="6"/>
        <v>729</v>
      </c>
      <c r="AL24" s="166">
        <f t="shared" si="7"/>
        <v>3155</v>
      </c>
      <c r="AN24" s="210" t="s">
        <v>36</v>
      </c>
      <c r="AO24" s="17" t="s">
        <v>121</v>
      </c>
      <c r="AP24" s="166">
        <f t="shared" si="8"/>
        <v>3155</v>
      </c>
      <c r="AQ24" s="17">
        <v>1038</v>
      </c>
      <c r="AR24" s="17">
        <v>332</v>
      </c>
      <c r="AS24" s="17">
        <v>1056</v>
      </c>
      <c r="AT24" s="17">
        <v>405</v>
      </c>
      <c r="AU24" s="17">
        <v>324</v>
      </c>
      <c r="AW24" s="166">
        <f t="shared" si="9"/>
        <v>1460</v>
      </c>
      <c r="AX24" s="17">
        <v>0</v>
      </c>
      <c r="AY24" s="17">
        <v>0</v>
      </c>
      <c r="AZ24" s="17">
        <v>731</v>
      </c>
      <c r="BA24" s="17">
        <v>405</v>
      </c>
      <c r="BB24" s="17">
        <v>324</v>
      </c>
      <c r="BD24" s="166">
        <f t="shared" si="10"/>
        <v>1695</v>
      </c>
      <c r="BE24" s="166">
        <f t="shared" si="11"/>
        <v>1038</v>
      </c>
      <c r="BF24" s="166">
        <f t="shared" si="12"/>
        <v>332</v>
      </c>
      <c r="BG24" s="166">
        <f t="shared" si="13"/>
        <v>325</v>
      </c>
      <c r="BH24" s="166">
        <f t="shared" si="14"/>
        <v>0</v>
      </c>
      <c r="BI24" s="166">
        <f t="shared" si="15"/>
        <v>0</v>
      </c>
    </row>
    <row r="25" spans="1:61" ht="12.75">
      <c r="A25" s="210" t="s">
        <v>37</v>
      </c>
      <c r="B25" s="17" t="s">
        <v>122</v>
      </c>
      <c r="C25" s="17">
        <v>32</v>
      </c>
      <c r="D25" s="17">
        <v>27</v>
      </c>
      <c r="E25" s="166">
        <f t="shared" si="1"/>
        <v>59</v>
      </c>
      <c r="F25" s="17">
        <v>3</v>
      </c>
      <c r="G25" s="17">
        <v>0</v>
      </c>
      <c r="H25" s="17">
        <v>4997</v>
      </c>
      <c r="I25" s="17">
        <v>0</v>
      </c>
      <c r="J25" s="17">
        <v>0</v>
      </c>
      <c r="K25" s="17">
        <v>4389</v>
      </c>
      <c r="L25" s="2">
        <f t="shared" si="2"/>
        <v>611</v>
      </c>
      <c r="M25" s="17">
        <v>0</v>
      </c>
      <c r="N25" s="17">
        <v>0</v>
      </c>
      <c r="O25" s="166">
        <f t="shared" si="16"/>
        <v>670</v>
      </c>
      <c r="P25" s="17">
        <v>3618</v>
      </c>
      <c r="Q25" s="17">
        <v>0</v>
      </c>
      <c r="R25" s="221">
        <v>-1046</v>
      </c>
      <c r="S25" s="166">
        <f t="shared" si="3"/>
        <v>3242</v>
      </c>
      <c r="U25" s="221">
        <v>0</v>
      </c>
      <c r="V25" s="166">
        <f t="shared" si="17"/>
        <v>3242</v>
      </c>
      <c r="W25" s="210" t="s">
        <v>37</v>
      </c>
      <c r="X25" s="17" t="s">
        <v>122</v>
      </c>
      <c r="Y25" s="166">
        <f t="shared" si="4"/>
        <v>3242</v>
      </c>
      <c r="Z25" s="221">
        <v>0</v>
      </c>
      <c r="AA25" s="166">
        <f>'kötelez.'!M25</f>
        <v>1886</v>
      </c>
      <c r="AB25" s="166">
        <f t="shared" si="18"/>
        <v>1356</v>
      </c>
      <c r="AD25" s="17">
        <v>587</v>
      </c>
      <c r="AE25" s="17">
        <v>188</v>
      </c>
      <c r="AF25" s="17">
        <v>1517</v>
      </c>
      <c r="AG25" s="17">
        <v>100</v>
      </c>
      <c r="AH25" s="17">
        <v>850</v>
      </c>
      <c r="AJ25" s="166">
        <f t="shared" si="5"/>
        <v>2292</v>
      </c>
      <c r="AK25" s="166">
        <f t="shared" si="6"/>
        <v>950</v>
      </c>
      <c r="AL25" s="166">
        <f t="shared" si="7"/>
        <v>3242</v>
      </c>
      <c r="AN25" s="210" t="s">
        <v>37</v>
      </c>
      <c r="AO25" s="17" t="s">
        <v>122</v>
      </c>
      <c r="AP25" s="166">
        <f t="shared" si="8"/>
        <v>3242</v>
      </c>
      <c r="AQ25" s="17">
        <v>587</v>
      </c>
      <c r="AR25" s="17">
        <v>188</v>
      </c>
      <c r="AS25" s="17">
        <v>1517</v>
      </c>
      <c r="AT25" s="17">
        <v>100</v>
      </c>
      <c r="AU25" s="17">
        <v>850</v>
      </c>
      <c r="AW25" s="166">
        <f t="shared" si="9"/>
        <v>1886</v>
      </c>
      <c r="AX25" s="17">
        <v>190</v>
      </c>
      <c r="AY25" s="17">
        <v>60</v>
      </c>
      <c r="AZ25" s="17">
        <v>686</v>
      </c>
      <c r="BA25" s="17">
        <v>100</v>
      </c>
      <c r="BB25" s="17">
        <v>850</v>
      </c>
      <c r="BD25" s="166">
        <f t="shared" si="10"/>
        <v>1356</v>
      </c>
      <c r="BE25" s="166">
        <f t="shared" si="11"/>
        <v>397</v>
      </c>
      <c r="BF25" s="166">
        <f t="shared" si="12"/>
        <v>128</v>
      </c>
      <c r="BG25" s="166">
        <f t="shared" si="13"/>
        <v>831</v>
      </c>
      <c r="BH25" s="166">
        <f t="shared" si="14"/>
        <v>0</v>
      </c>
      <c r="BI25" s="166">
        <f t="shared" si="15"/>
        <v>0</v>
      </c>
    </row>
    <row r="26" spans="1:61" ht="12.75">
      <c r="A26" s="210" t="s">
        <v>38</v>
      </c>
      <c r="B26" s="17" t="s">
        <v>123</v>
      </c>
      <c r="C26" s="17">
        <v>1</v>
      </c>
      <c r="D26" s="17">
        <v>62</v>
      </c>
      <c r="E26" s="166">
        <f t="shared" si="1"/>
        <v>63</v>
      </c>
      <c r="F26" s="17">
        <v>146</v>
      </c>
      <c r="G26" s="17">
        <v>0</v>
      </c>
      <c r="H26" s="17">
        <v>0</v>
      </c>
      <c r="I26" s="17">
        <v>0</v>
      </c>
      <c r="J26" s="17">
        <v>0</v>
      </c>
      <c r="K26" s="17">
        <v>37</v>
      </c>
      <c r="L26" s="2">
        <f t="shared" si="2"/>
        <v>109</v>
      </c>
      <c r="M26" s="17">
        <v>0</v>
      </c>
      <c r="N26" s="17">
        <v>0</v>
      </c>
      <c r="O26" s="166">
        <f t="shared" si="16"/>
        <v>172</v>
      </c>
      <c r="P26" s="17">
        <v>3156</v>
      </c>
      <c r="Q26" s="17">
        <v>0</v>
      </c>
      <c r="R26" s="221">
        <v>-742</v>
      </c>
      <c r="S26" s="166">
        <f t="shared" si="3"/>
        <v>2586</v>
      </c>
      <c r="U26" s="221">
        <v>0</v>
      </c>
      <c r="V26" s="166">
        <f t="shared" si="17"/>
        <v>2586</v>
      </c>
      <c r="W26" s="210" t="s">
        <v>38</v>
      </c>
      <c r="X26" s="17" t="s">
        <v>123</v>
      </c>
      <c r="Y26" s="166">
        <f t="shared" si="4"/>
        <v>2586</v>
      </c>
      <c r="Z26" s="221">
        <v>0</v>
      </c>
      <c r="AA26" s="166">
        <f>'kötelez.'!M26</f>
        <v>711</v>
      </c>
      <c r="AB26" s="166">
        <f t="shared" si="18"/>
        <v>1875</v>
      </c>
      <c r="AD26" s="17">
        <v>1132</v>
      </c>
      <c r="AE26" s="17">
        <v>363</v>
      </c>
      <c r="AF26" s="17">
        <v>711</v>
      </c>
      <c r="AG26" s="17">
        <v>0</v>
      </c>
      <c r="AH26" s="17">
        <v>380</v>
      </c>
      <c r="AJ26" s="166">
        <f t="shared" si="5"/>
        <v>2206</v>
      </c>
      <c r="AK26" s="166">
        <f t="shared" si="6"/>
        <v>380</v>
      </c>
      <c r="AL26" s="166">
        <f t="shared" si="7"/>
        <v>2586</v>
      </c>
      <c r="AN26" s="210" t="s">
        <v>38</v>
      </c>
      <c r="AO26" s="17" t="s">
        <v>123</v>
      </c>
      <c r="AP26" s="166">
        <f t="shared" si="8"/>
        <v>2586</v>
      </c>
      <c r="AQ26" s="17">
        <v>1132</v>
      </c>
      <c r="AR26" s="17">
        <v>363</v>
      </c>
      <c r="AS26" s="17">
        <v>711</v>
      </c>
      <c r="AT26" s="17">
        <v>0</v>
      </c>
      <c r="AU26" s="17">
        <v>380</v>
      </c>
      <c r="AW26" s="166">
        <f t="shared" si="9"/>
        <v>711</v>
      </c>
      <c r="AX26" s="17">
        <v>0</v>
      </c>
      <c r="AY26" s="17">
        <v>0</v>
      </c>
      <c r="AZ26" s="17">
        <v>711</v>
      </c>
      <c r="BA26" s="17">
        <v>0</v>
      </c>
      <c r="BB26" s="17">
        <v>0</v>
      </c>
      <c r="BD26" s="166">
        <f t="shared" si="10"/>
        <v>1875</v>
      </c>
      <c r="BE26" s="166">
        <f t="shared" si="11"/>
        <v>1132</v>
      </c>
      <c r="BF26" s="166">
        <f t="shared" si="12"/>
        <v>363</v>
      </c>
      <c r="BG26" s="166">
        <f t="shared" si="13"/>
        <v>0</v>
      </c>
      <c r="BH26" s="166">
        <f t="shared" si="14"/>
        <v>0</v>
      </c>
      <c r="BI26" s="166">
        <f t="shared" si="15"/>
        <v>380</v>
      </c>
    </row>
    <row r="27" spans="1:61" ht="12.75">
      <c r="A27" s="210" t="s">
        <v>39</v>
      </c>
      <c r="B27" s="17" t="s">
        <v>124</v>
      </c>
      <c r="C27" s="17">
        <v>0</v>
      </c>
      <c r="D27" s="17">
        <v>37</v>
      </c>
      <c r="E27" s="166">
        <f t="shared" si="1"/>
        <v>37</v>
      </c>
      <c r="F27" s="17">
        <v>268</v>
      </c>
      <c r="G27" s="17">
        <v>0</v>
      </c>
      <c r="H27" s="17">
        <v>792</v>
      </c>
      <c r="I27" s="17">
        <v>0</v>
      </c>
      <c r="J27" s="17">
        <v>0</v>
      </c>
      <c r="K27" s="17">
        <v>0</v>
      </c>
      <c r="L27" s="2">
        <f t="shared" si="2"/>
        <v>1060</v>
      </c>
      <c r="M27" s="17">
        <v>0</v>
      </c>
      <c r="N27" s="17">
        <v>0</v>
      </c>
      <c r="O27" s="166">
        <f t="shared" si="16"/>
        <v>1097</v>
      </c>
      <c r="P27" s="17">
        <v>3587</v>
      </c>
      <c r="Q27" s="17">
        <v>0</v>
      </c>
      <c r="R27" s="221">
        <v>-1844</v>
      </c>
      <c r="S27" s="166">
        <f t="shared" si="3"/>
        <v>2840</v>
      </c>
      <c r="U27" s="221">
        <v>0</v>
      </c>
      <c r="V27" s="166">
        <f t="shared" si="17"/>
        <v>2840</v>
      </c>
      <c r="W27" s="210" t="s">
        <v>39</v>
      </c>
      <c r="X27" s="17" t="s">
        <v>124</v>
      </c>
      <c r="Y27" s="166">
        <f t="shared" si="4"/>
        <v>2840</v>
      </c>
      <c r="Z27" s="221">
        <v>0</v>
      </c>
      <c r="AA27" s="166">
        <f>'kötelez.'!M27</f>
        <v>1127</v>
      </c>
      <c r="AB27" s="166">
        <f t="shared" si="18"/>
        <v>1713</v>
      </c>
      <c r="AD27" s="17">
        <v>1298</v>
      </c>
      <c r="AE27" s="17">
        <v>415</v>
      </c>
      <c r="AF27" s="17">
        <v>561</v>
      </c>
      <c r="AG27" s="17">
        <v>400</v>
      </c>
      <c r="AH27" s="17">
        <v>166</v>
      </c>
      <c r="AJ27" s="166">
        <f t="shared" si="5"/>
        <v>2274</v>
      </c>
      <c r="AK27" s="166">
        <f t="shared" si="6"/>
        <v>566</v>
      </c>
      <c r="AL27" s="166">
        <f t="shared" si="7"/>
        <v>2840</v>
      </c>
      <c r="AN27" s="210" t="s">
        <v>39</v>
      </c>
      <c r="AO27" s="17" t="s">
        <v>124</v>
      </c>
      <c r="AP27" s="166">
        <f t="shared" si="8"/>
        <v>2840</v>
      </c>
      <c r="AQ27" s="17">
        <v>1298</v>
      </c>
      <c r="AR27" s="17">
        <v>415</v>
      </c>
      <c r="AS27" s="17">
        <v>561</v>
      </c>
      <c r="AT27" s="17">
        <v>400</v>
      </c>
      <c r="AU27" s="17">
        <v>166</v>
      </c>
      <c r="AW27" s="166">
        <f t="shared" si="9"/>
        <v>1127</v>
      </c>
      <c r="AX27" s="17">
        <v>0</v>
      </c>
      <c r="AY27" s="17">
        <v>0</v>
      </c>
      <c r="AZ27" s="17">
        <v>561</v>
      </c>
      <c r="BA27" s="17">
        <v>400</v>
      </c>
      <c r="BB27" s="17">
        <v>166</v>
      </c>
      <c r="BD27" s="166">
        <f t="shared" si="10"/>
        <v>1713</v>
      </c>
      <c r="BE27" s="166">
        <f t="shared" si="11"/>
        <v>1298</v>
      </c>
      <c r="BF27" s="166">
        <f t="shared" si="12"/>
        <v>415</v>
      </c>
      <c r="BG27" s="166">
        <f t="shared" si="13"/>
        <v>0</v>
      </c>
      <c r="BH27" s="166">
        <f t="shared" si="14"/>
        <v>0</v>
      </c>
      <c r="BI27" s="166">
        <f t="shared" si="15"/>
        <v>0</v>
      </c>
    </row>
    <row r="28" spans="1:61" ht="12.75">
      <c r="A28" s="210" t="s">
        <v>40</v>
      </c>
      <c r="B28" s="17" t="s">
        <v>125</v>
      </c>
      <c r="C28" s="17">
        <v>336</v>
      </c>
      <c r="D28" s="17">
        <v>91</v>
      </c>
      <c r="E28" s="166">
        <f t="shared" si="1"/>
        <v>427</v>
      </c>
      <c r="F28" s="17">
        <v>12</v>
      </c>
      <c r="G28" s="17">
        <v>0</v>
      </c>
      <c r="H28" s="17">
        <v>119</v>
      </c>
      <c r="I28" s="17">
        <v>619</v>
      </c>
      <c r="J28" s="17">
        <v>7080</v>
      </c>
      <c r="K28" s="17">
        <v>7077</v>
      </c>
      <c r="L28" s="2">
        <f t="shared" si="2"/>
        <v>-485</v>
      </c>
      <c r="M28" s="17">
        <v>0</v>
      </c>
      <c r="N28" s="17">
        <v>0</v>
      </c>
      <c r="O28" s="166">
        <f t="shared" si="16"/>
        <v>-58</v>
      </c>
      <c r="P28" s="17">
        <v>3045</v>
      </c>
      <c r="Q28" s="17">
        <v>0</v>
      </c>
      <c r="R28" s="221">
        <v>-1014</v>
      </c>
      <c r="S28" s="166">
        <f t="shared" si="3"/>
        <v>1973</v>
      </c>
      <c r="U28" s="221">
        <v>0</v>
      </c>
      <c r="V28" s="166">
        <f t="shared" si="17"/>
        <v>1973</v>
      </c>
      <c r="W28" s="210" t="s">
        <v>40</v>
      </c>
      <c r="X28" s="17" t="s">
        <v>125</v>
      </c>
      <c r="Y28" s="166">
        <f t="shared" si="4"/>
        <v>1973</v>
      </c>
      <c r="Z28" s="221">
        <v>0</v>
      </c>
      <c r="AA28" s="166">
        <f>'kötelez.'!M28</f>
        <v>1973</v>
      </c>
      <c r="AB28" s="166">
        <f t="shared" si="18"/>
        <v>0</v>
      </c>
      <c r="AD28" s="17">
        <v>189</v>
      </c>
      <c r="AE28" s="17">
        <v>61</v>
      </c>
      <c r="AF28" s="17">
        <v>558</v>
      </c>
      <c r="AG28" s="17">
        <v>0</v>
      </c>
      <c r="AH28" s="17">
        <v>1165</v>
      </c>
      <c r="AJ28" s="166">
        <f t="shared" si="5"/>
        <v>808</v>
      </c>
      <c r="AK28" s="166">
        <f t="shared" si="6"/>
        <v>1165</v>
      </c>
      <c r="AL28" s="166">
        <f t="shared" si="7"/>
        <v>1973</v>
      </c>
      <c r="AN28" s="210" t="s">
        <v>40</v>
      </c>
      <c r="AO28" s="17" t="s">
        <v>125</v>
      </c>
      <c r="AP28" s="166">
        <f t="shared" si="8"/>
        <v>1973</v>
      </c>
      <c r="AQ28" s="17">
        <v>189</v>
      </c>
      <c r="AR28" s="17">
        <v>61</v>
      </c>
      <c r="AS28" s="17">
        <v>558</v>
      </c>
      <c r="AT28" s="17">
        <v>0</v>
      </c>
      <c r="AU28" s="17">
        <v>1165</v>
      </c>
      <c r="AW28" s="166">
        <f t="shared" si="9"/>
        <v>1973</v>
      </c>
      <c r="AX28" s="17">
        <v>189</v>
      </c>
      <c r="AY28" s="17">
        <v>61</v>
      </c>
      <c r="AZ28" s="17">
        <v>558</v>
      </c>
      <c r="BA28" s="17">
        <v>0</v>
      </c>
      <c r="BB28" s="17">
        <v>1165</v>
      </c>
      <c r="BD28" s="166">
        <f t="shared" si="10"/>
        <v>0</v>
      </c>
      <c r="BE28" s="166">
        <f t="shared" si="11"/>
        <v>0</v>
      </c>
      <c r="BF28" s="166">
        <f t="shared" si="12"/>
        <v>0</v>
      </c>
      <c r="BG28" s="166">
        <f t="shared" si="13"/>
        <v>0</v>
      </c>
      <c r="BH28" s="166">
        <f t="shared" si="14"/>
        <v>0</v>
      </c>
      <c r="BI28" s="166">
        <f t="shared" si="15"/>
        <v>0</v>
      </c>
    </row>
    <row r="29" spans="1:61" ht="12.75">
      <c r="A29" s="210" t="s">
        <v>41</v>
      </c>
      <c r="B29" s="17" t="s">
        <v>126</v>
      </c>
      <c r="C29" s="17">
        <v>10904</v>
      </c>
      <c r="D29" s="17">
        <v>142</v>
      </c>
      <c r="E29" s="166">
        <f t="shared" si="1"/>
        <v>11046</v>
      </c>
      <c r="F29" s="17">
        <v>208</v>
      </c>
      <c r="G29" s="17">
        <v>0</v>
      </c>
      <c r="H29" s="17">
        <v>2525</v>
      </c>
      <c r="I29" s="17">
        <v>0</v>
      </c>
      <c r="J29" s="17">
        <v>7344</v>
      </c>
      <c r="K29" s="17">
        <v>7344</v>
      </c>
      <c r="L29" s="2">
        <f t="shared" si="2"/>
        <v>2733</v>
      </c>
      <c r="M29" s="17">
        <v>0</v>
      </c>
      <c r="N29" s="17">
        <v>0</v>
      </c>
      <c r="O29" s="166">
        <f t="shared" si="16"/>
        <v>13779</v>
      </c>
      <c r="P29" s="17">
        <v>23742</v>
      </c>
      <c r="Q29" s="17">
        <v>0</v>
      </c>
      <c r="R29" s="221">
        <v>-2628</v>
      </c>
      <c r="S29" s="166">
        <f t="shared" si="3"/>
        <v>34893</v>
      </c>
      <c r="U29" s="221">
        <v>0</v>
      </c>
      <c r="V29" s="166">
        <f t="shared" si="17"/>
        <v>34893</v>
      </c>
      <c r="W29" s="210" t="s">
        <v>41</v>
      </c>
      <c r="X29" s="17" t="s">
        <v>126</v>
      </c>
      <c r="Y29" s="166">
        <f t="shared" si="4"/>
        <v>34893</v>
      </c>
      <c r="Z29" s="221">
        <v>0</v>
      </c>
      <c r="AA29" s="166">
        <f>'kötelez.'!M29</f>
        <v>15926</v>
      </c>
      <c r="AB29" s="166">
        <f t="shared" si="18"/>
        <v>18967</v>
      </c>
      <c r="AD29" s="17">
        <v>4636</v>
      </c>
      <c r="AE29" s="17">
        <v>1484</v>
      </c>
      <c r="AF29" s="17">
        <v>6264</v>
      </c>
      <c r="AG29" s="17">
        <v>5</v>
      </c>
      <c r="AH29" s="17">
        <v>22504</v>
      </c>
      <c r="AJ29" s="166">
        <f t="shared" si="5"/>
        <v>12384</v>
      </c>
      <c r="AK29" s="166">
        <f t="shared" si="6"/>
        <v>22509</v>
      </c>
      <c r="AL29" s="166">
        <f t="shared" si="7"/>
        <v>34893</v>
      </c>
      <c r="AN29" s="210" t="s">
        <v>41</v>
      </c>
      <c r="AO29" s="17" t="s">
        <v>126</v>
      </c>
      <c r="AP29" s="166">
        <f t="shared" si="8"/>
        <v>34893</v>
      </c>
      <c r="AQ29" s="17">
        <v>4636</v>
      </c>
      <c r="AR29" s="17">
        <v>1484</v>
      </c>
      <c r="AS29" s="17">
        <v>6264</v>
      </c>
      <c r="AT29" s="17">
        <v>5</v>
      </c>
      <c r="AU29" s="17">
        <v>22504</v>
      </c>
      <c r="AW29" s="166">
        <f t="shared" si="9"/>
        <v>15926</v>
      </c>
      <c r="AX29" s="17">
        <v>316</v>
      </c>
      <c r="AY29" s="17">
        <v>34</v>
      </c>
      <c r="AZ29" s="17">
        <v>6148</v>
      </c>
      <c r="BA29" s="17">
        <v>0</v>
      </c>
      <c r="BB29" s="17">
        <v>9428</v>
      </c>
      <c r="BD29" s="166">
        <f t="shared" si="10"/>
        <v>18967</v>
      </c>
      <c r="BE29" s="166">
        <f t="shared" si="11"/>
        <v>4320</v>
      </c>
      <c r="BF29" s="166">
        <f t="shared" si="12"/>
        <v>1450</v>
      </c>
      <c r="BG29" s="166">
        <f t="shared" si="13"/>
        <v>116</v>
      </c>
      <c r="BH29" s="166">
        <f t="shared" si="14"/>
        <v>5</v>
      </c>
      <c r="BI29" s="166">
        <f t="shared" si="15"/>
        <v>13076</v>
      </c>
    </row>
    <row r="30" spans="1:61" ht="12.75">
      <c r="A30" s="210" t="s">
        <v>42</v>
      </c>
      <c r="B30" s="17" t="s">
        <v>127</v>
      </c>
      <c r="C30" s="17">
        <v>2633</v>
      </c>
      <c r="D30" s="17">
        <v>0</v>
      </c>
      <c r="E30" s="166">
        <f t="shared" si="1"/>
        <v>2633</v>
      </c>
      <c r="F30" s="17">
        <v>236</v>
      </c>
      <c r="G30" s="17">
        <v>50</v>
      </c>
      <c r="H30" s="17">
        <v>6025</v>
      </c>
      <c r="I30" s="17">
        <v>470</v>
      </c>
      <c r="J30" s="17">
        <v>0</v>
      </c>
      <c r="K30" s="17">
        <v>5953</v>
      </c>
      <c r="L30" s="2">
        <f t="shared" si="2"/>
        <v>-212</v>
      </c>
      <c r="M30" s="17">
        <v>0</v>
      </c>
      <c r="N30" s="17">
        <v>0</v>
      </c>
      <c r="O30" s="166">
        <f t="shared" si="16"/>
        <v>2421</v>
      </c>
      <c r="P30" s="17">
        <v>10423</v>
      </c>
      <c r="Q30" s="17">
        <v>0</v>
      </c>
      <c r="R30" s="221">
        <v>-3340</v>
      </c>
      <c r="S30" s="166">
        <f t="shared" si="3"/>
        <v>9504</v>
      </c>
      <c r="U30" s="221">
        <v>0</v>
      </c>
      <c r="V30" s="166">
        <f t="shared" si="17"/>
        <v>9504</v>
      </c>
      <c r="W30" s="210" t="s">
        <v>42</v>
      </c>
      <c r="X30" s="17" t="s">
        <v>127</v>
      </c>
      <c r="Y30" s="166">
        <f t="shared" si="4"/>
        <v>9504</v>
      </c>
      <c r="Z30" s="221">
        <v>0</v>
      </c>
      <c r="AA30" s="166">
        <f>'kötelez.'!M30</f>
        <v>6273</v>
      </c>
      <c r="AB30" s="166">
        <f t="shared" si="18"/>
        <v>3231</v>
      </c>
      <c r="AD30" s="17">
        <v>2505</v>
      </c>
      <c r="AE30" s="17">
        <v>802</v>
      </c>
      <c r="AF30" s="17">
        <v>2484</v>
      </c>
      <c r="AG30" s="17">
        <v>1265</v>
      </c>
      <c r="AH30" s="17">
        <v>2448</v>
      </c>
      <c r="AJ30" s="166">
        <f t="shared" si="5"/>
        <v>5791</v>
      </c>
      <c r="AK30" s="166">
        <f t="shared" si="6"/>
        <v>3713</v>
      </c>
      <c r="AL30" s="166">
        <f t="shared" si="7"/>
        <v>9504</v>
      </c>
      <c r="AN30" s="210" t="s">
        <v>42</v>
      </c>
      <c r="AO30" s="17" t="s">
        <v>127</v>
      </c>
      <c r="AP30" s="166">
        <f t="shared" si="8"/>
        <v>9504</v>
      </c>
      <c r="AQ30" s="17">
        <v>2505</v>
      </c>
      <c r="AR30" s="17">
        <v>802</v>
      </c>
      <c r="AS30" s="17">
        <v>2484</v>
      </c>
      <c r="AT30" s="17">
        <v>1265</v>
      </c>
      <c r="AU30" s="17">
        <v>2448</v>
      </c>
      <c r="AW30" s="166">
        <f t="shared" si="9"/>
        <v>6273</v>
      </c>
      <c r="AX30" s="17">
        <v>699</v>
      </c>
      <c r="AY30" s="17">
        <v>65</v>
      </c>
      <c r="AZ30" s="17">
        <v>1796</v>
      </c>
      <c r="BA30" s="17">
        <v>1265</v>
      </c>
      <c r="BB30" s="17">
        <v>2448</v>
      </c>
      <c r="BD30" s="166">
        <f t="shared" si="10"/>
        <v>3231</v>
      </c>
      <c r="BE30" s="166">
        <f t="shared" si="11"/>
        <v>1806</v>
      </c>
      <c r="BF30" s="166">
        <f t="shared" si="12"/>
        <v>737</v>
      </c>
      <c r="BG30" s="166">
        <f t="shared" si="13"/>
        <v>688</v>
      </c>
      <c r="BH30" s="166">
        <f t="shared" si="14"/>
        <v>0</v>
      </c>
      <c r="BI30" s="166">
        <f t="shared" si="15"/>
        <v>0</v>
      </c>
    </row>
    <row r="31" spans="1:61" ht="12.75">
      <c r="A31" s="210" t="s">
        <v>43</v>
      </c>
      <c r="B31" s="17" t="s">
        <v>128</v>
      </c>
      <c r="C31" s="17">
        <v>8917</v>
      </c>
      <c r="D31" s="17">
        <v>12</v>
      </c>
      <c r="E31" s="166">
        <f>SUM(C31:D31)</f>
        <v>8929</v>
      </c>
      <c r="F31" s="17">
        <v>7336</v>
      </c>
      <c r="G31" s="17">
        <v>0</v>
      </c>
      <c r="H31" s="17">
        <v>26</v>
      </c>
      <c r="I31" s="17">
        <v>0</v>
      </c>
      <c r="J31" s="17">
        <v>0</v>
      </c>
      <c r="K31" s="17">
        <v>6682</v>
      </c>
      <c r="L31" s="2">
        <f>(F31-G31+H31-I31+J31-K31)</f>
        <v>680</v>
      </c>
      <c r="M31" s="17">
        <v>0</v>
      </c>
      <c r="N31" s="17">
        <v>0</v>
      </c>
      <c r="O31" s="166">
        <f t="shared" si="16"/>
        <v>9609</v>
      </c>
      <c r="P31" s="17">
        <v>1617</v>
      </c>
      <c r="Q31" s="17">
        <v>0</v>
      </c>
      <c r="R31" s="221">
        <v>-344</v>
      </c>
      <c r="S31" s="166">
        <f t="shared" si="3"/>
        <v>10882</v>
      </c>
      <c r="U31" s="221">
        <v>0</v>
      </c>
      <c r="V31" s="166">
        <f t="shared" si="17"/>
        <v>10882</v>
      </c>
      <c r="W31" s="210" t="s">
        <v>43</v>
      </c>
      <c r="X31" s="17" t="s">
        <v>128</v>
      </c>
      <c r="Y31" s="166">
        <f t="shared" si="4"/>
        <v>10882</v>
      </c>
      <c r="Z31" s="221">
        <v>0</v>
      </c>
      <c r="AA31" s="166">
        <f>'kötelez.'!M31</f>
        <v>10882</v>
      </c>
      <c r="AB31" s="166">
        <f t="shared" si="18"/>
        <v>0</v>
      </c>
      <c r="AD31" s="17">
        <v>0</v>
      </c>
      <c r="AE31" s="17">
        <v>0</v>
      </c>
      <c r="AF31" s="17">
        <v>4641</v>
      </c>
      <c r="AG31" s="17">
        <v>0</v>
      </c>
      <c r="AH31" s="17">
        <v>6241</v>
      </c>
      <c r="AJ31" s="166">
        <f t="shared" si="5"/>
        <v>4641</v>
      </c>
      <c r="AK31" s="166">
        <f t="shared" si="6"/>
        <v>6241</v>
      </c>
      <c r="AL31" s="166">
        <f t="shared" si="7"/>
        <v>10882</v>
      </c>
      <c r="AN31" s="210" t="s">
        <v>43</v>
      </c>
      <c r="AO31" s="17" t="s">
        <v>128</v>
      </c>
      <c r="AP31" s="166">
        <f t="shared" si="8"/>
        <v>10882</v>
      </c>
      <c r="AQ31" s="17">
        <v>0</v>
      </c>
      <c r="AR31" s="17">
        <v>0</v>
      </c>
      <c r="AS31" s="17">
        <v>4641</v>
      </c>
      <c r="AT31" s="17">
        <v>0</v>
      </c>
      <c r="AU31" s="17">
        <v>6241</v>
      </c>
      <c r="AW31" s="166">
        <f t="shared" si="9"/>
        <v>10882</v>
      </c>
      <c r="AX31" s="17">
        <v>0</v>
      </c>
      <c r="AY31" s="17">
        <v>0</v>
      </c>
      <c r="AZ31" s="17">
        <v>4641</v>
      </c>
      <c r="BA31" s="17">
        <v>0</v>
      </c>
      <c r="BB31" s="17">
        <v>6241</v>
      </c>
      <c r="BD31" s="166">
        <f t="shared" si="10"/>
        <v>0</v>
      </c>
      <c r="BE31" s="166">
        <f t="shared" si="11"/>
        <v>0</v>
      </c>
      <c r="BF31" s="166">
        <f t="shared" si="12"/>
        <v>0</v>
      </c>
      <c r="BG31" s="166">
        <f t="shared" si="13"/>
        <v>0</v>
      </c>
      <c r="BH31" s="166">
        <f t="shared" si="14"/>
        <v>0</v>
      </c>
      <c r="BI31" s="166">
        <f t="shared" si="15"/>
        <v>0</v>
      </c>
    </row>
    <row r="32" spans="1:61" ht="12.75">
      <c r="A32" s="210" t="s">
        <v>44</v>
      </c>
      <c r="B32" s="17" t="s">
        <v>129</v>
      </c>
      <c r="C32" s="17">
        <v>20942</v>
      </c>
      <c r="D32" s="17">
        <v>20</v>
      </c>
      <c r="E32" s="166">
        <f t="shared" si="1"/>
        <v>20962</v>
      </c>
      <c r="F32" s="17">
        <v>234</v>
      </c>
      <c r="G32" s="17">
        <v>0</v>
      </c>
      <c r="H32" s="17">
        <v>1</v>
      </c>
      <c r="I32" s="17">
        <v>1107</v>
      </c>
      <c r="J32" s="17">
        <v>4463</v>
      </c>
      <c r="K32" s="17">
        <v>5892</v>
      </c>
      <c r="L32" s="2">
        <f t="shared" si="2"/>
        <v>-2301</v>
      </c>
      <c r="M32" s="17">
        <v>0</v>
      </c>
      <c r="N32" s="17">
        <v>0</v>
      </c>
      <c r="O32" s="166">
        <f t="shared" si="16"/>
        <v>18661</v>
      </c>
      <c r="P32" s="17">
        <v>25994</v>
      </c>
      <c r="Q32" s="17">
        <v>0</v>
      </c>
      <c r="R32" s="221">
        <v>-2796</v>
      </c>
      <c r="S32" s="166">
        <f t="shared" si="3"/>
        <v>41859</v>
      </c>
      <c r="U32" s="221">
        <v>0</v>
      </c>
      <c r="V32" s="166">
        <f t="shared" si="17"/>
        <v>41859</v>
      </c>
      <c r="W32" s="210" t="s">
        <v>44</v>
      </c>
      <c r="X32" s="17" t="s">
        <v>129</v>
      </c>
      <c r="Y32" s="166">
        <f t="shared" si="4"/>
        <v>41859</v>
      </c>
      <c r="Z32" s="221">
        <v>0</v>
      </c>
      <c r="AA32" s="166">
        <f>'kötelez.'!M32</f>
        <v>7582</v>
      </c>
      <c r="AB32" s="166">
        <f t="shared" si="18"/>
        <v>34277</v>
      </c>
      <c r="AD32" s="17">
        <v>1113</v>
      </c>
      <c r="AE32" s="17">
        <v>356</v>
      </c>
      <c r="AF32" s="17">
        <v>12896</v>
      </c>
      <c r="AG32" s="17">
        <v>119</v>
      </c>
      <c r="AH32" s="17">
        <v>27375</v>
      </c>
      <c r="AJ32" s="166">
        <f t="shared" si="5"/>
        <v>14365</v>
      </c>
      <c r="AK32" s="166">
        <f t="shared" si="6"/>
        <v>27494</v>
      </c>
      <c r="AL32" s="166">
        <f t="shared" si="7"/>
        <v>41859</v>
      </c>
      <c r="AN32" s="210" t="s">
        <v>44</v>
      </c>
      <c r="AO32" s="17" t="s">
        <v>129</v>
      </c>
      <c r="AP32" s="166">
        <f t="shared" si="8"/>
        <v>41859</v>
      </c>
      <c r="AQ32" s="17">
        <v>1113</v>
      </c>
      <c r="AR32" s="17">
        <v>356</v>
      </c>
      <c r="AS32" s="17">
        <v>12896</v>
      </c>
      <c r="AT32" s="17">
        <v>119</v>
      </c>
      <c r="AU32" s="17">
        <v>27375</v>
      </c>
      <c r="AW32" s="166">
        <f t="shared" si="9"/>
        <v>7582</v>
      </c>
      <c r="AX32" s="17">
        <v>14</v>
      </c>
      <c r="AY32" s="17">
        <v>0</v>
      </c>
      <c r="AZ32" s="17">
        <v>1158</v>
      </c>
      <c r="BA32" s="17">
        <v>0</v>
      </c>
      <c r="BB32" s="17">
        <v>6410</v>
      </c>
      <c r="BD32" s="166">
        <f t="shared" si="10"/>
        <v>34277</v>
      </c>
      <c r="BE32" s="166">
        <f t="shared" si="11"/>
        <v>1099</v>
      </c>
      <c r="BF32" s="166">
        <f t="shared" si="12"/>
        <v>356</v>
      </c>
      <c r="BG32" s="166">
        <f t="shared" si="13"/>
        <v>11738</v>
      </c>
      <c r="BH32" s="166">
        <f t="shared" si="14"/>
        <v>119</v>
      </c>
      <c r="BI32" s="166">
        <f t="shared" si="15"/>
        <v>20965</v>
      </c>
    </row>
    <row r="33" spans="1:61" ht="12.75">
      <c r="A33" s="210" t="s">
        <v>45</v>
      </c>
      <c r="B33" s="17" t="s">
        <v>130</v>
      </c>
      <c r="C33" s="17">
        <v>12924</v>
      </c>
      <c r="D33" s="17">
        <v>233</v>
      </c>
      <c r="E33" s="166">
        <f t="shared" si="1"/>
        <v>13157</v>
      </c>
      <c r="F33" s="17">
        <v>178</v>
      </c>
      <c r="G33" s="17">
        <v>0</v>
      </c>
      <c r="H33" s="17">
        <v>878</v>
      </c>
      <c r="I33" s="17">
        <v>125</v>
      </c>
      <c r="J33" s="17">
        <v>5871</v>
      </c>
      <c r="K33" s="17">
        <v>5871</v>
      </c>
      <c r="L33" s="2">
        <f t="shared" si="2"/>
        <v>931</v>
      </c>
      <c r="M33" s="17">
        <v>0</v>
      </c>
      <c r="N33" s="17">
        <v>0</v>
      </c>
      <c r="O33" s="166">
        <f t="shared" si="16"/>
        <v>14088</v>
      </c>
      <c r="P33" s="17">
        <v>4753</v>
      </c>
      <c r="Q33" s="17">
        <v>0</v>
      </c>
      <c r="R33" s="221">
        <v>-390</v>
      </c>
      <c r="S33" s="166">
        <f t="shared" si="3"/>
        <v>18451</v>
      </c>
      <c r="U33" s="221">
        <v>0</v>
      </c>
      <c r="V33" s="166">
        <f t="shared" si="17"/>
        <v>18451</v>
      </c>
      <c r="W33" s="210" t="s">
        <v>45</v>
      </c>
      <c r="X33" s="17" t="s">
        <v>130</v>
      </c>
      <c r="Y33" s="166">
        <f t="shared" si="4"/>
        <v>18451</v>
      </c>
      <c r="Z33" s="221">
        <v>0</v>
      </c>
      <c r="AA33" s="166">
        <f>'kötelez.'!M33</f>
        <v>2947</v>
      </c>
      <c r="AB33" s="166">
        <f t="shared" si="18"/>
        <v>15504</v>
      </c>
      <c r="AD33" s="17">
        <v>1327</v>
      </c>
      <c r="AE33" s="17">
        <v>425</v>
      </c>
      <c r="AF33" s="17">
        <v>6395</v>
      </c>
      <c r="AG33" s="17">
        <v>164</v>
      </c>
      <c r="AH33" s="17">
        <v>10140</v>
      </c>
      <c r="AJ33" s="166">
        <f t="shared" si="5"/>
        <v>8147</v>
      </c>
      <c r="AK33" s="166">
        <f t="shared" si="6"/>
        <v>10304</v>
      </c>
      <c r="AL33" s="166">
        <f t="shared" si="7"/>
        <v>18451</v>
      </c>
      <c r="AN33" s="210" t="s">
        <v>45</v>
      </c>
      <c r="AO33" s="17" t="s">
        <v>130</v>
      </c>
      <c r="AP33" s="166">
        <f t="shared" si="8"/>
        <v>18451</v>
      </c>
      <c r="AQ33" s="17">
        <v>1327</v>
      </c>
      <c r="AR33" s="17">
        <v>425</v>
      </c>
      <c r="AS33" s="17">
        <v>6395</v>
      </c>
      <c r="AT33" s="17">
        <v>164</v>
      </c>
      <c r="AU33" s="17">
        <v>10140</v>
      </c>
      <c r="AW33" s="166">
        <f t="shared" si="9"/>
        <v>2947</v>
      </c>
      <c r="AX33" s="17">
        <v>0</v>
      </c>
      <c r="AY33" s="17">
        <v>0</v>
      </c>
      <c r="AZ33" s="17">
        <v>2076</v>
      </c>
      <c r="BA33" s="17">
        <v>0</v>
      </c>
      <c r="BB33" s="17">
        <v>871</v>
      </c>
      <c r="BD33" s="166">
        <f t="shared" si="10"/>
        <v>15504</v>
      </c>
      <c r="BE33" s="166">
        <f t="shared" si="11"/>
        <v>1327</v>
      </c>
      <c r="BF33" s="166">
        <f t="shared" si="12"/>
        <v>425</v>
      </c>
      <c r="BG33" s="166">
        <f t="shared" si="13"/>
        <v>4319</v>
      </c>
      <c r="BH33" s="166">
        <f t="shared" si="14"/>
        <v>164</v>
      </c>
      <c r="BI33" s="166">
        <f t="shared" si="15"/>
        <v>9269</v>
      </c>
    </row>
    <row r="34" spans="1:61" ht="12.75">
      <c r="A34" s="210" t="s">
        <v>46</v>
      </c>
      <c r="B34" s="17" t="s">
        <v>131</v>
      </c>
      <c r="C34" s="17">
        <v>2322</v>
      </c>
      <c r="D34" s="17">
        <v>43</v>
      </c>
      <c r="E34" s="166">
        <f t="shared" si="1"/>
        <v>2365</v>
      </c>
      <c r="F34" s="17">
        <v>0</v>
      </c>
      <c r="G34" s="17">
        <v>0</v>
      </c>
      <c r="H34" s="17">
        <v>330</v>
      </c>
      <c r="I34" s="17">
        <v>10</v>
      </c>
      <c r="J34" s="17">
        <v>7</v>
      </c>
      <c r="K34" s="17">
        <v>0</v>
      </c>
      <c r="L34" s="2">
        <f t="shared" si="2"/>
        <v>327</v>
      </c>
      <c r="M34" s="17">
        <v>0</v>
      </c>
      <c r="N34" s="17">
        <v>0</v>
      </c>
      <c r="O34" s="166">
        <f t="shared" si="16"/>
        <v>2692</v>
      </c>
      <c r="P34" s="17">
        <v>5716</v>
      </c>
      <c r="Q34" s="17">
        <v>0</v>
      </c>
      <c r="R34" s="221">
        <v>-1000</v>
      </c>
      <c r="S34" s="166">
        <f t="shared" si="3"/>
        <v>7408</v>
      </c>
      <c r="U34" s="221">
        <v>0</v>
      </c>
      <c r="V34" s="166">
        <f t="shared" si="17"/>
        <v>7408</v>
      </c>
      <c r="W34" s="210" t="s">
        <v>46</v>
      </c>
      <c r="X34" s="17" t="s">
        <v>131</v>
      </c>
      <c r="Y34" s="166">
        <f t="shared" si="4"/>
        <v>7408</v>
      </c>
      <c r="Z34" s="221">
        <v>0</v>
      </c>
      <c r="AA34" s="166">
        <f>'kötelez.'!M34</f>
        <v>3372</v>
      </c>
      <c r="AB34" s="166">
        <f t="shared" si="18"/>
        <v>4036</v>
      </c>
      <c r="AD34" s="17">
        <v>2835</v>
      </c>
      <c r="AE34" s="17">
        <v>908</v>
      </c>
      <c r="AF34" s="17">
        <v>2217</v>
      </c>
      <c r="AG34" s="17">
        <v>0</v>
      </c>
      <c r="AH34" s="17">
        <v>1448</v>
      </c>
      <c r="AJ34" s="166">
        <f t="shared" si="5"/>
        <v>5960</v>
      </c>
      <c r="AK34" s="166">
        <f t="shared" si="6"/>
        <v>1448</v>
      </c>
      <c r="AL34" s="166">
        <f t="shared" si="7"/>
        <v>7408</v>
      </c>
      <c r="AN34" s="210" t="s">
        <v>46</v>
      </c>
      <c r="AO34" s="17" t="s">
        <v>131</v>
      </c>
      <c r="AP34" s="166">
        <f t="shared" si="8"/>
        <v>7408</v>
      </c>
      <c r="AQ34" s="17">
        <v>2835</v>
      </c>
      <c r="AR34" s="17">
        <v>908</v>
      </c>
      <c r="AS34" s="17">
        <v>2217</v>
      </c>
      <c r="AT34" s="17">
        <v>0</v>
      </c>
      <c r="AU34" s="17">
        <v>1448</v>
      </c>
      <c r="AW34" s="166">
        <f t="shared" si="9"/>
        <v>3372</v>
      </c>
      <c r="AX34" s="17">
        <v>452</v>
      </c>
      <c r="AY34" s="17">
        <v>100</v>
      </c>
      <c r="AZ34" s="17">
        <v>1372</v>
      </c>
      <c r="BA34" s="17">
        <v>0</v>
      </c>
      <c r="BB34" s="17">
        <v>1448</v>
      </c>
      <c r="BD34" s="166">
        <f t="shared" si="10"/>
        <v>4036</v>
      </c>
      <c r="BE34" s="166">
        <f t="shared" si="11"/>
        <v>2383</v>
      </c>
      <c r="BF34" s="166">
        <f t="shared" si="12"/>
        <v>808</v>
      </c>
      <c r="BG34" s="166">
        <f t="shared" si="13"/>
        <v>845</v>
      </c>
      <c r="BH34" s="166">
        <f t="shared" si="14"/>
        <v>0</v>
      </c>
      <c r="BI34" s="166">
        <f t="shared" si="15"/>
        <v>0</v>
      </c>
    </row>
    <row r="35" spans="1:61" ht="12.75">
      <c r="A35" s="210" t="s">
        <v>47</v>
      </c>
      <c r="B35" s="17" t="s">
        <v>132</v>
      </c>
      <c r="C35" s="17">
        <v>106</v>
      </c>
      <c r="D35" s="17">
        <v>68</v>
      </c>
      <c r="E35" s="166">
        <f t="shared" si="1"/>
        <v>174</v>
      </c>
      <c r="F35" s="17">
        <v>10</v>
      </c>
      <c r="G35" s="17">
        <v>0</v>
      </c>
      <c r="H35" s="17">
        <v>290</v>
      </c>
      <c r="I35" s="17">
        <v>0</v>
      </c>
      <c r="J35" s="17">
        <v>22</v>
      </c>
      <c r="K35" s="17">
        <v>0</v>
      </c>
      <c r="L35" s="2">
        <f t="shared" si="2"/>
        <v>322</v>
      </c>
      <c r="M35" s="17">
        <v>0</v>
      </c>
      <c r="N35" s="17">
        <v>0</v>
      </c>
      <c r="O35" s="166">
        <f t="shared" si="16"/>
        <v>496</v>
      </c>
      <c r="P35" s="17">
        <v>117</v>
      </c>
      <c r="Q35" s="17">
        <v>0</v>
      </c>
      <c r="R35" s="221">
        <v>-206</v>
      </c>
      <c r="S35" s="166">
        <f t="shared" si="3"/>
        <v>407</v>
      </c>
      <c r="U35" s="221">
        <v>0</v>
      </c>
      <c r="V35" s="166">
        <f t="shared" si="17"/>
        <v>407</v>
      </c>
      <c r="W35" s="210" t="s">
        <v>47</v>
      </c>
      <c r="X35" s="17" t="s">
        <v>132</v>
      </c>
      <c r="Y35" s="166">
        <f t="shared" si="4"/>
        <v>407</v>
      </c>
      <c r="Z35" s="221">
        <v>0</v>
      </c>
      <c r="AA35" s="166">
        <f>'kötelez.'!M35</f>
        <v>14</v>
      </c>
      <c r="AB35" s="166">
        <f t="shared" si="18"/>
        <v>393</v>
      </c>
      <c r="AD35" s="17">
        <v>308</v>
      </c>
      <c r="AE35" s="17">
        <v>99</v>
      </c>
      <c r="AF35" s="17">
        <v>0</v>
      </c>
      <c r="AG35" s="17">
        <v>0</v>
      </c>
      <c r="AH35" s="17">
        <v>0</v>
      </c>
      <c r="AJ35" s="166">
        <f t="shared" si="5"/>
        <v>407</v>
      </c>
      <c r="AK35" s="166">
        <f t="shared" si="6"/>
        <v>0</v>
      </c>
      <c r="AL35" s="166">
        <f t="shared" si="7"/>
        <v>407</v>
      </c>
      <c r="AN35" s="210" t="s">
        <v>47</v>
      </c>
      <c r="AO35" s="17" t="s">
        <v>132</v>
      </c>
      <c r="AP35" s="166">
        <f t="shared" si="8"/>
        <v>407</v>
      </c>
      <c r="AQ35" s="17">
        <v>308</v>
      </c>
      <c r="AR35" s="17">
        <v>99</v>
      </c>
      <c r="AS35" s="17">
        <v>0</v>
      </c>
      <c r="AT35" s="17">
        <v>0</v>
      </c>
      <c r="AU35" s="17">
        <v>0</v>
      </c>
      <c r="AW35" s="166">
        <f t="shared" si="9"/>
        <v>14</v>
      </c>
      <c r="AX35" s="17">
        <v>14</v>
      </c>
      <c r="AY35" s="17">
        <v>0</v>
      </c>
      <c r="AZ35" s="17">
        <v>0</v>
      </c>
      <c r="BA35" s="17">
        <v>0</v>
      </c>
      <c r="BB35" s="17">
        <v>0</v>
      </c>
      <c r="BD35" s="166">
        <f t="shared" si="10"/>
        <v>393</v>
      </c>
      <c r="BE35" s="166">
        <f t="shared" si="11"/>
        <v>294</v>
      </c>
      <c r="BF35" s="166">
        <f t="shared" si="12"/>
        <v>99</v>
      </c>
      <c r="BG35" s="166">
        <f t="shared" si="13"/>
        <v>0</v>
      </c>
      <c r="BH35" s="166">
        <f t="shared" si="14"/>
        <v>0</v>
      </c>
      <c r="BI35" s="166">
        <f t="shared" si="15"/>
        <v>0</v>
      </c>
    </row>
    <row r="36" spans="1:61" ht="12.75">
      <c r="A36" s="210" t="s">
        <v>48</v>
      </c>
      <c r="B36" s="17" t="s">
        <v>133</v>
      </c>
      <c r="C36" s="17">
        <v>109</v>
      </c>
      <c r="D36" s="17">
        <v>27</v>
      </c>
      <c r="E36" s="166">
        <f t="shared" si="1"/>
        <v>136</v>
      </c>
      <c r="F36" s="17">
        <v>257</v>
      </c>
      <c r="G36" s="17">
        <v>979</v>
      </c>
      <c r="H36" s="17">
        <v>281</v>
      </c>
      <c r="I36" s="17">
        <v>0</v>
      </c>
      <c r="J36" s="17">
        <v>10</v>
      </c>
      <c r="K36" s="17">
        <v>52</v>
      </c>
      <c r="L36" s="2">
        <f t="shared" si="2"/>
        <v>-483</v>
      </c>
      <c r="M36" s="17">
        <v>0</v>
      </c>
      <c r="N36" s="17">
        <v>0</v>
      </c>
      <c r="O36" s="166">
        <f t="shared" si="16"/>
        <v>-347</v>
      </c>
      <c r="P36" s="17">
        <v>2883</v>
      </c>
      <c r="Q36" s="17">
        <v>0</v>
      </c>
      <c r="R36" s="221">
        <v>123</v>
      </c>
      <c r="S36" s="166">
        <f t="shared" si="3"/>
        <v>2659</v>
      </c>
      <c r="U36" s="221">
        <v>0</v>
      </c>
      <c r="V36" s="166">
        <f t="shared" si="17"/>
        <v>2659</v>
      </c>
      <c r="W36" s="210" t="s">
        <v>48</v>
      </c>
      <c r="X36" s="17" t="s">
        <v>133</v>
      </c>
      <c r="Y36" s="166">
        <f t="shared" si="4"/>
        <v>2659</v>
      </c>
      <c r="Z36" s="221">
        <v>0</v>
      </c>
      <c r="AA36" s="166">
        <f>'kötelez.'!M36</f>
        <v>2659</v>
      </c>
      <c r="AB36" s="166">
        <f t="shared" si="18"/>
        <v>0</v>
      </c>
      <c r="AD36" s="17">
        <v>354</v>
      </c>
      <c r="AE36" s="17">
        <v>0</v>
      </c>
      <c r="AF36" s="17">
        <v>2305</v>
      </c>
      <c r="AG36" s="17">
        <v>0</v>
      </c>
      <c r="AH36" s="17">
        <v>0</v>
      </c>
      <c r="AJ36" s="166">
        <f t="shared" si="5"/>
        <v>2659</v>
      </c>
      <c r="AK36" s="166">
        <f t="shared" si="6"/>
        <v>0</v>
      </c>
      <c r="AL36" s="166">
        <f t="shared" si="7"/>
        <v>2659</v>
      </c>
      <c r="AN36" s="210" t="s">
        <v>48</v>
      </c>
      <c r="AO36" s="17" t="s">
        <v>133</v>
      </c>
      <c r="AP36" s="166">
        <f t="shared" si="8"/>
        <v>2659</v>
      </c>
      <c r="AQ36" s="17">
        <v>354</v>
      </c>
      <c r="AR36" s="17">
        <v>0</v>
      </c>
      <c r="AS36" s="17">
        <v>2305</v>
      </c>
      <c r="AT36" s="17">
        <v>0</v>
      </c>
      <c r="AU36" s="17">
        <v>0</v>
      </c>
      <c r="AW36" s="166">
        <f t="shared" si="9"/>
        <v>2659</v>
      </c>
      <c r="AX36" s="17">
        <v>354</v>
      </c>
      <c r="AY36" s="17">
        <v>0</v>
      </c>
      <c r="AZ36" s="17">
        <v>2305</v>
      </c>
      <c r="BA36" s="17">
        <v>0</v>
      </c>
      <c r="BB36" s="17">
        <v>0</v>
      </c>
      <c r="BD36" s="166">
        <f t="shared" si="10"/>
        <v>0</v>
      </c>
      <c r="BE36" s="166">
        <f t="shared" si="11"/>
        <v>0</v>
      </c>
      <c r="BF36" s="166">
        <f t="shared" si="12"/>
        <v>0</v>
      </c>
      <c r="BG36" s="166">
        <f t="shared" si="13"/>
        <v>0</v>
      </c>
      <c r="BH36" s="166">
        <f t="shared" si="14"/>
        <v>0</v>
      </c>
      <c r="BI36" s="166">
        <f t="shared" si="15"/>
        <v>0</v>
      </c>
    </row>
    <row r="37" spans="1:61" ht="12.75">
      <c r="A37" s="210" t="s">
        <v>49</v>
      </c>
      <c r="B37" s="17" t="s">
        <v>134</v>
      </c>
      <c r="C37" s="17">
        <v>16719</v>
      </c>
      <c r="D37" s="17">
        <v>62</v>
      </c>
      <c r="E37" s="166">
        <f t="shared" si="1"/>
        <v>16781</v>
      </c>
      <c r="F37" s="17">
        <v>0</v>
      </c>
      <c r="G37" s="17">
        <v>0</v>
      </c>
      <c r="H37" s="17">
        <v>2511</v>
      </c>
      <c r="I37" s="17">
        <v>0</v>
      </c>
      <c r="J37" s="17">
        <v>4936</v>
      </c>
      <c r="K37" s="17">
        <v>4859</v>
      </c>
      <c r="L37" s="2">
        <f t="shared" si="2"/>
        <v>2588</v>
      </c>
      <c r="M37" s="17">
        <v>0</v>
      </c>
      <c r="N37" s="17">
        <v>0</v>
      </c>
      <c r="O37" s="166">
        <f t="shared" si="16"/>
        <v>19369</v>
      </c>
      <c r="P37" s="17">
        <v>4557</v>
      </c>
      <c r="Q37" s="17">
        <v>0</v>
      </c>
      <c r="R37" s="221">
        <v>-5629</v>
      </c>
      <c r="S37" s="166">
        <f t="shared" si="3"/>
        <v>18297</v>
      </c>
      <c r="U37" s="221">
        <v>0</v>
      </c>
      <c r="V37" s="166">
        <f t="shared" si="17"/>
        <v>18297</v>
      </c>
      <c r="W37" s="210" t="s">
        <v>49</v>
      </c>
      <c r="X37" s="17" t="s">
        <v>134</v>
      </c>
      <c r="Y37" s="166">
        <f t="shared" si="4"/>
        <v>18297</v>
      </c>
      <c r="Z37" s="221">
        <v>0</v>
      </c>
      <c r="AA37" s="166">
        <f>'kötelez.'!M37</f>
        <v>13810</v>
      </c>
      <c r="AB37" s="166">
        <f t="shared" si="18"/>
        <v>4487</v>
      </c>
      <c r="AD37" s="17">
        <v>3394</v>
      </c>
      <c r="AE37" s="17">
        <v>1086</v>
      </c>
      <c r="AF37" s="17">
        <v>1863</v>
      </c>
      <c r="AG37" s="17">
        <v>0</v>
      </c>
      <c r="AH37" s="17">
        <v>11954</v>
      </c>
      <c r="AJ37" s="166">
        <f t="shared" si="5"/>
        <v>6343</v>
      </c>
      <c r="AK37" s="166">
        <f t="shared" si="6"/>
        <v>11954</v>
      </c>
      <c r="AL37" s="166">
        <f t="shared" si="7"/>
        <v>18297</v>
      </c>
      <c r="AN37" s="210" t="s">
        <v>49</v>
      </c>
      <c r="AO37" s="17" t="s">
        <v>134</v>
      </c>
      <c r="AP37" s="166">
        <f t="shared" si="8"/>
        <v>18297</v>
      </c>
      <c r="AQ37" s="17">
        <v>3394</v>
      </c>
      <c r="AR37" s="17">
        <v>1086</v>
      </c>
      <c r="AS37" s="17">
        <v>1863</v>
      </c>
      <c r="AT37" s="17">
        <v>0</v>
      </c>
      <c r="AU37" s="17">
        <v>11954</v>
      </c>
      <c r="AW37" s="166">
        <f t="shared" si="9"/>
        <v>13810</v>
      </c>
      <c r="AX37" s="17">
        <v>1435</v>
      </c>
      <c r="AY37" s="17">
        <v>460</v>
      </c>
      <c r="AZ37" s="17">
        <v>1863</v>
      </c>
      <c r="BA37" s="17">
        <v>0</v>
      </c>
      <c r="BB37" s="17">
        <v>10052</v>
      </c>
      <c r="BD37" s="166">
        <f t="shared" si="10"/>
        <v>4487</v>
      </c>
      <c r="BE37" s="166">
        <f t="shared" si="11"/>
        <v>1959</v>
      </c>
      <c r="BF37" s="166">
        <f t="shared" si="12"/>
        <v>626</v>
      </c>
      <c r="BG37" s="166">
        <f t="shared" si="13"/>
        <v>0</v>
      </c>
      <c r="BH37" s="166">
        <f t="shared" si="14"/>
        <v>0</v>
      </c>
      <c r="BI37" s="166">
        <f t="shared" si="15"/>
        <v>1902</v>
      </c>
    </row>
    <row r="38" spans="1:61" ht="12.75">
      <c r="A38" s="210" t="s">
        <v>50</v>
      </c>
      <c r="B38" s="17" t="s">
        <v>135</v>
      </c>
      <c r="C38" s="17">
        <v>2018</v>
      </c>
      <c r="D38" s="17">
        <v>121</v>
      </c>
      <c r="E38" s="166">
        <f t="shared" si="1"/>
        <v>2139</v>
      </c>
      <c r="F38" s="17">
        <v>33</v>
      </c>
      <c r="G38" s="17">
        <v>4679</v>
      </c>
      <c r="H38" s="17">
        <v>5183</v>
      </c>
      <c r="I38" s="17">
        <v>0</v>
      </c>
      <c r="J38" s="17">
        <v>0</v>
      </c>
      <c r="K38" s="17">
        <v>0</v>
      </c>
      <c r="L38" s="2">
        <f t="shared" si="2"/>
        <v>537</v>
      </c>
      <c r="M38" s="17">
        <v>0</v>
      </c>
      <c r="N38" s="17">
        <v>0</v>
      </c>
      <c r="O38" s="166">
        <f t="shared" si="16"/>
        <v>2676</v>
      </c>
      <c r="P38" s="17">
        <v>7308</v>
      </c>
      <c r="Q38" s="17">
        <v>0</v>
      </c>
      <c r="R38" s="221">
        <v>-1911</v>
      </c>
      <c r="S38" s="166">
        <f t="shared" si="3"/>
        <v>8073</v>
      </c>
      <c r="U38" s="221">
        <v>0</v>
      </c>
      <c r="V38" s="166">
        <f t="shared" si="17"/>
        <v>8073</v>
      </c>
      <c r="W38" s="210" t="s">
        <v>50</v>
      </c>
      <c r="X38" s="17" t="s">
        <v>135</v>
      </c>
      <c r="Y38" s="166">
        <f t="shared" si="4"/>
        <v>8073</v>
      </c>
      <c r="Z38" s="221">
        <v>0</v>
      </c>
      <c r="AA38" s="166">
        <f>'kötelez.'!M38</f>
        <v>3857</v>
      </c>
      <c r="AB38" s="166">
        <f t="shared" si="18"/>
        <v>4216</v>
      </c>
      <c r="AD38" s="17">
        <v>2484</v>
      </c>
      <c r="AE38" s="17">
        <v>795</v>
      </c>
      <c r="AF38" s="17">
        <v>2602</v>
      </c>
      <c r="AG38" s="17">
        <v>0</v>
      </c>
      <c r="AH38" s="17">
        <v>2192</v>
      </c>
      <c r="AJ38" s="166">
        <f t="shared" si="5"/>
        <v>5881</v>
      </c>
      <c r="AK38" s="166">
        <f t="shared" si="6"/>
        <v>2192</v>
      </c>
      <c r="AL38" s="166">
        <f t="shared" si="7"/>
        <v>8073</v>
      </c>
      <c r="AN38" s="210" t="s">
        <v>50</v>
      </c>
      <c r="AO38" s="17" t="s">
        <v>135</v>
      </c>
      <c r="AP38" s="166">
        <f t="shared" si="8"/>
        <v>8073</v>
      </c>
      <c r="AQ38" s="17">
        <v>2484</v>
      </c>
      <c r="AR38" s="17">
        <v>795</v>
      </c>
      <c r="AS38" s="17">
        <v>2602</v>
      </c>
      <c r="AT38" s="17">
        <v>0</v>
      </c>
      <c r="AU38" s="17">
        <v>2192</v>
      </c>
      <c r="AW38" s="166">
        <f t="shared" si="9"/>
        <v>3857</v>
      </c>
      <c r="AX38" s="17">
        <v>0</v>
      </c>
      <c r="AY38" s="17">
        <v>0</v>
      </c>
      <c r="AZ38" s="17">
        <v>2189</v>
      </c>
      <c r="BA38" s="17">
        <v>0</v>
      </c>
      <c r="BB38" s="17">
        <v>1668</v>
      </c>
      <c r="BD38" s="166">
        <f t="shared" si="10"/>
        <v>4216</v>
      </c>
      <c r="BE38" s="166">
        <f t="shared" si="11"/>
        <v>2484</v>
      </c>
      <c r="BF38" s="166">
        <f t="shared" si="12"/>
        <v>795</v>
      </c>
      <c r="BG38" s="166">
        <f t="shared" si="13"/>
        <v>413</v>
      </c>
      <c r="BH38" s="166">
        <f t="shared" si="14"/>
        <v>0</v>
      </c>
      <c r="BI38" s="166">
        <f t="shared" si="15"/>
        <v>524</v>
      </c>
    </row>
    <row r="39" spans="1:61" ht="12.75">
      <c r="A39" s="210" t="s">
        <v>51</v>
      </c>
      <c r="B39" s="17" t="s">
        <v>136</v>
      </c>
      <c r="C39" s="17">
        <v>15</v>
      </c>
      <c r="D39" s="17">
        <v>35</v>
      </c>
      <c r="E39" s="166">
        <f t="shared" si="1"/>
        <v>50</v>
      </c>
      <c r="F39" s="17">
        <v>307</v>
      </c>
      <c r="G39" s="17">
        <v>0</v>
      </c>
      <c r="H39" s="17">
        <v>39</v>
      </c>
      <c r="I39" s="17">
        <v>64</v>
      </c>
      <c r="J39" s="17">
        <v>3084</v>
      </c>
      <c r="K39" s="17">
        <v>3084</v>
      </c>
      <c r="L39" s="2">
        <f t="shared" si="2"/>
        <v>282</v>
      </c>
      <c r="M39" s="17">
        <v>0</v>
      </c>
      <c r="N39" s="17">
        <v>0</v>
      </c>
      <c r="O39" s="166">
        <f t="shared" si="16"/>
        <v>332</v>
      </c>
      <c r="P39" s="17">
        <v>8910</v>
      </c>
      <c r="Q39" s="17">
        <v>0</v>
      </c>
      <c r="R39" s="221">
        <v>-1934</v>
      </c>
      <c r="S39" s="166">
        <f t="shared" si="3"/>
        <v>7308</v>
      </c>
      <c r="U39" s="221">
        <v>0</v>
      </c>
      <c r="V39" s="166">
        <f t="shared" si="17"/>
        <v>7308</v>
      </c>
      <c r="W39" s="210" t="s">
        <v>51</v>
      </c>
      <c r="X39" s="17" t="s">
        <v>136</v>
      </c>
      <c r="Y39" s="166">
        <f t="shared" si="4"/>
        <v>7308</v>
      </c>
      <c r="Z39" s="221">
        <v>0</v>
      </c>
      <c r="AA39" s="166">
        <f>'kötelez.'!M39</f>
        <v>873</v>
      </c>
      <c r="AB39" s="166">
        <f t="shared" si="18"/>
        <v>6435</v>
      </c>
      <c r="AD39" s="17">
        <v>3077</v>
      </c>
      <c r="AE39" s="17">
        <v>985</v>
      </c>
      <c r="AF39" s="17">
        <v>2555</v>
      </c>
      <c r="AG39" s="17">
        <v>0</v>
      </c>
      <c r="AH39" s="17">
        <v>691</v>
      </c>
      <c r="AJ39" s="166">
        <f t="shared" si="5"/>
        <v>6617</v>
      </c>
      <c r="AK39" s="166">
        <f t="shared" si="6"/>
        <v>691</v>
      </c>
      <c r="AL39" s="166">
        <f t="shared" si="7"/>
        <v>7308</v>
      </c>
      <c r="AN39" s="210" t="s">
        <v>51</v>
      </c>
      <c r="AO39" s="17" t="s">
        <v>136</v>
      </c>
      <c r="AP39" s="166">
        <f t="shared" si="8"/>
        <v>7308</v>
      </c>
      <c r="AQ39" s="17">
        <v>3077</v>
      </c>
      <c r="AR39" s="17">
        <v>985</v>
      </c>
      <c r="AS39" s="17">
        <v>2555</v>
      </c>
      <c r="AT39" s="17">
        <v>0</v>
      </c>
      <c r="AU39" s="17">
        <v>691</v>
      </c>
      <c r="AW39" s="166">
        <f t="shared" si="9"/>
        <v>873</v>
      </c>
      <c r="AX39" s="17">
        <v>0</v>
      </c>
      <c r="AY39" s="17">
        <v>0</v>
      </c>
      <c r="AZ39" s="17">
        <v>873</v>
      </c>
      <c r="BA39" s="17">
        <v>0</v>
      </c>
      <c r="BB39" s="17">
        <v>0</v>
      </c>
      <c r="BD39" s="166">
        <f t="shared" si="10"/>
        <v>6435</v>
      </c>
      <c r="BE39" s="166">
        <f t="shared" si="11"/>
        <v>3077</v>
      </c>
      <c r="BF39" s="166">
        <f t="shared" si="12"/>
        <v>985</v>
      </c>
      <c r="BG39" s="166">
        <f t="shared" si="13"/>
        <v>1682</v>
      </c>
      <c r="BH39" s="166">
        <f t="shared" si="14"/>
        <v>0</v>
      </c>
      <c r="BI39" s="166">
        <f t="shared" si="15"/>
        <v>691</v>
      </c>
    </row>
    <row r="40" spans="1:61" ht="12.75">
      <c r="A40" s="210" t="s">
        <v>52</v>
      </c>
      <c r="B40" s="17" t="s">
        <v>137</v>
      </c>
      <c r="C40" s="17">
        <v>0</v>
      </c>
      <c r="D40" s="17">
        <v>97</v>
      </c>
      <c r="E40" s="166">
        <f t="shared" si="1"/>
        <v>97</v>
      </c>
      <c r="F40" s="17">
        <v>165</v>
      </c>
      <c r="G40" s="17">
        <v>0</v>
      </c>
      <c r="H40" s="17">
        <v>17</v>
      </c>
      <c r="I40" s="17">
        <v>4</v>
      </c>
      <c r="J40" s="17">
        <v>2814</v>
      </c>
      <c r="K40" s="17">
        <v>2806</v>
      </c>
      <c r="L40" s="2">
        <f t="shared" si="2"/>
        <v>186</v>
      </c>
      <c r="M40" s="17">
        <v>0</v>
      </c>
      <c r="N40" s="17">
        <v>0</v>
      </c>
      <c r="O40" s="166">
        <f t="shared" si="16"/>
        <v>283</v>
      </c>
      <c r="P40" s="17">
        <v>2967</v>
      </c>
      <c r="Q40" s="17">
        <v>0</v>
      </c>
      <c r="R40" s="221">
        <v>14</v>
      </c>
      <c r="S40" s="166">
        <f t="shared" si="3"/>
        <v>3264</v>
      </c>
      <c r="U40" s="221">
        <v>0</v>
      </c>
      <c r="V40" s="166">
        <f t="shared" si="17"/>
        <v>3264</v>
      </c>
      <c r="W40" s="210" t="s">
        <v>52</v>
      </c>
      <c r="X40" s="17" t="s">
        <v>137</v>
      </c>
      <c r="Y40" s="166">
        <f t="shared" si="4"/>
        <v>3264</v>
      </c>
      <c r="Z40" s="221">
        <v>0</v>
      </c>
      <c r="AA40" s="166">
        <f>'kötelez.'!M40</f>
        <v>52</v>
      </c>
      <c r="AB40" s="166">
        <f t="shared" si="18"/>
        <v>3212</v>
      </c>
      <c r="AD40" s="17">
        <v>141</v>
      </c>
      <c r="AE40" s="17">
        <v>45</v>
      </c>
      <c r="AF40" s="17">
        <v>2440</v>
      </c>
      <c r="AG40" s="17">
        <v>0</v>
      </c>
      <c r="AH40" s="17">
        <v>638</v>
      </c>
      <c r="AJ40" s="166">
        <f t="shared" si="5"/>
        <v>2626</v>
      </c>
      <c r="AK40" s="166">
        <f t="shared" si="6"/>
        <v>638</v>
      </c>
      <c r="AL40" s="166">
        <f t="shared" si="7"/>
        <v>3264</v>
      </c>
      <c r="AN40" s="210" t="s">
        <v>52</v>
      </c>
      <c r="AO40" s="17" t="s">
        <v>137</v>
      </c>
      <c r="AP40" s="166">
        <f t="shared" si="8"/>
        <v>3264</v>
      </c>
      <c r="AQ40" s="17">
        <v>141</v>
      </c>
      <c r="AR40" s="17">
        <v>45</v>
      </c>
      <c r="AS40" s="17">
        <v>2440</v>
      </c>
      <c r="AT40" s="17">
        <v>0</v>
      </c>
      <c r="AU40" s="17">
        <v>638</v>
      </c>
      <c r="AW40" s="166">
        <f t="shared" si="9"/>
        <v>52</v>
      </c>
      <c r="AX40" s="17">
        <v>0</v>
      </c>
      <c r="AY40" s="17">
        <v>0</v>
      </c>
      <c r="AZ40" s="17">
        <v>52</v>
      </c>
      <c r="BA40" s="17">
        <v>0</v>
      </c>
      <c r="BB40" s="17">
        <v>0</v>
      </c>
      <c r="BD40" s="166">
        <f t="shared" si="10"/>
        <v>3212</v>
      </c>
      <c r="BE40" s="166">
        <f t="shared" si="11"/>
        <v>141</v>
      </c>
      <c r="BF40" s="166">
        <f t="shared" si="12"/>
        <v>45</v>
      </c>
      <c r="BG40" s="166">
        <f t="shared" si="13"/>
        <v>2388</v>
      </c>
      <c r="BH40" s="166">
        <f t="shared" si="14"/>
        <v>0</v>
      </c>
      <c r="BI40" s="166">
        <f t="shared" si="15"/>
        <v>638</v>
      </c>
    </row>
    <row r="41" spans="1:61" ht="12.75">
      <c r="A41" s="210" t="s">
        <v>53</v>
      </c>
      <c r="B41" s="17" t="s">
        <v>138</v>
      </c>
      <c r="C41" s="17">
        <v>778</v>
      </c>
      <c r="D41" s="17">
        <v>24</v>
      </c>
      <c r="E41" s="166">
        <f t="shared" si="1"/>
        <v>802</v>
      </c>
      <c r="F41" s="17">
        <v>20</v>
      </c>
      <c r="G41" s="17">
        <v>0</v>
      </c>
      <c r="H41" s="17">
        <v>2709</v>
      </c>
      <c r="I41" s="17">
        <v>0</v>
      </c>
      <c r="J41" s="17">
        <v>0</v>
      </c>
      <c r="K41" s="17">
        <v>2363</v>
      </c>
      <c r="L41" s="2">
        <f t="shared" si="2"/>
        <v>366</v>
      </c>
      <c r="M41" s="17">
        <v>0</v>
      </c>
      <c r="N41" s="17">
        <v>0</v>
      </c>
      <c r="O41" s="166">
        <f t="shared" si="16"/>
        <v>1168</v>
      </c>
      <c r="P41" s="17">
        <v>3459</v>
      </c>
      <c r="Q41" s="17">
        <v>0</v>
      </c>
      <c r="R41" s="221">
        <v>265</v>
      </c>
      <c r="S41" s="166">
        <f t="shared" si="3"/>
        <v>4892</v>
      </c>
      <c r="U41" s="221">
        <v>0</v>
      </c>
      <c r="V41" s="166">
        <f t="shared" si="17"/>
        <v>4892</v>
      </c>
      <c r="W41" s="210" t="s">
        <v>53</v>
      </c>
      <c r="X41" s="17" t="s">
        <v>138</v>
      </c>
      <c r="Y41" s="166">
        <f t="shared" si="4"/>
        <v>4892</v>
      </c>
      <c r="Z41" s="221">
        <v>0</v>
      </c>
      <c r="AA41" s="166">
        <f>'kötelez.'!M41</f>
        <v>977</v>
      </c>
      <c r="AB41" s="166">
        <f t="shared" si="18"/>
        <v>3915</v>
      </c>
      <c r="AD41" s="17">
        <v>3337</v>
      </c>
      <c r="AE41" s="17">
        <v>1068</v>
      </c>
      <c r="AF41" s="17">
        <v>487</v>
      </c>
      <c r="AG41" s="17">
        <v>0</v>
      </c>
      <c r="AH41" s="17">
        <v>0</v>
      </c>
      <c r="AJ41" s="166">
        <f t="shared" si="5"/>
        <v>4892</v>
      </c>
      <c r="AK41" s="166">
        <f t="shared" si="6"/>
        <v>0</v>
      </c>
      <c r="AL41" s="166">
        <f t="shared" si="7"/>
        <v>4892</v>
      </c>
      <c r="AN41" s="210" t="s">
        <v>53</v>
      </c>
      <c r="AO41" s="17" t="s">
        <v>138</v>
      </c>
      <c r="AP41" s="166">
        <f t="shared" si="8"/>
        <v>4892</v>
      </c>
      <c r="AQ41" s="17">
        <v>3337</v>
      </c>
      <c r="AR41" s="17">
        <v>1068</v>
      </c>
      <c r="AS41" s="17">
        <v>487</v>
      </c>
      <c r="AT41" s="17">
        <v>0</v>
      </c>
      <c r="AU41" s="17">
        <v>0</v>
      </c>
      <c r="AW41" s="166">
        <f t="shared" si="9"/>
        <v>977</v>
      </c>
      <c r="AX41" s="17">
        <v>490</v>
      </c>
      <c r="AY41" s="17">
        <v>0</v>
      </c>
      <c r="AZ41" s="17">
        <v>487</v>
      </c>
      <c r="BA41" s="17">
        <v>0</v>
      </c>
      <c r="BB41" s="17">
        <v>0</v>
      </c>
      <c r="BD41" s="166">
        <f t="shared" si="10"/>
        <v>3915</v>
      </c>
      <c r="BE41" s="166">
        <f t="shared" si="11"/>
        <v>2847</v>
      </c>
      <c r="BF41" s="166">
        <f t="shared" si="12"/>
        <v>1068</v>
      </c>
      <c r="BG41" s="166">
        <f t="shared" si="13"/>
        <v>0</v>
      </c>
      <c r="BH41" s="166">
        <f t="shared" si="14"/>
        <v>0</v>
      </c>
      <c r="BI41" s="166">
        <f t="shared" si="15"/>
        <v>0</v>
      </c>
    </row>
    <row r="42" spans="1:61" ht="12.75">
      <c r="A42" s="210" t="s">
        <v>54</v>
      </c>
      <c r="B42" s="17" t="s">
        <v>139</v>
      </c>
      <c r="C42" s="17">
        <v>60</v>
      </c>
      <c r="D42" s="17">
        <v>107</v>
      </c>
      <c r="E42" s="166">
        <f t="shared" si="1"/>
        <v>167</v>
      </c>
      <c r="F42" s="17">
        <v>63</v>
      </c>
      <c r="G42" s="17">
        <v>0</v>
      </c>
      <c r="H42" s="17">
        <v>16656</v>
      </c>
      <c r="I42" s="17">
        <v>0</v>
      </c>
      <c r="J42" s="17">
        <v>53</v>
      </c>
      <c r="K42" s="17">
        <v>10186</v>
      </c>
      <c r="L42" s="2">
        <f t="shared" si="2"/>
        <v>6586</v>
      </c>
      <c r="M42" s="17">
        <v>0</v>
      </c>
      <c r="N42" s="17">
        <v>0</v>
      </c>
      <c r="O42" s="166">
        <f t="shared" si="16"/>
        <v>6753</v>
      </c>
      <c r="P42" s="17">
        <v>106</v>
      </c>
      <c r="Q42" s="17">
        <v>0</v>
      </c>
      <c r="R42" s="221">
        <v>0</v>
      </c>
      <c r="S42" s="166">
        <f t="shared" si="3"/>
        <v>6859</v>
      </c>
      <c r="U42" s="221">
        <v>0</v>
      </c>
      <c r="V42" s="166">
        <f t="shared" si="17"/>
        <v>6859</v>
      </c>
      <c r="W42" s="210" t="s">
        <v>54</v>
      </c>
      <c r="X42" s="17" t="s">
        <v>139</v>
      </c>
      <c r="Y42" s="166">
        <f t="shared" si="4"/>
        <v>6859</v>
      </c>
      <c r="Z42" s="221">
        <v>0</v>
      </c>
      <c r="AA42" s="166">
        <f>'kötelez.'!M42</f>
        <v>6859</v>
      </c>
      <c r="AB42" s="166">
        <f t="shared" si="18"/>
        <v>0</v>
      </c>
      <c r="AD42" s="17">
        <v>0</v>
      </c>
      <c r="AE42" s="17">
        <v>0</v>
      </c>
      <c r="AF42" s="17">
        <v>6859</v>
      </c>
      <c r="AG42" s="17">
        <v>0</v>
      </c>
      <c r="AH42" s="17">
        <v>0</v>
      </c>
      <c r="AJ42" s="166">
        <f t="shared" si="5"/>
        <v>6859</v>
      </c>
      <c r="AK42" s="166">
        <f t="shared" si="6"/>
        <v>0</v>
      </c>
      <c r="AL42" s="166">
        <f t="shared" si="7"/>
        <v>6859</v>
      </c>
      <c r="AN42" s="210" t="s">
        <v>54</v>
      </c>
      <c r="AO42" s="17" t="s">
        <v>139</v>
      </c>
      <c r="AP42" s="166">
        <f t="shared" si="8"/>
        <v>6859</v>
      </c>
      <c r="AQ42" s="17">
        <v>0</v>
      </c>
      <c r="AR42" s="17">
        <v>0</v>
      </c>
      <c r="AS42" s="17">
        <v>6859</v>
      </c>
      <c r="AT42" s="17">
        <v>0</v>
      </c>
      <c r="AU42" s="17">
        <v>0</v>
      </c>
      <c r="AW42" s="166">
        <f t="shared" si="9"/>
        <v>6859</v>
      </c>
      <c r="AX42" s="17">
        <v>0</v>
      </c>
      <c r="AY42" s="17">
        <v>0</v>
      </c>
      <c r="AZ42" s="17">
        <v>6859</v>
      </c>
      <c r="BA42" s="17">
        <v>0</v>
      </c>
      <c r="BB42" s="17">
        <v>0</v>
      </c>
      <c r="BD42" s="166">
        <f t="shared" si="10"/>
        <v>0</v>
      </c>
      <c r="BE42" s="166">
        <f t="shared" si="11"/>
        <v>0</v>
      </c>
      <c r="BF42" s="166">
        <f t="shared" si="12"/>
        <v>0</v>
      </c>
      <c r="BG42" s="166">
        <f t="shared" si="13"/>
        <v>0</v>
      </c>
      <c r="BH42" s="166">
        <f t="shared" si="14"/>
        <v>0</v>
      </c>
      <c r="BI42" s="166">
        <f t="shared" si="15"/>
        <v>0</v>
      </c>
    </row>
    <row r="43" spans="1:61" ht="12.75">
      <c r="A43" s="210" t="s">
        <v>55</v>
      </c>
      <c r="B43" s="17" t="s">
        <v>140</v>
      </c>
      <c r="C43" s="17">
        <v>267</v>
      </c>
      <c r="D43" s="17">
        <v>5</v>
      </c>
      <c r="E43" s="166">
        <f t="shared" si="1"/>
        <v>272</v>
      </c>
      <c r="F43" s="17">
        <v>0</v>
      </c>
      <c r="G43" s="17">
        <v>3</v>
      </c>
      <c r="H43" s="17">
        <v>2782</v>
      </c>
      <c r="I43" s="17">
        <v>0</v>
      </c>
      <c r="J43" s="17">
        <v>0</v>
      </c>
      <c r="K43" s="17">
        <v>1859</v>
      </c>
      <c r="L43" s="2">
        <f t="shared" si="2"/>
        <v>920</v>
      </c>
      <c r="M43" s="17">
        <v>0</v>
      </c>
      <c r="N43" s="17">
        <v>0</v>
      </c>
      <c r="O43" s="166">
        <f t="shared" si="16"/>
        <v>1192</v>
      </c>
      <c r="P43" s="17">
        <v>6105</v>
      </c>
      <c r="Q43" s="17">
        <v>0</v>
      </c>
      <c r="R43" s="221">
        <v>189</v>
      </c>
      <c r="S43" s="166">
        <f t="shared" si="3"/>
        <v>7486</v>
      </c>
      <c r="U43" s="221">
        <v>0</v>
      </c>
      <c r="V43" s="166">
        <f t="shared" si="17"/>
        <v>7486</v>
      </c>
      <c r="W43" s="210" t="s">
        <v>55</v>
      </c>
      <c r="X43" s="17" t="s">
        <v>140</v>
      </c>
      <c r="Y43" s="166">
        <f t="shared" si="4"/>
        <v>7486</v>
      </c>
      <c r="Z43" s="221">
        <v>0</v>
      </c>
      <c r="AA43" s="166">
        <f>'kötelez.'!M43</f>
        <v>0</v>
      </c>
      <c r="AB43" s="166">
        <f t="shared" si="18"/>
        <v>7486</v>
      </c>
      <c r="AD43" s="17">
        <v>3078</v>
      </c>
      <c r="AE43" s="17">
        <v>985</v>
      </c>
      <c r="AF43" s="17">
        <v>3423</v>
      </c>
      <c r="AG43" s="17">
        <v>0</v>
      </c>
      <c r="AH43" s="17">
        <v>0</v>
      </c>
      <c r="AJ43" s="166">
        <f t="shared" si="5"/>
        <v>7486</v>
      </c>
      <c r="AK43" s="166">
        <f t="shared" si="6"/>
        <v>0</v>
      </c>
      <c r="AL43" s="166">
        <f t="shared" si="7"/>
        <v>7486</v>
      </c>
      <c r="AN43" s="210" t="s">
        <v>55</v>
      </c>
      <c r="AO43" s="17" t="s">
        <v>140</v>
      </c>
      <c r="AP43" s="166">
        <f t="shared" si="8"/>
        <v>7486</v>
      </c>
      <c r="AQ43" s="17">
        <v>3078</v>
      </c>
      <c r="AR43" s="17">
        <v>985</v>
      </c>
      <c r="AS43" s="17">
        <v>3423</v>
      </c>
      <c r="AT43" s="17">
        <v>0</v>
      </c>
      <c r="AU43" s="17">
        <v>0</v>
      </c>
      <c r="AW43" s="166">
        <f t="shared" si="9"/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D43" s="166">
        <f t="shared" si="10"/>
        <v>7486</v>
      </c>
      <c r="BE43" s="166">
        <f t="shared" si="11"/>
        <v>3078</v>
      </c>
      <c r="BF43" s="166">
        <f t="shared" si="12"/>
        <v>985</v>
      </c>
      <c r="BG43" s="166">
        <f t="shared" si="13"/>
        <v>3423</v>
      </c>
      <c r="BH43" s="166">
        <f t="shared" si="14"/>
        <v>0</v>
      </c>
      <c r="BI43" s="166">
        <f t="shared" si="15"/>
        <v>0</v>
      </c>
    </row>
    <row r="44" spans="1:61" ht="12.75">
      <c r="A44" s="210" t="s">
        <v>56</v>
      </c>
      <c r="B44" s="17" t="s">
        <v>141</v>
      </c>
      <c r="C44" s="17">
        <v>0</v>
      </c>
      <c r="D44" s="17">
        <v>0</v>
      </c>
      <c r="E44" s="166">
        <f t="shared" si="1"/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">
        <f t="shared" si="2"/>
        <v>0</v>
      </c>
      <c r="M44" s="17">
        <v>0</v>
      </c>
      <c r="N44" s="17">
        <v>0</v>
      </c>
      <c r="O44" s="166">
        <f t="shared" si="16"/>
        <v>0</v>
      </c>
      <c r="P44" s="17">
        <v>0</v>
      </c>
      <c r="Q44" s="17">
        <v>0</v>
      </c>
      <c r="R44" s="221">
        <v>0</v>
      </c>
      <c r="S44" s="166">
        <f t="shared" si="3"/>
        <v>0</v>
      </c>
      <c r="U44" s="221">
        <v>0</v>
      </c>
      <c r="V44" s="166">
        <f t="shared" si="17"/>
        <v>0</v>
      </c>
      <c r="W44" s="210" t="s">
        <v>56</v>
      </c>
      <c r="X44" s="17" t="s">
        <v>141</v>
      </c>
      <c r="Y44" s="166">
        <f t="shared" si="4"/>
        <v>0</v>
      </c>
      <c r="Z44" s="221">
        <v>0</v>
      </c>
      <c r="AA44" s="166">
        <f>'kötelez.'!M44</f>
        <v>0</v>
      </c>
      <c r="AB44" s="166">
        <f t="shared" si="18"/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J44" s="166">
        <f t="shared" si="5"/>
        <v>0</v>
      </c>
      <c r="AK44" s="166">
        <f t="shared" si="6"/>
        <v>0</v>
      </c>
      <c r="AL44" s="166">
        <f t="shared" si="7"/>
        <v>0</v>
      </c>
      <c r="AN44" s="210" t="s">
        <v>56</v>
      </c>
      <c r="AO44" s="17" t="s">
        <v>141</v>
      </c>
      <c r="AP44" s="166">
        <f t="shared" si="8"/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W44" s="166">
        <f t="shared" si="9"/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D44" s="166">
        <f t="shared" si="10"/>
        <v>0</v>
      </c>
      <c r="BE44" s="166">
        <f t="shared" si="11"/>
        <v>0</v>
      </c>
      <c r="BF44" s="166">
        <f t="shared" si="12"/>
        <v>0</v>
      </c>
      <c r="BG44" s="166">
        <f t="shared" si="13"/>
        <v>0</v>
      </c>
      <c r="BH44" s="166">
        <f t="shared" si="14"/>
        <v>0</v>
      </c>
      <c r="BI44" s="166">
        <f t="shared" si="15"/>
        <v>0</v>
      </c>
    </row>
    <row r="45" spans="1:61" ht="12.75">
      <c r="A45" s="210" t="s">
        <v>57</v>
      </c>
      <c r="B45" s="17" t="s">
        <v>142</v>
      </c>
      <c r="C45" s="17">
        <v>23</v>
      </c>
      <c r="D45" s="17">
        <v>132</v>
      </c>
      <c r="E45" s="166">
        <f t="shared" si="1"/>
        <v>155</v>
      </c>
      <c r="F45" s="17">
        <v>3</v>
      </c>
      <c r="G45" s="17">
        <v>1709</v>
      </c>
      <c r="H45" s="17">
        <v>1876</v>
      </c>
      <c r="I45" s="17">
        <v>0</v>
      </c>
      <c r="J45" s="17">
        <v>0</v>
      </c>
      <c r="K45" s="17">
        <v>0</v>
      </c>
      <c r="L45" s="2">
        <f t="shared" si="2"/>
        <v>170</v>
      </c>
      <c r="M45" s="17">
        <v>0</v>
      </c>
      <c r="N45" s="17">
        <v>0</v>
      </c>
      <c r="O45" s="166">
        <f t="shared" si="16"/>
        <v>325</v>
      </c>
      <c r="P45" s="17">
        <v>629</v>
      </c>
      <c r="Q45" s="17">
        <v>0</v>
      </c>
      <c r="R45" s="221">
        <v>-608</v>
      </c>
      <c r="S45" s="166">
        <f t="shared" si="3"/>
        <v>346</v>
      </c>
      <c r="U45" s="221">
        <v>0</v>
      </c>
      <c r="V45" s="166">
        <f t="shared" si="17"/>
        <v>346</v>
      </c>
      <c r="W45" s="210" t="s">
        <v>57</v>
      </c>
      <c r="X45" s="17" t="s">
        <v>142</v>
      </c>
      <c r="Y45" s="166">
        <f t="shared" si="4"/>
        <v>346</v>
      </c>
      <c r="Z45" s="221">
        <v>0</v>
      </c>
      <c r="AA45" s="166">
        <f>'kötelez.'!M45</f>
        <v>335</v>
      </c>
      <c r="AB45" s="166">
        <f t="shared" si="18"/>
        <v>11</v>
      </c>
      <c r="AD45" s="17">
        <v>9</v>
      </c>
      <c r="AE45" s="17">
        <v>2</v>
      </c>
      <c r="AF45" s="17">
        <v>335</v>
      </c>
      <c r="AG45" s="17">
        <v>0</v>
      </c>
      <c r="AH45" s="17">
        <v>0</v>
      </c>
      <c r="AJ45" s="166">
        <f t="shared" si="5"/>
        <v>346</v>
      </c>
      <c r="AK45" s="166">
        <f t="shared" si="6"/>
        <v>0</v>
      </c>
      <c r="AL45" s="166">
        <f t="shared" si="7"/>
        <v>346</v>
      </c>
      <c r="AN45" s="210" t="s">
        <v>57</v>
      </c>
      <c r="AO45" s="17" t="s">
        <v>142</v>
      </c>
      <c r="AP45" s="166">
        <f t="shared" si="8"/>
        <v>346</v>
      </c>
      <c r="AQ45" s="17">
        <v>9</v>
      </c>
      <c r="AR45" s="17">
        <v>2</v>
      </c>
      <c r="AS45" s="17">
        <v>335</v>
      </c>
      <c r="AT45" s="17">
        <v>0</v>
      </c>
      <c r="AU45" s="17">
        <v>0</v>
      </c>
      <c r="AW45" s="166">
        <f t="shared" si="9"/>
        <v>335</v>
      </c>
      <c r="AX45" s="17">
        <v>0</v>
      </c>
      <c r="AY45" s="17">
        <v>0</v>
      </c>
      <c r="AZ45" s="17">
        <v>335</v>
      </c>
      <c r="BA45" s="17">
        <v>0</v>
      </c>
      <c r="BB45" s="17">
        <v>0</v>
      </c>
      <c r="BD45" s="166">
        <f t="shared" si="10"/>
        <v>11</v>
      </c>
      <c r="BE45" s="166">
        <f t="shared" si="11"/>
        <v>9</v>
      </c>
      <c r="BF45" s="166">
        <f t="shared" si="12"/>
        <v>2</v>
      </c>
      <c r="BG45" s="166">
        <f t="shared" si="13"/>
        <v>0</v>
      </c>
      <c r="BH45" s="166">
        <f t="shared" si="14"/>
        <v>0</v>
      </c>
      <c r="BI45" s="166">
        <f t="shared" si="15"/>
        <v>0</v>
      </c>
    </row>
    <row r="46" spans="1:61" ht="12.75">
      <c r="A46" s="210" t="s">
        <v>58</v>
      </c>
      <c r="B46" s="17" t="s">
        <v>143</v>
      </c>
      <c r="C46" s="17">
        <v>103</v>
      </c>
      <c r="D46" s="17">
        <v>33</v>
      </c>
      <c r="E46" s="166">
        <f t="shared" si="1"/>
        <v>136</v>
      </c>
      <c r="F46" s="17">
        <v>0</v>
      </c>
      <c r="G46" s="17">
        <v>0</v>
      </c>
      <c r="H46" s="17">
        <v>4702</v>
      </c>
      <c r="I46" s="17">
        <v>0</v>
      </c>
      <c r="J46" s="17">
        <v>0</v>
      </c>
      <c r="K46" s="17">
        <v>4547</v>
      </c>
      <c r="L46" s="2">
        <f t="shared" si="2"/>
        <v>155</v>
      </c>
      <c r="M46" s="17">
        <v>0</v>
      </c>
      <c r="N46" s="17">
        <v>0</v>
      </c>
      <c r="O46" s="166">
        <f t="shared" si="16"/>
        <v>291</v>
      </c>
      <c r="P46" s="17">
        <v>26036</v>
      </c>
      <c r="Q46" s="17">
        <v>0</v>
      </c>
      <c r="R46" s="221">
        <v>0</v>
      </c>
      <c r="S46" s="166">
        <f t="shared" si="3"/>
        <v>26327</v>
      </c>
      <c r="U46" s="221">
        <v>0</v>
      </c>
      <c r="V46" s="166">
        <f t="shared" si="17"/>
        <v>26327</v>
      </c>
      <c r="W46" s="210" t="s">
        <v>58</v>
      </c>
      <c r="X46" s="17" t="s">
        <v>143</v>
      </c>
      <c r="Y46" s="166">
        <f t="shared" si="4"/>
        <v>26327</v>
      </c>
      <c r="Z46" s="221">
        <v>0</v>
      </c>
      <c r="AA46" s="166">
        <f>'kötelez.'!M46</f>
        <v>17276</v>
      </c>
      <c r="AB46" s="166">
        <f t="shared" si="18"/>
        <v>9051</v>
      </c>
      <c r="AD46" s="17">
        <v>18678</v>
      </c>
      <c r="AE46" s="17">
        <v>5977</v>
      </c>
      <c r="AF46" s="17">
        <v>1382</v>
      </c>
      <c r="AG46" s="17">
        <v>0</v>
      </c>
      <c r="AH46" s="17">
        <v>290</v>
      </c>
      <c r="AJ46" s="166">
        <f t="shared" si="5"/>
        <v>26037</v>
      </c>
      <c r="AK46" s="166">
        <f t="shared" si="6"/>
        <v>290</v>
      </c>
      <c r="AL46" s="166">
        <f t="shared" si="7"/>
        <v>26327</v>
      </c>
      <c r="AN46" s="210" t="s">
        <v>58</v>
      </c>
      <c r="AO46" s="17" t="s">
        <v>143</v>
      </c>
      <c r="AP46" s="166">
        <f t="shared" si="8"/>
        <v>26327</v>
      </c>
      <c r="AQ46" s="17">
        <v>18678</v>
      </c>
      <c r="AR46" s="17">
        <v>5977</v>
      </c>
      <c r="AS46" s="17">
        <v>1382</v>
      </c>
      <c r="AT46" s="17">
        <v>0</v>
      </c>
      <c r="AU46" s="17">
        <v>290</v>
      </c>
      <c r="AW46" s="166">
        <f t="shared" si="9"/>
        <v>17276</v>
      </c>
      <c r="AX46" s="17">
        <v>12665</v>
      </c>
      <c r="AY46" s="17">
        <v>4059</v>
      </c>
      <c r="AZ46" s="17">
        <v>552</v>
      </c>
      <c r="BA46" s="17">
        <v>0</v>
      </c>
      <c r="BB46" s="17">
        <v>0</v>
      </c>
      <c r="BD46" s="166">
        <f t="shared" si="10"/>
        <v>9051</v>
      </c>
      <c r="BE46" s="166">
        <f t="shared" si="11"/>
        <v>6013</v>
      </c>
      <c r="BF46" s="166">
        <f t="shared" si="12"/>
        <v>1918</v>
      </c>
      <c r="BG46" s="166">
        <f t="shared" si="13"/>
        <v>830</v>
      </c>
      <c r="BH46" s="166">
        <f t="shared" si="14"/>
        <v>0</v>
      </c>
      <c r="BI46" s="166">
        <f t="shared" si="15"/>
        <v>290</v>
      </c>
    </row>
    <row r="47" spans="1:61" ht="12.75">
      <c r="A47" s="210" t="s">
        <v>59</v>
      </c>
      <c r="B47" s="17" t="s">
        <v>144</v>
      </c>
      <c r="C47" s="17">
        <v>8313</v>
      </c>
      <c r="D47" s="17">
        <v>0</v>
      </c>
      <c r="E47" s="166">
        <f t="shared" si="1"/>
        <v>8313</v>
      </c>
      <c r="F47" s="17">
        <v>3</v>
      </c>
      <c r="G47" s="17">
        <v>0</v>
      </c>
      <c r="H47" s="17">
        <v>12</v>
      </c>
      <c r="I47" s="17">
        <v>1886</v>
      </c>
      <c r="J47" s="17">
        <v>0</v>
      </c>
      <c r="K47" s="17">
        <v>0</v>
      </c>
      <c r="L47" s="37">
        <f t="shared" si="2"/>
        <v>-1871</v>
      </c>
      <c r="M47" s="17">
        <v>0</v>
      </c>
      <c r="N47" s="17">
        <v>0</v>
      </c>
      <c r="O47" s="166">
        <f t="shared" si="16"/>
        <v>6442</v>
      </c>
      <c r="P47" s="168">
        <v>0</v>
      </c>
      <c r="Q47" s="17">
        <v>0</v>
      </c>
      <c r="R47" s="30">
        <v>0</v>
      </c>
      <c r="S47" s="166">
        <f t="shared" si="3"/>
        <v>6442</v>
      </c>
      <c r="U47" s="221">
        <v>0</v>
      </c>
      <c r="V47" s="166">
        <f t="shared" si="17"/>
        <v>6442</v>
      </c>
      <c r="W47" s="210" t="s">
        <v>59</v>
      </c>
      <c r="X47" s="17" t="s">
        <v>144</v>
      </c>
      <c r="Y47" s="166">
        <f t="shared" si="4"/>
        <v>6442</v>
      </c>
      <c r="Z47" s="221">
        <v>0</v>
      </c>
      <c r="AA47" s="166">
        <f>'kötelez.'!M47</f>
        <v>0</v>
      </c>
      <c r="AB47" s="166">
        <f t="shared" si="18"/>
        <v>6442</v>
      </c>
      <c r="AD47" s="17">
        <v>804</v>
      </c>
      <c r="AE47" s="17">
        <v>257</v>
      </c>
      <c r="AF47" s="17">
        <v>0</v>
      </c>
      <c r="AG47" s="17">
        <v>0</v>
      </c>
      <c r="AH47" s="17">
        <v>5381</v>
      </c>
      <c r="AJ47" s="164">
        <f t="shared" si="5"/>
        <v>1061</v>
      </c>
      <c r="AK47" s="166">
        <f t="shared" si="6"/>
        <v>5381</v>
      </c>
      <c r="AL47" s="166">
        <f t="shared" si="7"/>
        <v>6442</v>
      </c>
      <c r="AN47" s="210" t="s">
        <v>59</v>
      </c>
      <c r="AO47" s="17" t="s">
        <v>144</v>
      </c>
      <c r="AP47" s="166">
        <f t="shared" si="8"/>
        <v>6442</v>
      </c>
      <c r="AQ47" s="17">
        <v>804</v>
      </c>
      <c r="AR47" s="17">
        <v>257</v>
      </c>
      <c r="AS47" s="17">
        <v>0</v>
      </c>
      <c r="AT47" s="17">
        <v>0</v>
      </c>
      <c r="AU47" s="17">
        <v>5381</v>
      </c>
      <c r="AW47" s="166">
        <f t="shared" si="9"/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D47" s="166">
        <f t="shared" si="10"/>
        <v>6442</v>
      </c>
      <c r="BE47" s="166">
        <f t="shared" si="11"/>
        <v>804</v>
      </c>
      <c r="BF47" s="166">
        <f t="shared" si="12"/>
        <v>257</v>
      </c>
      <c r="BG47" s="166">
        <f t="shared" si="13"/>
        <v>0</v>
      </c>
      <c r="BH47" s="166">
        <f t="shared" si="14"/>
        <v>0</v>
      </c>
      <c r="BI47" s="166">
        <f t="shared" si="15"/>
        <v>5381</v>
      </c>
    </row>
    <row r="48" spans="1:61" ht="12.75">
      <c r="A48" s="216" t="s">
        <v>3</v>
      </c>
      <c r="B48" s="216" t="s">
        <v>145</v>
      </c>
      <c r="C48" s="165">
        <f aca="true" t="shared" si="19" ref="C48:V48">SUM(C6:C47)</f>
        <v>124096</v>
      </c>
      <c r="D48" s="165">
        <f t="shared" si="19"/>
        <v>1755</v>
      </c>
      <c r="E48" s="165">
        <f t="shared" si="19"/>
        <v>125851</v>
      </c>
      <c r="F48" s="165">
        <f t="shared" si="19"/>
        <v>19786</v>
      </c>
      <c r="G48" s="165">
        <f t="shared" si="19"/>
        <v>8161</v>
      </c>
      <c r="H48" s="165">
        <f t="shared" si="19"/>
        <v>75144</v>
      </c>
      <c r="I48" s="165">
        <f t="shared" si="19"/>
        <v>22473</v>
      </c>
      <c r="J48" s="165">
        <f t="shared" si="19"/>
        <v>59520</v>
      </c>
      <c r="K48" s="165">
        <f t="shared" si="19"/>
        <v>119567</v>
      </c>
      <c r="L48" s="165">
        <f t="shared" si="19"/>
        <v>4249</v>
      </c>
      <c r="M48" s="165">
        <f t="shared" si="19"/>
        <v>0</v>
      </c>
      <c r="N48" s="165">
        <f t="shared" si="19"/>
        <v>0</v>
      </c>
      <c r="O48" s="165">
        <f t="shared" si="19"/>
        <v>130100</v>
      </c>
      <c r="P48" s="165">
        <f t="shared" si="19"/>
        <v>216142</v>
      </c>
      <c r="Q48" s="165">
        <f t="shared" si="19"/>
        <v>0</v>
      </c>
      <c r="R48" s="165">
        <f t="shared" si="19"/>
        <v>-43372</v>
      </c>
      <c r="S48" s="165">
        <f t="shared" si="19"/>
        <v>302870</v>
      </c>
      <c r="U48" s="165">
        <f t="shared" si="19"/>
        <v>0</v>
      </c>
      <c r="V48" s="165">
        <f t="shared" si="19"/>
        <v>302870</v>
      </c>
      <c r="W48" s="216" t="s">
        <v>3</v>
      </c>
      <c r="X48" s="216" t="s">
        <v>145</v>
      </c>
      <c r="Y48" s="165">
        <f>SUM(Y6:Y47)</f>
        <v>302870</v>
      </c>
      <c r="Z48" s="165">
        <f>SUM(Z6:Z47)</f>
        <v>6113</v>
      </c>
      <c r="AA48" s="165">
        <f>SUM(AA6:AA47)</f>
        <v>126546</v>
      </c>
      <c r="AB48" s="165">
        <f>SUM(AB6:AB47)</f>
        <v>170211</v>
      </c>
      <c r="AD48" s="165">
        <f>SUM(AD6:AD47)</f>
        <v>72885</v>
      </c>
      <c r="AE48" s="165">
        <f>SUM(AE6:AE47)</f>
        <v>23211</v>
      </c>
      <c r="AF48" s="165">
        <f>SUM(AF6:AF47)</f>
        <v>102637</v>
      </c>
      <c r="AG48" s="165">
        <f>SUM(AG6:AG47)</f>
        <v>6666</v>
      </c>
      <c r="AH48" s="165">
        <f>SUM(AH6:AH47)</f>
        <v>97471</v>
      </c>
      <c r="AJ48" s="165">
        <f>SUM(AJ6:AJ47)</f>
        <v>198733</v>
      </c>
      <c r="AK48" s="165">
        <f>SUM(AK6:AK47)</f>
        <v>104137</v>
      </c>
      <c r="AL48" s="165">
        <f>SUM(AL6:AL47)</f>
        <v>302870</v>
      </c>
      <c r="AN48" s="216" t="s">
        <v>3</v>
      </c>
      <c r="AO48" s="216" t="s">
        <v>145</v>
      </c>
      <c r="AP48" s="165">
        <f aca="true" t="shared" si="20" ref="AP48:AU48">SUM(AP6:AP47)</f>
        <v>302870</v>
      </c>
      <c r="AQ48" s="165">
        <f t="shared" si="20"/>
        <v>72885</v>
      </c>
      <c r="AR48" s="165">
        <f t="shared" si="20"/>
        <v>23211</v>
      </c>
      <c r="AS48" s="165">
        <f t="shared" si="20"/>
        <v>102637</v>
      </c>
      <c r="AT48" s="165">
        <f t="shared" si="20"/>
        <v>6666</v>
      </c>
      <c r="AU48" s="165">
        <f t="shared" si="20"/>
        <v>97471</v>
      </c>
      <c r="AW48" s="165">
        <f>SUM(AW6:AW47)</f>
        <v>132659</v>
      </c>
      <c r="AX48" s="223">
        <f aca="true" t="shared" si="21" ref="AX48:BD48">SUM(AX6:AX47)</f>
        <v>18633</v>
      </c>
      <c r="AY48" s="223">
        <f t="shared" si="21"/>
        <v>5031</v>
      </c>
      <c r="AZ48" s="223">
        <f t="shared" si="21"/>
        <v>62596</v>
      </c>
      <c r="BA48" s="223">
        <f t="shared" si="21"/>
        <v>4125</v>
      </c>
      <c r="BB48" s="223">
        <f t="shared" si="21"/>
        <v>42274</v>
      </c>
      <c r="BD48" s="223">
        <f t="shared" si="21"/>
        <v>170211</v>
      </c>
      <c r="BE48" s="223">
        <f>SUM(BE6:BE47)</f>
        <v>54252</v>
      </c>
      <c r="BF48" s="223">
        <f>SUM(BF6:BF47)</f>
        <v>18180</v>
      </c>
      <c r="BG48" s="223">
        <f>SUM(BG6:BG47)</f>
        <v>40041</v>
      </c>
      <c r="BH48" s="223">
        <f>SUM(BH6:BH47)</f>
        <v>2541</v>
      </c>
      <c r="BI48" s="223">
        <f>SUM(BI6:BI47)</f>
        <v>55197</v>
      </c>
    </row>
    <row r="49" spans="1:61" ht="12.75">
      <c r="A49" s="15" t="s">
        <v>3</v>
      </c>
      <c r="B49" s="15" t="s">
        <v>282</v>
      </c>
      <c r="C49" s="15">
        <v>130</v>
      </c>
      <c r="D49" s="15">
        <v>88</v>
      </c>
      <c r="E49" s="20">
        <f t="shared" si="1"/>
        <v>218</v>
      </c>
      <c r="F49" s="15">
        <v>2460</v>
      </c>
      <c r="G49" s="15">
        <v>27670</v>
      </c>
      <c r="H49" s="15">
        <v>43959</v>
      </c>
      <c r="I49" s="15">
        <v>115</v>
      </c>
      <c r="J49" s="15">
        <v>0</v>
      </c>
      <c r="K49" s="15">
        <v>0</v>
      </c>
      <c r="L49" s="20">
        <f t="shared" si="2"/>
        <v>18634</v>
      </c>
      <c r="M49" s="15">
        <v>0</v>
      </c>
      <c r="N49" s="15"/>
      <c r="O49" s="20">
        <f t="shared" si="16"/>
        <v>18852</v>
      </c>
      <c r="P49" s="15">
        <v>80976</v>
      </c>
      <c r="Q49" s="15">
        <v>0</v>
      </c>
      <c r="R49" s="169">
        <v>-59435</v>
      </c>
      <c r="S49" s="20">
        <f>SUM(O49:R49)</f>
        <v>40393</v>
      </c>
      <c r="T49" s="15"/>
      <c r="U49" s="15">
        <v>0</v>
      </c>
      <c r="V49" s="20">
        <f>SUM(S49:U49)</f>
        <v>40393</v>
      </c>
      <c r="W49" s="217" t="s">
        <v>3</v>
      </c>
      <c r="X49" s="217" t="s">
        <v>282</v>
      </c>
      <c r="Y49" s="20">
        <f t="shared" si="4"/>
        <v>40393</v>
      </c>
      <c r="Z49" s="20">
        <v>0</v>
      </c>
      <c r="AA49" s="169">
        <v>8706</v>
      </c>
      <c r="AB49" s="20">
        <f>Y49-AA49</f>
        <v>31687</v>
      </c>
      <c r="AD49" s="15">
        <v>22568</v>
      </c>
      <c r="AE49" s="15">
        <v>7222</v>
      </c>
      <c r="AF49" s="15">
        <v>10603</v>
      </c>
      <c r="AG49" s="15">
        <v>0</v>
      </c>
      <c r="AH49" s="15">
        <v>0</v>
      </c>
      <c r="AI49" s="20"/>
      <c r="AJ49" s="20">
        <f t="shared" si="5"/>
        <v>40393</v>
      </c>
      <c r="AK49" s="20">
        <f t="shared" si="6"/>
        <v>0</v>
      </c>
      <c r="AL49" s="20">
        <f t="shared" si="7"/>
        <v>40393</v>
      </c>
      <c r="AN49" s="15" t="s">
        <v>3</v>
      </c>
      <c r="AO49" s="15" t="s">
        <v>282</v>
      </c>
      <c r="AP49" s="20">
        <f t="shared" si="8"/>
        <v>40393</v>
      </c>
      <c r="AQ49" s="15">
        <v>22568</v>
      </c>
      <c r="AR49" s="15">
        <v>7222</v>
      </c>
      <c r="AS49" s="15">
        <v>10603</v>
      </c>
      <c r="AT49" s="15">
        <v>0</v>
      </c>
      <c r="AU49" s="15">
        <v>0</v>
      </c>
      <c r="AW49" s="20">
        <f t="shared" si="9"/>
        <v>8706</v>
      </c>
      <c r="AX49" s="15">
        <v>0</v>
      </c>
      <c r="AY49" s="15">
        <v>0</v>
      </c>
      <c r="AZ49" s="15">
        <v>8706</v>
      </c>
      <c r="BA49" s="15">
        <v>0</v>
      </c>
      <c r="BB49" s="15">
        <v>0</v>
      </c>
      <c r="BD49" s="20">
        <f aca="true" t="shared" si="22" ref="BD49:BI50">AP49-AW49</f>
        <v>31687</v>
      </c>
      <c r="BE49" s="20">
        <f t="shared" si="22"/>
        <v>22568</v>
      </c>
      <c r="BF49" s="20">
        <f t="shared" si="22"/>
        <v>7222</v>
      </c>
      <c r="BG49" s="20">
        <f t="shared" si="22"/>
        <v>1897</v>
      </c>
      <c r="BH49" s="20">
        <f t="shared" si="22"/>
        <v>0</v>
      </c>
      <c r="BI49" s="20">
        <f t="shared" si="22"/>
        <v>0</v>
      </c>
    </row>
    <row r="50" spans="1:61" ht="12.75">
      <c r="A50" s="15"/>
      <c r="B50" s="15" t="s">
        <v>332</v>
      </c>
      <c r="C50" s="15">
        <v>694521</v>
      </c>
      <c r="D50" s="15">
        <v>0</v>
      </c>
      <c r="E50" s="20">
        <f t="shared" si="1"/>
        <v>694521</v>
      </c>
      <c r="F50" s="15">
        <v>434</v>
      </c>
      <c r="G50" s="15">
        <v>0</v>
      </c>
      <c r="H50" s="15">
        <v>294283</v>
      </c>
      <c r="I50" s="15">
        <v>574958</v>
      </c>
      <c r="J50" s="15">
        <v>50</v>
      </c>
      <c r="K50" s="15">
        <v>505</v>
      </c>
      <c r="L50" s="20">
        <f t="shared" si="2"/>
        <v>-280696</v>
      </c>
      <c r="M50" s="15"/>
      <c r="N50" s="15">
        <v>-218422</v>
      </c>
      <c r="O50" s="20">
        <f t="shared" si="16"/>
        <v>632247</v>
      </c>
      <c r="P50" s="20">
        <f>(-P48-P49)</f>
        <v>-297118</v>
      </c>
      <c r="Q50" s="15">
        <v>-87603</v>
      </c>
      <c r="R50" s="20">
        <f>(-R48-R49)</f>
        <v>102807</v>
      </c>
      <c r="S50" s="20">
        <f>SUM(O50:R50)</f>
        <v>350333</v>
      </c>
      <c r="T50" s="15"/>
      <c r="U50" s="15">
        <v>-218422</v>
      </c>
      <c r="V50" s="20">
        <f>SUM(S50:U50)</f>
        <v>131911</v>
      </c>
      <c r="W50" s="217"/>
      <c r="X50" s="217" t="s">
        <v>332</v>
      </c>
      <c r="Y50" s="20">
        <f t="shared" si="4"/>
        <v>131911</v>
      </c>
      <c r="Z50" s="20">
        <v>0</v>
      </c>
      <c r="AA50" s="169">
        <v>131911</v>
      </c>
      <c r="AB50" s="20">
        <f>Y50-AA50</f>
        <v>0</v>
      </c>
      <c r="AD50" s="15">
        <v>0</v>
      </c>
      <c r="AE50" s="15">
        <v>0</v>
      </c>
      <c r="AF50" s="15">
        <v>28829</v>
      </c>
      <c r="AG50" s="15">
        <v>24967</v>
      </c>
      <c r="AH50" s="15">
        <v>78115</v>
      </c>
      <c r="AJ50" s="20">
        <f>AD50+AE50+AF50</f>
        <v>28829</v>
      </c>
      <c r="AK50" s="20">
        <f>AG50+AH50</f>
        <v>103082</v>
      </c>
      <c r="AL50" s="20">
        <f>SUM(AJ50:AK50)</f>
        <v>131911</v>
      </c>
      <c r="AN50" s="15"/>
      <c r="AO50" s="15" t="s">
        <v>332</v>
      </c>
      <c r="AP50" s="20">
        <f t="shared" si="8"/>
        <v>131911</v>
      </c>
      <c r="AQ50" s="15">
        <v>0</v>
      </c>
      <c r="AR50" s="15">
        <v>0</v>
      </c>
      <c r="AS50" s="15">
        <v>28829</v>
      </c>
      <c r="AT50" s="15">
        <v>24967</v>
      </c>
      <c r="AU50" s="15">
        <v>78115</v>
      </c>
      <c r="AW50" s="20">
        <f t="shared" si="9"/>
        <v>131911</v>
      </c>
      <c r="AX50" s="15">
        <v>0</v>
      </c>
      <c r="AY50" s="15">
        <v>0</v>
      </c>
      <c r="AZ50" s="15">
        <v>28829</v>
      </c>
      <c r="BA50" s="15">
        <v>24967</v>
      </c>
      <c r="BB50" s="15">
        <v>78115</v>
      </c>
      <c r="BD50" s="20">
        <f t="shared" si="22"/>
        <v>0</v>
      </c>
      <c r="BE50" s="20">
        <f t="shared" si="22"/>
        <v>0</v>
      </c>
      <c r="BF50" s="20">
        <f t="shared" si="22"/>
        <v>0</v>
      </c>
      <c r="BG50" s="20">
        <f t="shared" si="22"/>
        <v>0</v>
      </c>
      <c r="BH50" s="20">
        <f t="shared" si="22"/>
        <v>0</v>
      </c>
      <c r="BI50" s="20">
        <f t="shared" si="22"/>
        <v>0</v>
      </c>
    </row>
    <row r="51" spans="1:61" ht="12.75">
      <c r="A51" s="218"/>
      <c r="B51" s="218" t="s">
        <v>333</v>
      </c>
      <c r="C51" s="165">
        <f aca="true" t="shared" si="23" ref="C51:V51">SUM(C49:C50)</f>
        <v>694651</v>
      </c>
      <c r="D51" s="165">
        <f t="shared" si="23"/>
        <v>88</v>
      </c>
      <c r="E51" s="165">
        <f t="shared" si="23"/>
        <v>694739</v>
      </c>
      <c r="F51" s="165">
        <f t="shared" si="23"/>
        <v>2894</v>
      </c>
      <c r="G51" s="165">
        <f t="shared" si="23"/>
        <v>27670</v>
      </c>
      <c r="H51" s="165">
        <f t="shared" si="23"/>
        <v>338242</v>
      </c>
      <c r="I51" s="165">
        <f t="shared" si="23"/>
        <v>575073</v>
      </c>
      <c r="J51" s="165">
        <f t="shared" si="23"/>
        <v>50</v>
      </c>
      <c r="K51" s="165">
        <f t="shared" si="23"/>
        <v>505</v>
      </c>
      <c r="L51" s="165">
        <f t="shared" si="23"/>
        <v>-262062</v>
      </c>
      <c r="M51" s="165">
        <f t="shared" si="23"/>
        <v>0</v>
      </c>
      <c r="N51" s="165">
        <f t="shared" si="23"/>
        <v>-218422</v>
      </c>
      <c r="O51" s="165">
        <f t="shared" si="23"/>
        <v>651099</v>
      </c>
      <c r="P51" s="165">
        <f t="shared" si="23"/>
        <v>-216142</v>
      </c>
      <c r="Q51" s="165">
        <f t="shared" si="23"/>
        <v>-87603</v>
      </c>
      <c r="R51" s="165">
        <f t="shared" si="23"/>
        <v>43372</v>
      </c>
      <c r="S51" s="165">
        <f t="shared" si="23"/>
        <v>390726</v>
      </c>
      <c r="U51" s="165">
        <f t="shared" si="23"/>
        <v>-218422</v>
      </c>
      <c r="V51" s="165">
        <f t="shared" si="23"/>
        <v>172304</v>
      </c>
      <c r="W51" s="218"/>
      <c r="X51" s="218" t="s">
        <v>333</v>
      </c>
      <c r="Y51" s="165">
        <f>SUM(Y49:Y50)</f>
        <v>172304</v>
      </c>
      <c r="Z51" s="165">
        <f>SUM(Z49:Z50)</f>
        <v>0</v>
      </c>
      <c r="AA51" s="165">
        <f>SUM(AA49:AA50)</f>
        <v>140617</v>
      </c>
      <c r="AB51" s="165">
        <f>SUM(AB49:AB50)</f>
        <v>31687</v>
      </c>
      <c r="AD51" s="165">
        <f>SUM(AD49:AD50)</f>
        <v>22568</v>
      </c>
      <c r="AE51" s="165">
        <f aca="true" t="shared" si="24" ref="AE51:AJ51">SUM(AE49:AE50)</f>
        <v>7222</v>
      </c>
      <c r="AF51" s="165">
        <f t="shared" si="24"/>
        <v>39432</v>
      </c>
      <c r="AG51" s="165">
        <f t="shared" si="24"/>
        <v>24967</v>
      </c>
      <c r="AH51" s="165">
        <f t="shared" si="24"/>
        <v>78115</v>
      </c>
      <c r="AJ51" s="165">
        <f t="shared" si="24"/>
        <v>69222</v>
      </c>
      <c r="AK51" s="165">
        <f>SUM(AK49:AK50)</f>
        <v>103082</v>
      </c>
      <c r="AL51" s="165">
        <f>SUM(AL49:AL50)</f>
        <v>172304</v>
      </c>
      <c r="AN51" s="218"/>
      <c r="AO51" s="218" t="s">
        <v>333</v>
      </c>
      <c r="AP51" s="165">
        <f aca="true" t="shared" si="25" ref="AP51:AW51">SUM(AP49:AP50)</f>
        <v>172304</v>
      </c>
      <c r="AQ51" s="165">
        <f t="shared" si="25"/>
        <v>22568</v>
      </c>
      <c r="AR51" s="165">
        <f t="shared" si="25"/>
        <v>7222</v>
      </c>
      <c r="AS51" s="165">
        <f t="shared" si="25"/>
        <v>39432</v>
      </c>
      <c r="AT51" s="165">
        <f t="shared" si="25"/>
        <v>24967</v>
      </c>
      <c r="AU51" s="165">
        <f t="shared" si="25"/>
        <v>78115</v>
      </c>
      <c r="AW51" s="165">
        <f t="shared" si="25"/>
        <v>140617</v>
      </c>
      <c r="AX51" s="165">
        <f>SUM(AX49:AX50)</f>
        <v>0</v>
      </c>
      <c r="AY51" s="165">
        <f>SUM(AY49:AY50)</f>
        <v>0</v>
      </c>
      <c r="AZ51" s="165">
        <f>SUM(AZ49:AZ50)</f>
        <v>37535</v>
      </c>
      <c r="BA51" s="165">
        <f>SUM(BA49:BA50)</f>
        <v>24967</v>
      </c>
      <c r="BB51" s="165">
        <f>SUM(BB49:BB50)</f>
        <v>78115</v>
      </c>
      <c r="BD51" s="165">
        <f aca="true" t="shared" si="26" ref="BD51:BI51">SUM(BD49:BD50)</f>
        <v>31687</v>
      </c>
      <c r="BE51" s="165">
        <f t="shared" si="26"/>
        <v>22568</v>
      </c>
      <c r="BF51" s="165">
        <f t="shared" si="26"/>
        <v>7222</v>
      </c>
      <c r="BG51" s="165">
        <f t="shared" si="26"/>
        <v>1897</v>
      </c>
      <c r="BH51" s="165">
        <f t="shared" si="26"/>
        <v>0</v>
      </c>
      <c r="BI51" s="165">
        <f t="shared" si="26"/>
        <v>0</v>
      </c>
    </row>
    <row r="52" spans="1:61" ht="12.75">
      <c r="A52" s="216" t="s">
        <v>3</v>
      </c>
      <c r="B52" s="216" t="s">
        <v>60</v>
      </c>
      <c r="C52" s="165">
        <f aca="true" t="shared" si="27" ref="C52:V52">(C48+C51)</f>
        <v>818747</v>
      </c>
      <c r="D52" s="165">
        <f t="shared" si="27"/>
        <v>1843</v>
      </c>
      <c r="E52" s="165">
        <f t="shared" si="27"/>
        <v>820590</v>
      </c>
      <c r="F52" s="165">
        <f t="shared" si="27"/>
        <v>22680</v>
      </c>
      <c r="G52" s="165">
        <f t="shared" si="27"/>
        <v>35831</v>
      </c>
      <c r="H52" s="165">
        <f t="shared" si="27"/>
        <v>413386</v>
      </c>
      <c r="I52" s="165">
        <f t="shared" si="27"/>
        <v>597546</v>
      </c>
      <c r="J52" s="165">
        <f t="shared" si="27"/>
        <v>59570</v>
      </c>
      <c r="K52" s="165">
        <f t="shared" si="27"/>
        <v>120072</v>
      </c>
      <c r="L52" s="165">
        <f t="shared" si="27"/>
        <v>-257813</v>
      </c>
      <c r="M52" s="165">
        <f t="shared" si="27"/>
        <v>0</v>
      </c>
      <c r="N52" s="165">
        <f t="shared" si="27"/>
        <v>-218422</v>
      </c>
      <c r="O52" s="214">
        <f t="shared" si="27"/>
        <v>781199</v>
      </c>
      <c r="P52" s="165">
        <f t="shared" si="27"/>
        <v>0</v>
      </c>
      <c r="Q52" s="214">
        <f t="shared" si="27"/>
        <v>-87603</v>
      </c>
      <c r="R52" s="165">
        <f t="shared" si="27"/>
        <v>0</v>
      </c>
      <c r="S52" s="214">
        <f t="shared" si="27"/>
        <v>693596</v>
      </c>
      <c r="U52" s="214">
        <f t="shared" si="27"/>
        <v>-218422</v>
      </c>
      <c r="V52" s="214">
        <f t="shared" si="27"/>
        <v>475174</v>
      </c>
      <c r="W52" s="216" t="s">
        <v>3</v>
      </c>
      <c r="X52" s="216" t="s">
        <v>60</v>
      </c>
      <c r="Y52" s="214">
        <f>(Y48+Y51)</f>
        <v>475174</v>
      </c>
      <c r="Z52" s="214">
        <f>(Z48+Z51)</f>
        <v>6113</v>
      </c>
      <c r="AA52" s="214">
        <f>(AA48+AA51)</f>
        <v>267163</v>
      </c>
      <c r="AB52" s="214">
        <f>(AB48+AB51)</f>
        <v>201898</v>
      </c>
      <c r="AD52" s="214">
        <f>(AD48+AD51)</f>
        <v>95453</v>
      </c>
      <c r="AE52" s="214">
        <f aca="true" t="shared" si="28" ref="AE52:AJ52">(AE48+AE51)</f>
        <v>30433</v>
      </c>
      <c r="AF52" s="214">
        <f t="shared" si="28"/>
        <v>142069</v>
      </c>
      <c r="AG52" s="214">
        <f t="shared" si="28"/>
        <v>31633</v>
      </c>
      <c r="AH52" s="214">
        <f t="shared" si="28"/>
        <v>175586</v>
      </c>
      <c r="AJ52" s="214">
        <f t="shared" si="28"/>
        <v>267955</v>
      </c>
      <c r="AK52" s="214">
        <f>(AK48+AK51)</f>
        <v>207219</v>
      </c>
      <c r="AL52" s="214">
        <f>(AL48+AL51)</f>
        <v>475174</v>
      </c>
      <c r="AN52" s="216" t="s">
        <v>3</v>
      </c>
      <c r="AO52" s="216" t="s">
        <v>60</v>
      </c>
      <c r="AP52" s="214">
        <f aca="true" t="shared" si="29" ref="AP52:AU52">(AP48+AP51)</f>
        <v>475174</v>
      </c>
      <c r="AQ52" s="214">
        <f t="shared" si="29"/>
        <v>95453</v>
      </c>
      <c r="AR52" s="214">
        <f t="shared" si="29"/>
        <v>30433</v>
      </c>
      <c r="AS52" s="214">
        <f t="shared" si="29"/>
        <v>142069</v>
      </c>
      <c r="AT52" s="214">
        <f t="shared" si="29"/>
        <v>31633</v>
      </c>
      <c r="AU52" s="214">
        <f t="shared" si="29"/>
        <v>175586</v>
      </c>
      <c r="AW52" s="214">
        <f aca="true" t="shared" si="30" ref="AW52:BB52">(AW48+AW51)</f>
        <v>273276</v>
      </c>
      <c r="AX52" s="214">
        <f t="shared" si="30"/>
        <v>18633</v>
      </c>
      <c r="AY52" s="214">
        <f t="shared" si="30"/>
        <v>5031</v>
      </c>
      <c r="AZ52" s="214">
        <f t="shared" si="30"/>
        <v>100131</v>
      </c>
      <c r="BA52" s="214">
        <f t="shared" si="30"/>
        <v>29092</v>
      </c>
      <c r="BB52" s="214">
        <f t="shared" si="30"/>
        <v>120389</v>
      </c>
      <c r="BD52" s="214">
        <f aca="true" t="shared" si="31" ref="BD52:BI52">(BD48+BD51)</f>
        <v>201898</v>
      </c>
      <c r="BE52" s="214">
        <f t="shared" si="31"/>
        <v>76820</v>
      </c>
      <c r="BF52" s="214">
        <f t="shared" si="31"/>
        <v>25402</v>
      </c>
      <c r="BG52" s="214">
        <f t="shared" si="31"/>
        <v>41938</v>
      </c>
      <c r="BH52" s="214">
        <f t="shared" si="31"/>
        <v>2541</v>
      </c>
      <c r="BI52" s="214">
        <f t="shared" si="31"/>
        <v>55197</v>
      </c>
    </row>
    <row r="53" spans="25:47" ht="12.75">
      <c r="Y53" s="15"/>
      <c r="Z53" s="15"/>
      <c r="AA53" s="15"/>
      <c r="AB53" s="15"/>
      <c r="AP53" s="15"/>
      <c r="AQ53" s="15"/>
      <c r="AR53" s="15"/>
      <c r="AS53" s="15"/>
      <c r="AT53" s="15"/>
      <c r="AU53" s="15"/>
    </row>
    <row r="54" spans="42:47" ht="12.75">
      <c r="AP54" s="15"/>
      <c r="AQ54" s="15"/>
      <c r="AR54" s="15"/>
      <c r="AS54" s="15"/>
      <c r="AT54" s="15"/>
      <c r="AU54" s="15"/>
    </row>
  </sheetData>
  <mergeCells count="7">
    <mergeCell ref="AX2:BB2"/>
    <mergeCell ref="BE2:BI2"/>
    <mergeCell ref="AP1:BI1"/>
    <mergeCell ref="AD2:AH2"/>
    <mergeCell ref="AJ2:AL2"/>
    <mergeCell ref="AD1:AH1"/>
    <mergeCell ref="AQ2:AU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CE,Normál\&amp;P/&amp;N
Önállóan gazdálkodó intézmények
 2002.évi pénzmaradvány,eredmény elszámolása&amp;R&amp;"Times New Roman CE,Normál\10. sz.melléklet
ezer ft-ban</oddHeader>
    <oddFooter>&amp;L&amp;"Times New Roman CE,Normál\&amp;8&amp;D/&amp;T/Tóthné&amp;C&amp;"Times New Roman CE,Normál\&amp;8&amp;F/&amp;A/Tóthné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5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10.7109375" style="0" customWidth="1"/>
    <col min="4" max="4" width="10.28125" style="0" customWidth="1"/>
    <col min="5" max="5" width="10.421875" style="0" customWidth="1"/>
    <col min="6" max="6" width="10.8515625" style="0" customWidth="1"/>
    <col min="7" max="7" width="9.8515625" style="0" customWidth="1"/>
    <col min="9" max="9" width="12.00390625" style="0" customWidth="1"/>
    <col min="10" max="10" width="9.7109375" style="0" customWidth="1"/>
    <col min="11" max="11" width="10.140625" style="0" customWidth="1"/>
    <col min="12" max="12" width="9.7109375" style="0" customWidth="1"/>
    <col min="14" max="14" width="9.8515625" style="0" customWidth="1"/>
    <col min="15" max="15" width="10.57421875" style="0" customWidth="1"/>
    <col min="16" max="16" width="10.8515625" style="0" customWidth="1"/>
    <col min="17" max="17" width="10.140625" style="0" customWidth="1"/>
    <col min="18" max="18" width="6.7109375" style="0" customWidth="1"/>
    <col min="19" max="19" width="28.00390625" style="0" customWidth="1"/>
    <col min="20" max="20" width="9.7109375" style="0" customWidth="1"/>
    <col min="21" max="21" width="9.8515625" style="0" customWidth="1"/>
    <col min="22" max="22" width="10.421875" style="0" customWidth="1"/>
    <col min="23" max="23" width="10.28125" style="0" customWidth="1"/>
    <col min="24" max="24" width="10.7109375" style="0" customWidth="1"/>
    <col min="25" max="25" width="9.8515625" style="0" customWidth="1"/>
    <col min="26" max="26" width="10.28125" style="0" customWidth="1"/>
    <col min="27" max="28" width="10.140625" style="0" customWidth="1"/>
    <col min="29" max="29" width="10.421875" style="0" customWidth="1"/>
    <col min="30" max="30" width="11.421875" style="0" customWidth="1"/>
  </cols>
  <sheetData>
    <row r="1" spans="1:30" ht="13.5">
      <c r="A1" s="314" t="s">
        <v>3</v>
      </c>
      <c r="B1" s="314" t="s">
        <v>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4" t="s">
        <v>3</v>
      </c>
      <c r="S1" s="314" t="s">
        <v>3</v>
      </c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/>
    </row>
    <row r="2" spans="1:30" ht="12.75">
      <c r="A2" s="317" t="s">
        <v>24</v>
      </c>
      <c r="B2" s="317" t="s">
        <v>84</v>
      </c>
      <c r="C2" s="318" t="s">
        <v>249</v>
      </c>
      <c r="D2" s="318" t="s">
        <v>250</v>
      </c>
      <c r="E2" s="318" t="s">
        <v>251</v>
      </c>
      <c r="F2" s="318" t="s">
        <v>252</v>
      </c>
      <c r="G2" s="318" t="s">
        <v>253</v>
      </c>
      <c r="H2" s="318" t="s">
        <v>254</v>
      </c>
      <c r="I2" s="318" t="s">
        <v>393</v>
      </c>
      <c r="J2" s="318" t="s">
        <v>255</v>
      </c>
      <c r="K2" s="318" t="s">
        <v>256</v>
      </c>
      <c r="L2" s="318" t="s">
        <v>257</v>
      </c>
      <c r="M2" s="318" t="s">
        <v>291</v>
      </c>
      <c r="N2" s="318" t="s">
        <v>258</v>
      </c>
      <c r="O2" s="318" t="s">
        <v>259</v>
      </c>
      <c r="P2" s="318" t="s">
        <v>260</v>
      </c>
      <c r="Q2" s="318" t="s">
        <v>261</v>
      </c>
      <c r="R2" s="317" t="s">
        <v>24</v>
      </c>
      <c r="S2" s="317" t="s">
        <v>84</v>
      </c>
      <c r="T2" s="318" t="s">
        <v>292</v>
      </c>
      <c r="U2" s="318" t="s">
        <v>287</v>
      </c>
      <c r="V2" s="318" t="s">
        <v>295</v>
      </c>
      <c r="W2" s="318" t="s">
        <v>289</v>
      </c>
      <c r="X2" s="318" t="s">
        <v>290</v>
      </c>
      <c r="Y2" s="318" t="s">
        <v>262</v>
      </c>
      <c r="Z2" s="318" t="s">
        <v>300</v>
      </c>
      <c r="AA2" s="318" t="s">
        <v>229</v>
      </c>
      <c r="AB2" s="318" t="s">
        <v>263</v>
      </c>
      <c r="AC2" s="318" t="s">
        <v>229</v>
      </c>
      <c r="AD2" s="319" t="s">
        <v>264</v>
      </c>
    </row>
    <row r="3" spans="1:30" ht="13.5">
      <c r="A3" s="317" t="s">
        <v>30</v>
      </c>
      <c r="B3" s="317" t="s">
        <v>92</v>
      </c>
      <c r="C3" s="320" t="s">
        <v>265</v>
      </c>
      <c r="D3" s="320" t="s">
        <v>266</v>
      </c>
      <c r="E3" s="320" t="s">
        <v>267</v>
      </c>
      <c r="F3" s="320" t="s">
        <v>268</v>
      </c>
      <c r="G3" s="320" t="s">
        <v>337</v>
      </c>
      <c r="H3" s="321"/>
      <c r="I3" s="320" t="s">
        <v>269</v>
      </c>
      <c r="J3" s="320" t="s">
        <v>270</v>
      </c>
      <c r="K3" s="320" t="s">
        <v>271</v>
      </c>
      <c r="L3" s="320" t="s">
        <v>272</v>
      </c>
      <c r="M3" s="320"/>
      <c r="N3" s="320" t="s">
        <v>273</v>
      </c>
      <c r="O3" s="320" t="s">
        <v>273</v>
      </c>
      <c r="P3" s="320" t="s">
        <v>274</v>
      </c>
      <c r="Q3" s="320" t="s">
        <v>275</v>
      </c>
      <c r="R3" s="317" t="s">
        <v>30</v>
      </c>
      <c r="S3" s="317" t="s">
        <v>92</v>
      </c>
      <c r="T3" s="320" t="s">
        <v>293</v>
      </c>
      <c r="U3" s="320" t="s">
        <v>288</v>
      </c>
      <c r="V3" s="320" t="s">
        <v>296</v>
      </c>
      <c r="W3" s="320" t="s">
        <v>297</v>
      </c>
      <c r="X3" s="320" t="s">
        <v>298</v>
      </c>
      <c r="Y3" s="320" t="s">
        <v>276</v>
      </c>
      <c r="Z3" s="320" t="s">
        <v>235</v>
      </c>
      <c r="AA3" s="320" t="s">
        <v>339</v>
      </c>
      <c r="AB3" s="320" t="s">
        <v>277</v>
      </c>
      <c r="AC3" s="320" t="s">
        <v>301</v>
      </c>
      <c r="AD3" s="322" t="s">
        <v>243</v>
      </c>
    </row>
    <row r="4" spans="1:30" ht="13.5">
      <c r="A4" s="317" t="s">
        <v>3</v>
      </c>
      <c r="B4" s="323"/>
      <c r="C4" s="321"/>
      <c r="D4" s="321"/>
      <c r="E4" s="321"/>
      <c r="F4" s="320" t="s">
        <v>279</v>
      </c>
      <c r="G4" s="320" t="s">
        <v>247</v>
      </c>
      <c r="H4" s="321"/>
      <c r="I4" s="320" t="s">
        <v>392</v>
      </c>
      <c r="J4" s="321"/>
      <c r="K4" s="321"/>
      <c r="L4" s="321"/>
      <c r="M4" s="321"/>
      <c r="N4" s="321"/>
      <c r="O4" s="321"/>
      <c r="P4" s="321"/>
      <c r="Q4" s="321"/>
      <c r="R4" s="317" t="s">
        <v>3</v>
      </c>
      <c r="S4" s="323"/>
      <c r="T4" s="320" t="s">
        <v>294</v>
      </c>
      <c r="U4" s="320"/>
      <c r="V4" s="321"/>
      <c r="W4" s="320"/>
      <c r="X4" s="320" t="s">
        <v>299</v>
      </c>
      <c r="Y4" s="321"/>
      <c r="Z4" s="321"/>
      <c r="AA4" s="320"/>
      <c r="AB4" s="320" t="s">
        <v>345</v>
      </c>
      <c r="AC4" s="320" t="s">
        <v>278</v>
      </c>
      <c r="AD4" s="322" t="s">
        <v>210</v>
      </c>
    </row>
    <row r="5" spans="1:30" ht="12.75">
      <c r="A5" s="292"/>
      <c r="B5" s="292"/>
      <c r="C5" s="292" t="s">
        <v>8</v>
      </c>
      <c r="D5" s="292" t="s">
        <v>6</v>
      </c>
      <c r="E5" s="292" t="s">
        <v>9</v>
      </c>
      <c r="F5" s="292" t="s">
        <v>10</v>
      </c>
      <c r="G5" s="292" t="s">
        <v>11</v>
      </c>
      <c r="H5" s="292" t="s">
        <v>12</v>
      </c>
      <c r="I5" s="292" t="s">
        <v>13</v>
      </c>
      <c r="J5" s="292" t="s">
        <v>14</v>
      </c>
      <c r="K5" s="292" t="s">
        <v>15</v>
      </c>
      <c r="L5" s="292" t="s">
        <v>16</v>
      </c>
      <c r="M5" s="292" t="s">
        <v>17</v>
      </c>
      <c r="N5" s="292" t="s">
        <v>18</v>
      </c>
      <c r="O5" s="292" t="s">
        <v>19</v>
      </c>
      <c r="P5" s="292" t="s">
        <v>31</v>
      </c>
      <c r="Q5" s="292" t="s">
        <v>32</v>
      </c>
      <c r="R5" s="292"/>
      <c r="S5" s="292"/>
      <c r="T5" s="292" t="s">
        <v>33</v>
      </c>
      <c r="U5" s="292" t="s">
        <v>34</v>
      </c>
      <c r="V5" s="292" t="s">
        <v>35</v>
      </c>
      <c r="W5" s="292" t="s">
        <v>36</v>
      </c>
      <c r="X5" s="292" t="s">
        <v>37</v>
      </c>
      <c r="Y5" s="292" t="s">
        <v>38</v>
      </c>
      <c r="Z5" s="292" t="s">
        <v>39</v>
      </c>
      <c r="AA5" s="292" t="s">
        <v>40</v>
      </c>
      <c r="AB5" s="292" t="s">
        <v>41</v>
      </c>
      <c r="AC5" s="292" t="s">
        <v>42</v>
      </c>
      <c r="AD5" s="292" t="s">
        <v>391</v>
      </c>
    </row>
    <row r="6" spans="1:30" ht="12.75">
      <c r="A6" s="127" t="s">
        <v>8</v>
      </c>
      <c r="B6" s="78" t="s">
        <v>103</v>
      </c>
      <c r="C6" s="5">
        <v>0</v>
      </c>
      <c r="D6" s="5">
        <v>0</v>
      </c>
      <c r="E6" s="5">
        <v>-209</v>
      </c>
      <c r="F6" s="5">
        <v>0</v>
      </c>
      <c r="G6" s="5">
        <v>-122</v>
      </c>
      <c r="H6" s="5">
        <v>-2932</v>
      </c>
      <c r="I6" s="5">
        <v>-9929</v>
      </c>
      <c r="J6" s="5">
        <v>0</v>
      </c>
      <c r="K6" s="5">
        <v>-1114</v>
      </c>
      <c r="L6" s="5">
        <v>115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27" t="s">
        <v>8</v>
      </c>
      <c r="S6" s="78" t="s">
        <v>103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170">
        <v>0</v>
      </c>
      <c r="AC6" s="138">
        <v>59</v>
      </c>
      <c r="AD6" s="36">
        <f>SUM(C6:AC6)</f>
        <v>-14132</v>
      </c>
    </row>
    <row r="7" spans="1:30" ht="12.75">
      <c r="A7" s="78" t="s">
        <v>6</v>
      </c>
      <c r="B7" s="78" t="s">
        <v>104</v>
      </c>
      <c r="C7" s="4">
        <v>0</v>
      </c>
      <c r="D7" s="4">
        <v>443</v>
      </c>
      <c r="E7" s="4">
        <v>0</v>
      </c>
      <c r="F7" s="4">
        <v>0</v>
      </c>
      <c r="G7" s="4">
        <v>168</v>
      </c>
      <c r="H7" s="4">
        <v>-7</v>
      </c>
      <c r="I7" s="4">
        <v>-16</v>
      </c>
      <c r="J7" s="4">
        <v>-14</v>
      </c>
      <c r="K7" s="4">
        <v>-16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78" t="s">
        <v>6</v>
      </c>
      <c r="S7" s="78" t="s">
        <v>104</v>
      </c>
      <c r="T7" s="4">
        <v>0</v>
      </c>
      <c r="U7" s="4">
        <v>0</v>
      </c>
      <c r="V7" s="4">
        <v>-13</v>
      </c>
      <c r="W7" s="4">
        <v>-8</v>
      </c>
      <c r="X7" s="4">
        <v>-993</v>
      </c>
      <c r="Y7" s="4">
        <v>0</v>
      </c>
      <c r="Z7" s="4">
        <v>0</v>
      </c>
      <c r="AA7" s="4">
        <v>0</v>
      </c>
      <c r="AB7" s="221">
        <v>0</v>
      </c>
      <c r="AC7" s="138">
        <v>0</v>
      </c>
      <c r="AD7" s="2">
        <f aca="true" t="shared" si="0" ref="AD7:AD49">SUM(C7:AC7)</f>
        <v>-456</v>
      </c>
    </row>
    <row r="8" spans="1:30" ht="12.75">
      <c r="A8" s="78" t="s">
        <v>9</v>
      </c>
      <c r="B8" s="78" t="s">
        <v>105</v>
      </c>
      <c r="C8" s="4">
        <v>0</v>
      </c>
      <c r="D8" s="4">
        <v>0</v>
      </c>
      <c r="E8" s="4">
        <v>46</v>
      </c>
      <c r="F8" s="4">
        <v>0</v>
      </c>
      <c r="G8" s="4">
        <v>16</v>
      </c>
      <c r="H8" s="4">
        <v>46</v>
      </c>
      <c r="I8" s="4">
        <v>13</v>
      </c>
      <c r="J8" s="4">
        <v>-1215</v>
      </c>
      <c r="K8" s="4">
        <v>82</v>
      </c>
      <c r="L8" s="4">
        <v>60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78" t="s">
        <v>9</v>
      </c>
      <c r="S8" s="78" t="s">
        <v>105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221">
        <v>0</v>
      </c>
      <c r="AC8" s="138">
        <v>0</v>
      </c>
      <c r="AD8" s="2">
        <f t="shared" si="0"/>
        <v>-952</v>
      </c>
    </row>
    <row r="9" spans="1:30" ht="12.75">
      <c r="A9" s="78" t="s">
        <v>10</v>
      </c>
      <c r="B9" s="78" t="s">
        <v>106</v>
      </c>
      <c r="C9" s="4">
        <v>0</v>
      </c>
      <c r="D9" s="4">
        <v>0</v>
      </c>
      <c r="E9" s="4">
        <v>250</v>
      </c>
      <c r="F9" s="4">
        <v>0</v>
      </c>
      <c r="G9" s="4">
        <v>183</v>
      </c>
      <c r="H9" s="4">
        <v>-83</v>
      </c>
      <c r="I9" s="4">
        <v>45</v>
      </c>
      <c r="J9" s="4">
        <v>-9</v>
      </c>
      <c r="K9" s="4">
        <v>-279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78" t="s">
        <v>10</v>
      </c>
      <c r="S9" s="78" t="s">
        <v>106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221">
        <v>-295</v>
      </c>
      <c r="AC9" s="138">
        <v>445</v>
      </c>
      <c r="AD9" s="2">
        <f t="shared" si="0"/>
        <v>257</v>
      </c>
    </row>
    <row r="10" spans="1:30" ht="12.75">
      <c r="A10" s="78" t="s">
        <v>11</v>
      </c>
      <c r="B10" s="78" t="s">
        <v>107</v>
      </c>
      <c r="C10" s="4">
        <v>0</v>
      </c>
      <c r="D10" s="4">
        <v>0</v>
      </c>
      <c r="E10" s="4">
        <v>16</v>
      </c>
      <c r="F10" s="4">
        <v>0</v>
      </c>
      <c r="G10" s="4">
        <v>83</v>
      </c>
      <c r="H10" s="4">
        <v>-106</v>
      </c>
      <c r="I10" s="4">
        <v>271</v>
      </c>
      <c r="J10" s="4">
        <v>-102</v>
      </c>
      <c r="K10" s="4">
        <v>-55</v>
      </c>
      <c r="L10" s="4">
        <v>56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78" t="s">
        <v>11</v>
      </c>
      <c r="S10" s="78" t="s">
        <v>107</v>
      </c>
      <c r="T10" s="4">
        <v>0</v>
      </c>
      <c r="U10" s="4">
        <v>0</v>
      </c>
      <c r="V10" s="4">
        <v>0</v>
      </c>
      <c r="W10" s="4">
        <v>-276</v>
      </c>
      <c r="X10" s="4">
        <v>0</v>
      </c>
      <c r="Y10" s="4">
        <v>0</v>
      </c>
      <c r="Z10" s="4">
        <v>0</v>
      </c>
      <c r="AA10" s="4">
        <v>0</v>
      </c>
      <c r="AB10" s="221">
        <v>-275</v>
      </c>
      <c r="AC10" s="138">
        <v>20</v>
      </c>
      <c r="AD10" s="2">
        <f t="shared" si="0"/>
        <v>-368</v>
      </c>
    </row>
    <row r="11" spans="1:30" ht="12.75">
      <c r="A11" s="78" t="s">
        <v>12</v>
      </c>
      <c r="B11" s="78" t="s">
        <v>108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-133</v>
      </c>
      <c r="I11" s="4">
        <v>63</v>
      </c>
      <c r="J11" s="4">
        <v>0</v>
      </c>
      <c r="K11" s="4">
        <v>7</v>
      </c>
      <c r="L11" s="4">
        <v>-6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78" t="s">
        <v>12</v>
      </c>
      <c r="S11" s="78" t="s">
        <v>108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221">
        <v>-22</v>
      </c>
      <c r="AC11" s="138">
        <v>0</v>
      </c>
      <c r="AD11" s="2">
        <f t="shared" si="0"/>
        <v>-91</v>
      </c>
    </row>
    <row r="12" spans="1:30" ht="12.75">
      <c r="A12" s="78" t="s">
        <v>13</v>
      </c>
      <c r="B12" s="78" t="s">
        <v>281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78" t="s">
        <v>13</v>
      </c>
      <c r="S12" s="78" t="s">
        <v>281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221">
        <v>0</v>
      </c>
      <c r="AC12" s="138">
        <v>0</v>
      </c>
      <c r="AD12" s="2">
        <f t="shared" si="0"/>
        <v>0</v>
      </c>
    </row>
    <row r="13" spans="1:30" ht="12.75">
      <c r="A13" s="78" t="s">
        <v>14</v>
      </c>
      <c r="B13" s="78" t="s">
        <v>110</v>
      </c>
      <c r="C13" s="4">
        <v>332</v>
      </c>
      <c r="D13" s="4">
        <v>3040</v>
      </c>
      <c r="E13" s="4">
        <v>958</v>
      </c>
      <c r="F13" s="4">
        <v>656</v>
      </c>
      <c r="G13" s="4">
        <v>1809</v>
      </c>
      <c r="H13" s="4">
        <v>-11</v>
      </c>
      <c r="I13" s="4">
        <v>906</v>
      </c>
      <c r="J13" s="4">
        <v>-545</v>
      </c>
      <c r="K13" s="4">
        <v>28</v>
      </c>
      <c r="L13" s="4">
        <v>104</v>
      </c>
      <c r="M13" s="4">
        <v>0</v>
      </c>
      <c r="N13" s="4">
        <v>0</v>
      </c>
      <c r="O13" s="4">
        <v>3</v>
      </c>
      <c r="P13" s="4">
        <v>0</v>
      </c>
      <c r="Q13" s="4">
        <v>0</v>
      </c>
      <c r="R13" s="78" t="s">
        <v>14</v>
      </c>
      <c r="S13" s="78" t="s">
        <v>110</v>
      </c>
      <c r="T13" s="4">
        <v>-66</v>
      </c>
      <c r="U13" s="4">
        <v>0</v>
      </c>
      <c r="V13" s="4">
        <v>0</v>
      </c>
      <c r="W13" s="4">
        <v>0</v>
      </c>
      <c r="X13" s="4">
        <v>-2880</v>
      </c>
      <c r="Y13" s="4">
        <v>0</v>
      </c>
      <c r="Z13" s="4">
        <v>0</v>
      </c>
      <c r="AA13" s="4">
        <v>0</v>
      </c>
      <c r="AB13" s="221">
        <v>0</v>
      </c>
      <c r="AC13" s="138">
        <v>57</v>
      </c>
      <c r="AD13" s="2">
        <f t="shared" si="0"/>
        <v>4391</v>
      </c>
    </row>
    <row r="14" spans="1:30" ht="12.75">
      <c r="A14" s="78" t="s">
        <v>15</v>
      </c>
      <c r="B14" s="78" t="s">
        <v>111</v>
      </c>
      <c r="C14" s="4">
        <v>0</v>
      </c>
      <c r="D14" s="4">
        <v>0</v>
      </c>
      <c r="E14" s="4">
        <v>116</v>
      </c>
      <c r="F14" s="4">
        <v>0</v>
      </c>
      <c r="G14" s="4">
        <v>46</v>
      </c>
      <c r="H14" s="4">
        <v>-594</v>
      </c>
      <c r="I14" s="4">
        <v>-66</v>
      </c>
      <c r="J14" s="4">
        <v>0</v>
      </c>
      <c r="K14" s="4">
        <v>-115</v>
      </c>
      <c r="L14" s="4">
        <v>-15</v>
      </c>
      <c r="M14" s="4">
        <v>0</v>
      </c>
      <c r="N14" s="4">
        <v>-36</v>
      </c>
      <c r="O14" s="4">
        <v>-14</v>
      </c>
      <c r="P14" s="4">
        <v>0</v>
      </c>
      <c r="Q14" s="4">
        <v>-16</v>
      </c>
      <c r="R14" s="78" t="s">
        <v>15</v>
      </c>
      <c r="S14" s="78" t="s">
        <v>111</v>
      </c>
      <c r="T14" s="4">
        <v>0</v>
      </c>
      <c r="U14" s="4">
        <v>0</v>
      </c>
      <c r="V14" s="4">
        <v>0</v>
      </c>
      <c r="W14" s="4">
        <v>-523</v>
      </c>
      <c r="X14" s="4">
        <v>0</v>
      </c>
      <c r="Y14" s="4">
        <v>0</v>
      </c>
      <c r="Z14" s="4">
        <v>0</v>
      </c>
      <c r="AA14" s="4">
        <v>0</v>
      </c>
      <c r="AB14" s="221">
        <v>0</v>
      </c>
      <c r="AC14" s="138">
        <v>0</v>
      </c>
      <c r="AD14" s="2">
        <f t="shared" si="0"/>
        <v>-1217</v>
      </c>
    </row>
    <row r="15" spans="1:30" ht="12.75">
      <c r="A15" s="78" t="s">
        <v>16</v>
      </c>
      <c r="B15" s="78" t="s">
        <v>112</v>
      </c>
      <c r="C15" s="4">
        <v>0</v>
      </c>
      <c r="D15" s="4">
        <v>0</v>
      </c>
      <c r="E15" s="4">
        <v>-7</v>
      </c>
      <c r="F15" s="4">
        <v>0</v>
      </c>
      <c r="G15" s="4">
        <v>20</v>
      </c>
      <c r="H15" s="4">
        <v>-147</v>
      </c>
      <c r="I15" s="4">
        <v>48</v>
      </c>
      <c r="J15" s="4">
        <v>0</v>
      </c>
      <c r="K15" s="4">
        <v>-10</v>
      </c>
      <c r="L15" s="4">
        <v>-1</v>
      </c>
      <c r="M15" s="4">
        <v>0</v>
      </c>
      <c r="N15" s="4">
        <v>33</v>
      </c>
      <c r="O15" s="4">
        <v>-41</v>
      </c>
      <c r="P15" s="4">
        <v>0</v>
      </c>
      <c r="Q15" s="4">
        <v>4</v>
      </c>
      <c r="R15" s="78" t="s">
        <v>16</v>
      </c>
      <c r="S15" s="78" t="s">
        <v>112</v>
      </c>
      <c r="T15" s="4">
        <v>0</v>
      </c>
      <c r="U15" s="4">
        <v>0</v>
      </c>
      <c r="V15" s="4">
        <v>0</v>
      </c>
      <c r="W15" s="4">
        <v>-1183</v>
      </c>
      <c r="X15" s="4">
        <v>0</v>
      </c>
      <c r="Y15" s="4">
        <v>0</v>
      </c>
      <c r="Z15" s="4">
        <v>0</v>
      </c>
      <c r="AA15" s="4">
        <v>0</v>
      </c>
      <c r="AB15" s="221">
        <v>-611</v>
      </c>
      <c r="AC15" s="138">
        <v>0</v>
      </c>
      <c r="AD15" s="2">
        <f t="shared" si="0"/>
        <v>-1895</v>
      </c>
    </row>
    <row r="16" spans="1:30" ht="12.75">
      <c r="A16" s="78" t="s">
        <v>17</v>
      </c>
      <c r="B16" s="78" t="s">
        <v>113</v>
      </c>
      <c r="C16" s="4">
        <v>0</v>
      </c>
      <c r="D16" s="4">
        <v>0</v>
      </c>
      <c r="E16" s="4">
        <v>59</v>
      </c>
      <c r="F16" s="4">
        <v>0</v>
      </c>
      <c r="G16" s="4">
        <v>34</v>
      </c>
      <c r="H16" s="4">
        <v>213</v>
      </c>
      <c r="I16" s="4">
        <v>-47</v>
      </c>
      <c r="J16" s="4">
        <v>0</v>
      </c>
      <c r="K16" s="4">
        <v>59</v>
      </c>
      <c r="L16" s="4">
        <v>-2</v>
      </c>
      <c r="M16" s="4">
        <v>0</v>
      </c>
      <c r="N16" s="4">
        <v>-38</v>
      </c>
      <c r="O16" s="4">
        <v>-31</v>
      </c>
      <c r="P16" s="4">
        <v>0</v>
      </c>
      <c r="Q16" s="4">
        <v>-8</v>
      </c>
      <c r="R16" s="78" t="s">
        <v>17</v>
      </c>
      <c r="S16" s="78" t="s">
        <v>113</v>
      </c>
      <c r="T16" s="4">
        <v>-41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221">
        <v>-177</v>
      </c>
      <c r="AC16" s="138">
        <v>0</v>
      </c>
      <c r="AD16" s="2">
        <f t="shared" si="0"/>
        <v>21</v>
      </c>
    </row>
    <row r="17" spans="1:30" ht="12.75">
      <c r="A17" s="78" t="s">
        <v>18</v>
      </c>
      <c r="B17" s="78" t="s">
        <v>114</v>
      </c>
      <c r="C17" s="4">
        <v>0</v>
      </c>
      <c r="D17" s="4">
        <v>0</v>
      </c>
      <c r="E17" s="4">
        <v>-115</v>
      </c>
      <c r="F17" s="4">
        <v>0</v>
      </c>
      <c r="G17" s="4">
        <v>-45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-9</v>
      </c>
      <c r="P17" s="4">
        <v>0</v>
      </c>
      <c r="Q17" s="4">
        <v>-7</v>
      </c>
      <c r="R17" s="78" t="s">
        <v>18</v>
      </c>
      <c r="S17" s="78" t="s">
        <v>114</v>
      </c>
      <c r="T17" s="4">
        <v>-108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221">
        <v>0</v>
      </c>
      <c r="AC17" s="138">
        <v>0</v>
      </c>
      <c r="AD17" s="2">
        <f t="shared" si="0"/>
        <v>-282</v>
      </c>
    </row>
    <row r="18" spans="1:30" ht="12.75">
      <c r="A18" s="78" t="s">
        <v>19</v>
      </c>
      <c r="B18" s="78" t="s">
        <v>115</v>
      </c>
      <c r="C18" s="4">
        <v>0</v>
      </c>
      <c r="D18" s="4">
        <v>1</v>
      </c>
      <c r="E18" s="4">
        <v>-48</v>
      </c>
      <c r="F18" s="4">
        <v>0</v>
      </c>
      <c r="G18" s="4">
        <v>588</v>
      </c>
      <c r="H18" s="4">
        <v>-195</v>
      </c>
      <c r="I18" s="4">
        <v>-752</v>
      </c>
      <c r="J18" s="4">
        <v>0</v>
      </c>
      <c r="K18" s="4">
        <v>-670</v>
      </c>
      <c r="L18" s="4">
        <v>14</v>
      </c>
      <c r="M18" s="4">
        <v>0</v>
      </c>
      <c r="N18" s="4">
        <v>-8</v>
      </c>
      <c r="O18" s="4">
        <v>-64</v>
      </c>
      <c r="P18" s="4">
        <v>0</v>
      </c>
      <c r="Q18" s="4">
        <v>-1</v>
      </c>
      <c r="R18" s="78" t="s">
        <v>19</v>
      </c>
      <c r="S18" s="78" t="s">
        <v>115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221">
        <v>707</v>
      </c>
      <c r="AC18" s="138">
        <v>50</v>
      </c>
      <c r="AD18" s="2">
        <f t="shared" si="0"/>
        <v>-378</v>
      </c>
    </row>
    <row r="19" spans="1:30" ht="12.75">
      <c r="A19" s="78" t="s">
        <v>31</v>
      </c>
      <c r="B19" s="78" t="s">
        <v>116</v>
      </c>
      <c r="C19" s="4">
        <v>0</v>
      </c>
      <c r="D19" s="4">
        <v>0</v>
      </c>
      <c r="E19" s="4">
        <v>-160</v>
      </c>
      <c r="F19" s="4">
        <v>0</v>
      </c>
      <c r="G19" s="4">
        <v>-53</v>
      </c>
      <c r="H19" s="4">
        <v>0</v>
      </c>
      <c r="I19" s="4">
        <v>-221</v>
      </c>
      <c r="J19" s="4">
        <v>-159</v>
      </c>
      <c r="K19" s="4">
        <v>0</v>
      </c>
      <c r="L19" s="4">
        <v>7</v>
      </c>
      <c r="M19" s="4">
        <v>0</v>
      </c>
      <c r="N19" s="4">
        <v>-12</v>
      </c>
      <c r="O19" s="4">
        <v>-20</v>
      </c>
      <c r="P19" s="4">
        <v>0</v>
      </c>
      <c r="Q19" s="4">
        <v>-12</v>
      </c>
      <c r="R19" s="78" t="s">
        <v>31</v>
      </c>
      <c r="S19" s="78" t="s">
        <v>116</v>
      </c>
      <c r="T19" s="4">
        <v>0</v>
      </c>
      <c r="U19" s="4">
        <v>0</v>
      </c>
      <c r="V19" s="4">
        <v>0</v>
      </c>
      <c r="W19" s="4">
        <v>-1187</v>
      </c>
      <c r="X19" s="4">
        <v>0</v>
      </c>
      <c r="Y19" s="4">
        <v>0</v>
      </c>
      <c r="Z19" s="4">
        <v>0</v>
      </c>
      <c r="AA19" s="4">
        <v>0</v>
      </c>
      <c r="AB19" s="221">
        <v>0</v>
      </c>
      <c r="AC19" s="138">
        <v>0</v>
      </c>
      <c r="AD19" s="2">
        <f t="shared" si="0"/>
        <v>-1817</v>
      </c>
    </row>
    <row r="20" spans="1:30" ht="12.75">
      <c r="A20" s="78" t="s">
        <v>32</v>
      </c>
      <c r="B20" s="78" t="s">
        <v>117</v>
      </c>
      <c r="C20" s="4">
        <v>0</v>
      </c>
      <c r="D20" s="4">
        <v>0</v>
      </c>
      <c r="E20" s="4">
        <v>32</v>
      </c>
      <c r="F20" s="4">
        <v>0</v>
      </c>
      <c r="G20" s="4">
        <v>-15</v>
      </c>
      <c r="H20" s="4">
        <v>1</v>
      </c>
      <c r="I20" s="4">
        <v>-123</v>
      </c>
      <c r="J20" s="4">
        <v>-435</v>
      </c>
      <c r="K20" s="4">
        <v>-73</v>
      </c>
      <c r="L20" s="4">
        <v>-2</v>
      </c>
      <c r="M20" s="4">
        <v>0</v>
      </c>
      <c r="N20" s="4">
        <v>-24</v>
      </c>
      <c r="O20" s="4">
        <v>0</v>
      </c>
      <c r="P20" s="4">
        <v>0</v>
      </c>
      <c r="Q20" s="4">
        <v>-12</v>
      </c>
      <c r="R20" s="78" t="s">
        <v>32</v>
      </c>
      <c r="S20" s="78" t="s">
        <v>117</v>
      </c>
      <c r="T20" s="4">
        <v>-67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221">
        <v>0</v>
      </c>
      <c r="AC20" s="138">
        <v>0</v>
      </c>
      <c r="AD20" s="2">
        <f t="shared" si="0"/>
        <v>-718</v>
      </c>
    </row>
    <row r="21" spans="1:30" ht="12.75">
      <c r="A21" s="80" t="s">
        <v>33</v>
      </c>
      <c r="B21" s="78" t="s">
        <v>118</v>
      </c>
      <c r="C21" s="4">
        <v>0</v>
      </c>
      <c r="D21" s="4">
        <v>0</v>
      </c>
      <c r="E21" s="4">
        <v>6</v>
      </c>
      <c r="F21" s="4">
        <v>0</v>
      </c>
      <c r="G21" s="4">
        <v>1</v>
      </c>
      <c r="H21" s="4">
        <v>-67</v>
      </c>
      <c r="I21" s="4">
        <v>-51</v>
      </c>
      <c r="J21" s="4">
        <v>0</v>
      </c>
      <c r="K21" s="4">
        <v>-9</v>
      </c>
      <c r="L21" s="4">
        <v>2</v>
      </c>
      <c r="M21" s="4">
        <v>0</v>
      </c>
      <c r="N21" s="4">
        <v>-2</v>
      </c>
      <c r="O21" s="4">
        <v>-14</v>
      </c>
      <c r="P21" s="4">
        <v>0</v>
      </c>
      <c r="Q21" s="4">
        <v>-5</v>
      </c>
      <c r="R21" s="80" t="s">
        <v>33</v>
      </c>
      <c r="S21" s="78" t="s">
        <v>118</v>
      </c>
      <c r="T21" s="4">
        <v>-1</v>
      </c>
      <c r="U21" s="4">
        <v>0</v>
      </c>
      <c r="V21" s="4">
        <v>0</v>
      </c>
      <c r="W21" s="4">
        <v>0</v>
      </c>
      <c r="X21" s="4">
        <v>0</v>
      </c>
      <c r="Y21" s="4">
        <v>-38</v>
      </c>
      <c r="Z21" s="4">
        <v>0</v>
      </c>
      <c r="AA21" s="4">
        <v>-679</v>
      </c>
      <c r="AB21" s="221">
        <v>0</v>
      </c>
      <c r="AC21" s="138">
        <v>0</v>
      </c>
      <c r="AD21" s="2">
        <f t="shared" si="0"/>
        <v>-857</v>
      </c>
    </row>
    <row r="22" spans="1:30" ht="12.75">
      <c r="A22" s="80" t="s">
        <v>34</v>
      </c>
      <c r="B22" s="78" t="s">
        <v>119</v>
      </c>
      <c r="C22" s="4">
        <v>0</v>
      </c>
      <c r="D22" s="4">
        <v>0</v>
      </c>
      <c r="E22" s="4">
        <v>157</v>
      </c>
      <c r="F22" s="4">
        <v>0</v>
      </c>
      <c r="G22" s="4">
        <v>86</v>
      </c>
      <c r="H22" s="4">
        <v>-249</v>
      </c>
      <c r="I22" s="4">
        <v>-326</v>
      </c>
      <c r="J22" s="4">
        <v>0</v>
      </c>
      <c r="K22" s="4">
        <v>13</v>
      </c>
      <c r="L22" s="4">
        <v>6</v>
      </c>
      <c r="M22" s="4">
        <v>0</v>
      </c>
      <c r="N22" s="4">
        <v>-12</v>
      </c>
      <c r="O22" s="4">
        <v>0</v>
      </c>
      <c r="P22" s="4">
        <v>0</v>
      </c>
      <c r="Q22" s="4">
        <v>15</v>
      </c>
      <c r="R22" s="80" t="s">
        <v>34</v>
      </c>
      <c r="S22" s="78" t="s">
        <v>119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331</v>
      </c>
      <c r="AB22" s="221">
        <v>-8</v>
      </c>
      <c r="AC22" s="138">
        <v>0</v>
      </c>
      <c r="AD22" s="2">
        <f t="shared" si="0"/>
        <v>13</v>
      </c>
    </row>
    <row r="23" spans="1:30" ht="12.75">
      <c r="A23" s="80" t="s">
        <v>35</v>
      </c>
      <c r="B23" s="78" t="s">
        <v>120</v>
      </c>
      <c r="C23" s="4">
        <v>0</v>
      </c>
      <c r="D23" s="4">
        <v>1</v>
      </c>
      <c r="E23" s="4">
        <v>-56</v>
      </c>
      <c r="F23" s="4">
        <v>0</v>
      </c>
      <c r="G23" s="4">
        <v>-53</v>
      </c>
      <c r="H23" s="4">
        <v>70</v>
      </c>
      <c r="I23" s="4">
        <v>-175</v>
      </c>
      <c r="J23" s="4">
        <v>0</v>
      </c>
      <c r="K23" s="4">
        <v>40</v>
      </c>
      <c r="L23" s="4">
        <v>1</v>
      </c>
      <c r="M23" s="4">
        <v>0</v>
      </c>
      <c r="N23" s="4">
        <v>-2</v>
      </c>
      <c r="O23" s="4">
        <v>-6</v>
      </c>
      <c r="P23" s="4">
        <v>0</v>
      </c>
      <c r="Q23" s="4">
        <v>-6</v>
      </c>
      <c r="R23" s="80" t="s">
        <v>35</v>
      </c>
      <c r="S23" s="78" t="s">
        <v>120</v>
      </c>
      <c r="T23" s="4">
        <v>-3</v>
      </c>
      <c r="U23" s="4">
        <v>0</v>
      </c>
      <c r="V23" s="4">
        <v>0</v>
      </c>
      <c r="W23" s="4">
        <v>0</v>
      </c>
      <c r="X23" s="4">
        <v>0</v>
      </c>
      <c r="Y23" s="4">
        <v>-264</v>
      </c>
      <c r="Z23" s="4">
        <v>0</v>
      </c>
      <c r="AA23" s="4">
        <v>0</v>
      </c>
      <c r="AB23" s="221">
        <v>0</v>
      </c>
      <c r="AC23" s="138">
        <v>0</v>
      </c>
      <c r="AD23" s="2">
        <f t="shared" si="0"/>
        <v>-453</v>
      </c>
    </row>
    <row r="24" spans="1:30" ht="12.75">
      <c r="A24" s="80" t="s">
        <v>36</v>
      </c>
      <c r="B24" s="78" t="s">
        <v>121</v>
      </c>
      <c r="C24" s="4">
        <v>520</v>
      </c>
      <c r="D24" s="4">
        <v>0</v>
      </c>
      <c r="E24" s="4">
        <v>109</v>
      </c>
      <c r="F24" s="4">
        <v>0</v>
      </c>
      <c r="G24" s="4">
        <v>188</v>
      </c>
      <c r="H24" s="4">
        <v>-18</v>
      </c>
      <c r="I24" s="4">
        <v>-223</v>
      </c>
      <c r="J24" s="4">
        <v>-566</v>
      </c>
      <c r="K24" s="4">
        <v>-36</v>
      </c>
      <c r="L24" s="4">
        <v>33</v>
      </c>
      <c r="M24" s="4">
        <v>418</v>
      </c>
      <c r="N24" s="4">
        <v>5</v>
      </c>
      <c r="O24" s="4">
        <v>-15</v>
      </c>
      <c r="P24" s="4">
        <v>0</v>
      </c>
      <c r="Q24" s="4">
        <v>0</v>
      </c>
      <c r="R24" s="80" t="s">
        <v>36</v>
      </c>
      <c r="S24" s="78" t="s">
        <v>121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221">
        <v>-12</v>
      </c>
      <c r="AC24" s="138">
        <v>0</v>
      </c>
      <c r="AD24" s="2">
        <f t="shared" si="0"/>
        <v>403</v>
      </c>
    </row>
    <row r="25" spans="1:30" ht="12.75">
      <c r="A25" s="80" t="s">
        <v>37</v>
      </c>
      <c r="B25" s="78" t="s">
        <v>122</v>
      </c>
      <c r="C25" s="4">
        <v>0</v>
      </c>
      <c r="D25" s="4">
        <v>0</v>
      </c>
      <c r="E25" s="4">
        <v>-125</v>
      </c>
      <c r="F25" s="4">
        <v>0</v>
      </c>
      <c r="G25" s="4">
        <v>103</v>
      </c>
      <c r="H25" s="4">
        <v>-249</v>
      </c>
      <c r="I25" s="4">
        <v>-201</v>
      </c>
      <c r="J25" s="4">
        <v>0</v>
      </c>
      <c r="K25" s="4">
        <v>-53</v>
      </c>
      <c r="L25" s="4">
        <v>-8</v>
      </c>
      <c r="M25" s="4">
        <v>0</v>
      </c>
      <c r="N25" s="4">
        <v>-22</v>
      </c>
      <c r="O25" s="4">
        <v>-14</v>
      </c>
      <c r="P25" s="4">
        <v>0</v>
      </c>
      <c r="Q25" s="4">
        <v>-5</v>
      </c>
      <c r="R25" s="80" t="s">
        <v>37</v>
      </c>
      <c r="S25" s="78" t="s">
        <v>122</v>
      </c>
      <c r="T25" s="4">
        <v>0</v>
      </c>
      <c r="U25" s="4">
        <v>0</v>
      </c>
      <c r="V25" s="4">
        <v>0</v>
      </c>
      <c r="W25" s="4">
        <v>-472</v>
      </c>
      <c r="X25" s="4">
        <v>0</v>
      </c>
      <c r="Y25" s="4">
        <v>0</v>
      </c>
      <c r="Z25" s="4">
        <v>0</v>
      </c>
      <c r="AA25" s="4">
        <v>0</v>
      </c>
      <c r="AB25" s="221">
        <v>0</v>
      </c>
      <c r="AC25" s="138">
        <v>0</v>
      </c>
      <c r="AD25" s="2">
        <f t="shared" si="0"/>
        <v>-1046</v>
      </c>
    </row>
    <row r="26" spans="1:30" ht="12.75">
      <c r="A26" s="80" t="s">
        <v>38</v>
      </c>
      <c r="B26" s="78" t="s">
        <v>123</v>
      </c>
      <c r="C26" s="4">
        <v>0</v>
      </c>
      <c r="D26" s="4">
        <v>0</v>
      </c>
      <c r="E26" s="4">
        <v>-2</v>
      </c>
      <c r="F26" s="4">
        <v>0</v>
      </c>
      <c r="G26" s="4">
        <v>0</v>
      </c>
      <c r="H26" s="4">
        <v>0</v>
      </c>
      <c r="I26" s="4">
        <v>-14</v>
      </c>
      <c r="J26" s="4">
        <v>-126</v>
      </c>
      <c r="K26" s="4">
        <v>-25</v>
      </c>
      <c r="L26" s="4">
        <v>-8</v>
      </c>
      <c r="M26" s="4">
        <v>0</v>
      </c>
      <c r="N26" s="4">
        <v>-9</v>
      </c>
      <c r="O26" s="4">
        <v>0</v>
      </c>
      <c r="P26" s="4">
        <v>0</v>
      </c>
      <c r="Q26" s="4">
        <v>-2</v>
      </c>
      <c r="R26" s="80" t="s">
        <v>38</v>
      </c>
      <c r="S26" s="78" t="s">
        <v>123</v>
      </c>
      <c r="T26" s="4">
        <v>0</v>
      </c>
      <c r="U26" s="4">
        <v>0</v>
      </c>
      <c r="V26" s="4">
        <v>0</v>
      </c>
      <c r="W26" s="4">
        <v>-556</v>
      </c>
      <c r="X26" s="4">
        <v>0</v>
      </c>
      <c r="Y26" s="4">
        <v>0</v>
      </c>
      <c r="Z26" s="4">
        <v>0</v>
      </c>
      <c r="AA26" s="4">
        <v>0</v>
      </c>
      <c r="AB26" s="221">
        <v>0</v>
      </c>
      <c r="AC26" s="138">
        <v>0</v>
      </c>
      <c r="AD26" s="2">
        <f t="shared" si="0"/>
        <v>-742</v>
      </c>
    </row>
    <row r="27" spans="1:30" ht="12.75">
      <c r="A27" s="80" t="s">
        <v>39</v>
      </c>
      <c r="B27" s="78" t="s">
        <v>124</v>
      </c>
      <c r="C27" s="4">
        <v>0</v>
      </c>
      <c r="D27" s="4">
        <v>-133</v>
      </c>
      <c r="E27" s="4">
        <v>20</v>
      </c>
      <c r="F27" s="4">
        <v>0</v>
      </c>
      <c r="G27" s="4">
        <v>-209</v>
      </c>
      <c r="H27" s="4">
        <v>1</v>
      </c>
      <c r="I27" s="4">
        <v>-57</v>
      </c>
      <c r="J27" s="4">
        <v>0</v>
      </c>
      <c r="K27" s="4">
        <v>-14</v>
      </c>
      <c r="L27" s="4">
        <v>11</v>
      </c>
      <c r="M27" s="4">
        <v>0</v>
      </c>
      <c r="N27" s="4">
        <v>-15</v>
      </c>
      <c r="O27" s="4">
        <v>-39</v>
      </c>
      <c r="P27" s="4">
        <v>0</v>
      </c>
      <c r="Q27" s="4">
        <v>-6</v>
      </c>
      <c r="R27" s="80" t="s">
        <v>39</v>
      </c>
      <c r="S27" s="78" t="s">
        <v>124</v>
      </c>
      <c r="T27" s="4">
        <v>-25</v>
      </c>
      <c r="U27" s="4">
        <v>0</v>
      </c>
      <c r="V27" s="4">
        <v>0</v>
      </c>
      <c r="W27" s="4">
        <v>-1378</v>
      </c>
      <c r="X27" s="4">
        <v>0</v>
      </c>
      <c r="Y27" s="4">
        <v>0</v>
      </c>
      <c r="Z27" s="4">
        <v>0</v>
      </c>
      <c r="AA27" s="4">
        <v>0</v>
      </c>
      <c r="AB27" s="221">
        <v>0</v>
      </c>
      <c r="AC27" s="138">
        <v>0</v>
      </c>
      <c r="AD27" s="2">
        <f t="shared" si="0"/>
        <v>-1844</v>
      </c>
    </row>
    <row r="28" spans="1:30" ht="12.75">
      <c r="A28" s="80" t="s">
        <v>40</v>
      </c>
      <c r="B28" s="78" t="s">
        <v>125</v>
      </c>
      <c r="C28" s="4">
        <v>0</v>
      </c>
      <c r="D28" s="4">
        <v>0</v>
      </c>
      <c r="E28" s="4">
        <v>181</v>
      </c>
      <c r="F28" s="4">
        <v>103</v>
      </c>
      <c r="G28" s="4">
        <v>222</v>
      </c>
      <c r="H28" s="4">
        <v>219</v>
      </c>
      <c r="I28" s="4">
        <v>-30</v>
      </c>
      <c r="J28" s="4">
        <v>0</v>
      </c>
      <c r="K28" s="4">
        <v>40</v>
      </c>
      <c r="L28" s="4">
        <v>1</v>
      </c>
      <c r="M28" s="4">
        <v>0</v>
      </c>
      <c r="N28" s="4">
        <v>-33</v>
      </c>
      <c r="O28" s="4">
        <v>-8</v>
      </c>
      <c r="P28" s="4">
        <v>-14</v>
      </c>
      <c r="Q28" s="4">
        <v>-5</v>
      </c>
      <c r="R28" s="80" t="s">
        <v>40</v>
      </c>
      <c r="S28" s="78" t="s">
        <v>125</v>
      </c>
      <c r="T28" s="4">
        <v>-22</v>
      </c>
      <c r="U28" s="4">
        <v>0</v>
      </c>
      <c r="V28" s="4">
        <v>0</v>
      </c>
      <c r="W28" s="4">
        <v>-1668</v>
      </c>
      <c r="X28" s="4">
        <v>0</v>
      </c>
      <c r="Y28" s="4">
        <v>0</v>
      </c>
      <c r="Z28" s="4">
        <v>0</v>
      </c>
      <c r="AA28" s="4">
        <v>0</v>
      </c>
      <c r="AB28" s="221">
        <v>0</v>
      </c>
      <c r="AC28" s="138">
        <v>0</v>
      </c>
      <c r="AD28" s="2">
        <f t="shared" si="0"/>
        <v>-1014</v>
      </c>
    </row>
    <row r="29" spans="1:30" ht="12.75">
      <c r="A29" s="80" t="s">
        <v>41</v>
      </c>
      <c r="B29" s="78" t="s">
        <v>126</v>
      </c>
      <c r="C29" s="4">
        <v>0</v>
      </c>
      <c r="D29" s="4">
        <v>0</v>
      </c>
      <c r="E29" s="4">
        <v>-4</v>
      </c>
      <c r="F29" s="4">
        <v>-85</v>
      </c>
      <c r="G29" s="4">
        <v>-116</v>
      </c>
      <c r="H29" s="4">
        <v>196</v>
      </c>
      <c r="I29" s="4">
        <v>-255</v>
      </c>
      <c r="J29" s="4">
        <v>0</v>
      </c>
      <c r="K29" s="4">
        <v>-250</v>
      </c>
      <c r="L29" s="4">
        <v>55</v>
      </c>
      <c r="M29" s="4">
        <v>0</v>
      </c>
      <c r="N29" s="4">
        <v>72</v>
      </c>
      <c r="O29" s="4">
        <v>-51</v>
      </c>
      <c r="P29" s="4">
        <v>-101</v>
      </c>
      <c r="Q29" s="4">
        <v>-6</v>
      </c>
      <c r="R29" s="80" t="s">
        <v>41</v>
      </c>
      <c r="S29" s="78" t="s">
        <v>126</v>
      </c>
      <c r="T29" s="4">
        <v>-12</v>
      </c>
      <c r="U29" s="4">
        <v>0</v>
      </c>
      <c r="V29" s="4">
        <v>-809</v>
      </c>
      <c r="W29" s="4">
        <v>-472</v>
      </c>
      <c r="X29" s="4">
        <v>0</v>
      </c>
      <c r="Y29" s="4">
        <v>0</v>
      </c>
      <c r="Z29" s="4">
        <v>0</v>
      </c>
      <c r="AA29" s="4">
        <v>0</v>
      </c>
      <c r="AB29" s="221">
        <v>-790</v>
      </c>
      <c r="AC29" s="138">
        <v>0</v>
      </c>
      <c r="AD29" s="2">
        <f t="shared" si="0"/>
        <v>-2628</v>
      </c>
    </row>
    <row r="30" spans="1:30" ht="12.75">
      <c r="A30" s="80" t="s">
        <v>42</v>
      </c>
      <c r="B30" s="78" t="s">
        <v>127</v>
      </c>
      <c r="C30" s="4">
        <v>0</v>
      </c>
      <c r="D30" s="4">
        <v>-256</v>
      </c>
      <c r="E30" s="4">
        <v>-1093</v>
      </c>
      <c r="F30" s="4">
        <v>0</v>
      </c>
      <c r="G30" s="4">
        <v>-467</v>
      </c>
      <c r="H30" s="4">
        <v>-58</v>
      </c>
      <c r="I30" s="4">
        <v>-200</v>
      </c>
      <c r="J30" s="4">
        <v>0</v>
      </c>
      <c r="K30" s="4">
        <v>79</v>
      </c>
      <c r="L30" s="4">
        <v>-51</v>
      </c>
      <c r="M30" s="4">
        <v>171</v>
      </c>
      <c r="N30" s="4">
        <v>48</v>
      </c>
      <c r="O30" s="4">
        <v>-85</v>
      </c>
      <c r="P30" s="4">
        <v>-14</v>
      </c>
      <c r="Q30" s="4">
        <v>9</v>
      </c>
      <c r="R30" s="80" t="s">
        <v>42</v>
      </c>
      <c r="S30" s="78" t="s">
        <v>127</v>
      </c>
      <c r="T30" s="4">
        <v>-89</v>
      </c>
      <c r="U30" s="4">
        <v>0</v>
      </c>
      <c r="V30" s="4">
        <v>0</v>
      </c>
      <c r="W30" s="4">
        <v>-1334</v>
      </c>
      <c r="X30" s="4">
        <v>0</v>
      </c>
      <c r="Y30" s="4">
        <v>0</v>
      </c>
      <c r="Z30" s="4">
        <v>0</v>
      </c>
      <c r="AA30" s="4">
        <v>0</v>
      </c>
      <c r="AB30" s="221">
        <v>0</v>
      </c>
      <c r="AC30" s="138">
        <v>0</v>
      </c>
      <c r="AD30" s="2">
        <f t="shared" si="0"/>
        <v>-3340</v>
      </c>
    </row>
    <row r="31" spans="1:30" ht="12.75">
      <c r="A31" s="80" t="s">
        <v>43</v>
      </c>
      <c r="B31" s="78" t="s">
        <v>128</v>
      </c>
      <c r="C31" s="4">
        <v>0</v>
      </c>
      <c r="D31" s="4">
        <v>-153</v>
      </c>
      <c r="E31" s="4">
        <v>124</v>
      </c>
      <c r="F31" s="4">
        <v>-20</v>
      </c>
      <c r="G31" s="4">
        <v>38</v>
      </c>
      <c r="H31" s="4">
        <v>400</v>
      </c>
      <c r="I31" s="4">
        <v>-132</v>
      </c>
      <c r="J31" s="4">
        <v>-226</v>
      </c>
      <c r="K31" s="4">
        <v>-429</v>
      </c>
      <c r="L31" s="4">
        <v>314</v>
      </c>
      <c r="M31" s="4">
        <v>0</v>
      </c>
      <c r="N31" s="4">
        <v>55</v>
      </c>
      <c r="O31" s="4">
        <v>-15</v>
      </c>
      <c r="P31" s="4">
        <v>-29</v>
      </c>
      <c r="Q31" s="4">
        <v>-53</v>
      </c>
      <c r="R31" s="80" t="s">
        <v>43</v>
      </c>
      <c r="S31" s="78" t="s">
        <v>128</v>
      </c>
      <c r="T31" s="4">
        <v>-218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221">
        <v>0</v>
      </c>
      <c r="AC31" s="138">
        <v>0</v>
      </c>
      <c r="AD31" s="2">
        <f t="shared" si="0"/>
        <v>-344</v>
      </c>
    </row>
    <row r="32" spans="1:30" ht="12.75">
      <c r="A32" s="80" t="s">
        <v>44</v>
      </c>
      <c r="B32" s="78" t="s">
        <v>129</v>
      </c>
      <c r="C32" s="4">
        <v>0</v>
      </c>
      <c r="D32" s="4">
        <v>930</v>
      </c>
      <c r="E32" s="4">
        <v>212</v>
      </c>
      <c r="F32" s="4">
        <v>0</v>
      </c>
      <c r="G32" s="4">
        <v>510</v>
      </c>
      <c r="H32" s="4">
        <v>-571</v>
      </c>
      <c r="I32" s="4">
        <v>-522</v>
      </c>
      <c r="J32" s="4">
        <v>0</v>
      </c>
      <c r="K32" s="4">
        <v>-437</v>
      </c>
      <c r="L32" s="4">
        <v>-291</v>
      </c>
      <c r="M32" s="4">
        <v>468</v>
      </c>
      <c r="N32" s="4">
        <v>-57</v>
      </c>
      <c r="O32" s="4">
        <v>-14</v>
      </c>
      <c r="P32" s="4">
        <v>14</v>
      </c>
      <c r="Q32" s="4">
        <v>7</v>
      </c>
      <c r="R32" s="80" t="s">
        <v>44</v>
      </c>
      <c r="S32" s="78" t="s">
        <v>129</v>
      </c>
      <c r="T32" s="4">
        <v>-13</v>
      </c>
      <c r="U32" s="4">
        <v>0</v>
      </c>
      <c r="V32" s="4">
        <v>0</v>
      </c>
      <c r="W32" s="4">
        <v>-1587</v>
      </c>
      <c r="X32" s="4">
        <v>0</v>
      </c>
      <c r="Y32" s="4">
        <v>0</v>
      </c>
      <c r="Z32" s="4">
        <v>0</v>
      </c>
      <c r="AA32" s="4">
        <v>0</v>
      </c>
      <c r="AB32" s="221">
        <v>-1445</v>
      </c>
      <c r="AC32" s="138">
        <v>0</v>
      </c>
      <c r="AD32" s="2">
        <f t="shared" si="0"/>
        <v>-2796</v>
      </c>
    </row>
    <row r="33" spans="1:30" ht="12.75">
      <c r="A33" s="80" t="s">
        <v>45</v>
      </c>
      <c r="B33" s="78" t="s">
        <v>130</v>
      </c>
      <c r="C33" s="4">
        <v>0</v>
      </c>
      <c r="D33" s="4">
        <v>0</v>
      </c>
      <c r="E33" s="4">
        <v>128</v>
      </c>
      <c r="F33" s="4">
        <v>0</v>
      </c>
      <c r="G33" s="4">
        <v>11</v>
      </c>
      <c r="H33" s="4">
        <v>-494</v>
      </c>
      <c r="I33" s="4">
        <v>95</v>
      </c>
      <c r="J33" s="4">
        <v>0</v>
      </c>
      <c r="K33" s="4">
        <v>-79</v>
      </c>
      <c r="L33" s="4">
        <v>63</v>
      </c>
      <c r="M33" s="4">
        <v>569</v>
      </c>
      <c r="N33" s="4">
        <v>-148</v>
      </c>
      <c r="O33" s="4">
        <v>-27</v>
      </c>
      <c r="P33" s="4">
        <v>0</v>
      </c>
      <c r="Q33" s="4">
        <v>-52</v>
      </c>
      <c r="R33" s="80" t="s">
        <v>45</v>
      </c>
      <c r="S33" s="78" t="s">
        <v>130</v>
      </c>
      <c r="T33" s="4">
        <v>-72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221">
        <v>-384</v>
      </c>
      <c r="AC33" s="138">
        <v>0</v>
      </c>
      <c r="AD33" s="2">
        <f t="shared" si="0"/>
        <v>-390</v>
      </c>
    </row>
    <row r="34" spans="1:30" ht="12.75">
      <c r="A34" s="80" t="s">
        <v>46</v>
      </c>
      <c r="B34" s="78" t="s">
        <v>131</v>
      </c>
      <c r="C34" s="4">
        <v>0</v>
      </c>
      <c r="D34" s="4">
        <v>0</v>
      </c>
      <c r="E34" s="4">
        <v>20</v>
      </c>
      <c r="F34" s="4">
        <v>0</v>
      </c>
      <c r="G34" s="4">
        <v>11</v>
      </c>
      <c r="H34" s="4">
        <v>-28</v>
      </c>
      <c r="I34" s="4">
        <v>23</v>
      </c>
      <c r="J34" s="4">
        <v>19</v>
      </c>
      <c r="K34" s="4">
        <v>-16</v>
      </c>
      <c r="L34" s="4">
        <v>0</v>
      </c>
      <c r="M34" s="4">
        <v>0</v>
      </c>
      <c r="N34" s="4">
        <v>-72</v>
      </c>
      <c r="O34" s="4">
        <v>0</v>
      </c>
      <c r="P34" s="4">
        <v>-14</v>
      </c>
      <c r="Q34" s="4">
        <v>-27</v>
      </c>
      <c r="R34" s="80" t="s">
        <v>46</v>
      </c>
      <c r="S34" s="78" t="s">
        <v>131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221">
        <v>-916</v>
      </c>
      <c r="AC34" s="138">
        <v>0</v>
      </c>
      <c r="AD34" s="2">
        <f t="shared" si="0"/>
        <v>-1000</v>
      </c>
    </row>
    <row r="35" spans="1:30" ht="12.75">
      <c r="A35" s="80" t="s">
        <v>47</v>
      </c>
      <c r="B35" s="78" t="s">
        <v>132</v>
      </c>
      <c r="C35" s="4">
        <v>0</v>
      </c>
      <c r="D35" s="4">
        <v>0</v>
      </c>
      <c r="E35" s="4">
        <v>296</v>
      </c>
      <c r="F35" s="4">
        <v>0</v>
      </c>
      <c r="G35" s="4">
        <v>88</v>
      </c>
      <c r="H35" s="4">
        <v>-421</v>
      </c>
      <c r="I35" s="4">
        <v>-22</v>
      </c>
      <c r="J35" s="4">
        <v>0</v>
      </c>
      <c r="K35" s="4">
        <v>86</v>
      </c>
      <c r="L35" s="4">
        <v>-68</v>
      </c>
      <c r="M35" s="4">
        <v>175</v>
      </c>
      <c r="N35" s="4">
        <v>342</v>
      </c>
      <c r="O35" s="4">
        <v>-68</v>
      </c>
      <c r="P35" s="4">
        <v>14</v>
      </c>
      <c r="Q35" s="4">
        <v>58</v>
      </c>
      <c r="R35" s="80" t="s">
        <v>47</v>
      </c>
      <c r="S35" s="78" t="s">
        <v>132</v>
      </c>
      <c r="T35" s="4">
        <v>-136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221">
        <v>-550</v>
      </c>
      <c r="AC35" s="138">
        <v>0</v>
      </c>
      <c r="AD35" s="2">
        <f t="shared" si="0"/>
        <v>-206</v>
      </c>
    </row>
    <row r="36" spans="1:30" ht="12.75">
      <c r="A36" s="80" t="s">
        <v>48</v>
      </c>
      <c r="B36" s="78" t="s">
        <v>133</v>
      </c>
      <c r="C36" s="4">
        <v>0</v>
      </c>
      <c r="D36" s="4">
        <v>318</v>
      </c>
      <c r="E36" s="4">
        <v>60</v>
      </c>
      <c r="F36" s="4">
        <v>0</v>
      </c>
      <c r="G36" s="4">
        <v>121</v>
      </c>
      <c r="H36" s="4">
        <v>-297</v>
      </c>
      <c r="I36" s="4">
        <v>0</v>
      </c>
      <c r="J36" s="4">
        <v>0</v>
      </c>
      <c r="K36" s="4">
        <v>-23</v>
      </c>
      <c r="L36" s="4">
        <v>-70</v>
      </c>
      <c r="M36" s="4">
        <v>0</v>
      </c>
      <c r="N36" s="4">
        <v>-36</v>
      </c>
      <c r="O36" s="4">
        <v>0</v>
      </c>
      <c r="P36" s="4">
        <v>0</v>
      </c>
      <c r="Q36" s="4">
        <v>2</v>
      </c>
      <c r="R36" s="80" t="s">
        <v>48</v>
      </c>
      <c r="S36" s="78" t="s">
        <v>133</v>
      </c>
      <c r="T36" s="4">
        <v>0</v>
      </c>
      <c r="U36" s="4">
        <v>225</v>
      </c>
      <c r="V36" s="4">
        <v>0</v>
      </c>
      <c r="W36" s="4">
        <v>-88</v>
      </c>
      <c r="X36" s="4">
        <v>0</v>
      </c>
      <c r="Y36" s="4">
        <v>0</v>
      </c>
      <c r="Z36" s="4">
        <v>0</v>
      </c>
      <c r="AA36" s="4">
        <v>0</v>
      </c>
      <c r="AB36" s="221">
        <v>-89</v>
      </c>
      <c r="AC36" s="138">
        <v>0</v>
      </c>
      <c r="AD36" s="2">
        <f t="shared" si="0"/>
        <v>123</v>
      </c>
    </row>
    <row r="37" spans="1:30" ht="12.75">
      <c r="A37" s="80" t="s">
        <v>49</v>
      </c>
      <c r="B37" s="78" t="s">
        <v>134</v>
      </c>
      <c r="C37" s="4">
        <v>-2718</v>
      </c>
      <c r="D37" s="4">
        <v>40</v>
      </c>
      <c r="E37" s="4">
        <v>-83</v>
      </c>
      <c r="F37" s="4">
        <v>0</v>
      </c>
      <c r="G37" s="4">
        <v>-693</v>
      </c>
      <c r="H37" s="4">
        <v>0</v>
      </c>
      <c r="I37" s="4">
        <v>-791</v>
      </c>
      <c r="J37" s="4">
        <v>0</v>
      </c>
      <c r="K37" s="4">
        <v>0</v>
      </c>
      <c r="L37" s="4">
        <v>22</v>
      </c>
      <c r="M37" s="4">
        <v>246</v>
      </c>
      <c r="N37" s="4">
        <v>34</v>
      </c>
      <c r="O37" s="4">
        <v>0</v>
      </c>
      <c r="P37" s="4">
        <v>-58</v>
      </c>
      <c r="Q37" s="4">
        <v>-54</v>
      </c>
      <c r="R37" s="80" t="s">
        <v>49</v>
      </c>
      <c r="S37" s="78" t="s">
        <v>134</v>
      </c>
      <c r="T37" s="4">
        <v>-11</v>
      </c>
      <c r="U37" s="4">
        <v>0</v>
      </c>
      <c r="V37" s="4">
        <v>0</v>
      </c>
      <c r="W37" s="4">
        <v>0</v>
      </c>
      <c r="X37" s="4">
        <v>0</v>
      </c>
      <c r="Y37" s="4">
        <v>-562</v>
      </c>
      <c r="Z37" s="4">
        <v>0</v>
      </c>
      <c r="AA37" s="4">
        <v>0</v>
      </c>
      <c r="AB37" s="221">
        <v>-1001</v>
      </c>
      <c r="AC37" s="138">
        <v>0</v>
      </c>
      <c r="AD37" s="2">
        <f t="shared" si="0"/>
        <v>-5629</v>
      </c>
    </row>
    <row r="38" spans="1:30" ht="12.75">
      <c r="A38" s="80" t="s">
        <v>50</v>
      </c>
      <c r="B38" s="78" t="s">
        <v>135</v>
      </c>
      <c r="C38" s="4">
        <v>0</v>
      </c>
      <c r="D38" s="4">
        <v>331</v>
      </c>
      <c r="E38" s="4">
        <v>-29</v>
      </c>
      <c r="F38" s="4">
        <v>0</v>
      </c>
      <c r="G38" s="4">
        <v>280</v>
      </c>
      <c r="H38" s="4">
        <v>-98</v>
      </c>
      <c r="I38" s="4">
        <v>-205</v>
      </c>
      <c r="J38" s="4">
        <v>0</v>
      </c>
      <c r="K38" s="4">
        <v>-136</v>
      </c>
      <c r="L38" s="4">
        <v>9</v>
      </c>
      <c r="M38" s="4">
        <v>511</v>
      </c>
      <c r="N38" s="4">
        <v>-110</v>
      </c>
      <c r="O38" s="4">
        <v>-50</v>
      </c>
      <c r="P38" s="4">
        <v>0</v>
      </c>
      <c r="Q38" s="4">
        <v>-19</v>
      </c>
      <c r="R38" s="80" t="s">
        <v>50</v>
      </c>
      <c r="S38" s="78" t="s">
        <v>135</v>
      </c>
      <c r="T38" s="4">
        <v>-2</v>
      </c>
      <c r="U38" s="4">
        <v>0</v>
      </c>
      <c r="V38" s="4">
        <v>0</v>
      </c>
      <c r="W38" s="4">
        <v>-1379</v>
      </c>
      <c r="X38" s="4">
        <v>0</v>
      </c>
      <c r="Y38" s="4">
        <v>0</v>
      </c>
      <c r="Z38" s="4">
        <v>0</v>
      </c>
      <c r="AA38" s="4">
        <v>0</v>
      </c>
      <c r="AB38" s="221">
        <v>-1014</v>
      </c>
      <c r="AC38" s="138">
        <v>0</v>
      </c>
      <c r="AD38" s="2">
        <f t="shared" si="0"/>
        <v>-1911</v>
      </c>
    </row>
    <row r="39" spans="1:30" ht="12.75">
      <c r="A39" s="80" t="s">
        <v>51</v>
      </c>
      <c r="B39" s="78" t="s">
        <v>136</v>
      </c>
      <c r="C39" s="4">
        <v>0</v>
      </c>
      <c r="D39" s="4">
        <v>0</v>
      </c>
      <c r="E39" s="4">
        <v>48</v>
      </c>
      <c r="F39" s="4">
        <v>0</v>
      </c>
      <c r="G39" s="4">
        <v>39</v>
      </c>
      <c r="H39" s="4">
        <v>-1019</v>
      </c>
      <c r="I39" s="4">
        <v>109</v>
      </c>
      <c r="J39" s="4">
        <v>0</v>
      </c>
      <c r="K39" s="4">
        <v>58</v>
      </c>
      <c r="L39" s="4">
        <v>-1</v>
      </c>
      <c r="M39" s="4">
        <v>0</v>
      </c>
      <c r="N39" s="4">
        <v>0</v>
      </c>
      <c r="O39" s="4">
        <v>-14</v>
      </c>
      <c r="P39" s="4">
        <v>0</v>
      </c>
      <c r="Q39" s="4">
        <v>0</v>
      </c>
      <c r="R39" s="80" t="s">
        <v>51</v>
      </c>
      <c r="S39" s="78" t="s">
        <v>136</v>
      </c>
      <c r="T39" s="4">
        <v>-6</v>
      </c>
      <c r="U39" s="4">
        <v>225</v>
      </c>
      <c r="V39" s="4">
        <v>-376</v>
      </c>
      <c r="W39" s="4">
        <v>-985</v>
      </c>
      <c r="X39" s="4">
        <v>0</v>
      </c>
      <c r="Y39" s="4">
        <v>-12</v>
      </c>
      <c r="Z39" s="4">
        <v>0</v>
      </c>
      <c r="AA39" s="4">
        <v>0</v>
      </c>
      <c r="AB39" s="221">
        <v>0</v>
      </c>
      <c r="AC39" s="138">
        <v>0</v>
      </c>
      <c r="AD39" s="2">
        <f t="shared" si="0"/>
        <v>-1934</v>
      </c>
    </row>
    <row r="40" spans="1:30" ht="12.75">
      <c r="A40" s="80" t="s">
        <v>52</v>
      </c>
      <c r="B40" s="78" t="s">
        <v>137</v>
      </c>
      <c r="C40" s="4">
        <v>0</v>
      </c>
      <c r="D40" s="4">
        <v>0</v>
      </c>
      <c r="E40" s="4">
        <v>35</v>
      </c>
      <c r="F40" s="4">
        <v>0</v>
      </c>
      <c r="G40" s="4">
        <v>9</v>
      </c>
      <c r="H40" s="4">
        <v>48</v>
      </c>
      <c r="I40" s="4">
        <v>-14</v>
      </c>
      <c r="J40" s="4">
        <v>0</v>
      </c>
      <c r="K40" s="4">
        <v>120</v>
      </c>
      <c r="L40" s="4">
        <v>-20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80" t="s">
        <v>52</v>
      </c>
      <c r="S40" s="78" t="s">
        <v>137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-103</v>
      </c>
      <c r="Z40" s="4">
        <v>0</v>
      </c>
      <c r="AA40" s="4">
        <v>0</v>
      </c>
      <c r="AB40" s="221">
        <v>-61</v>
      </c>
      <c r="AC40" s="138">
        <v>0</v>
      </c>
      <c r="AD40" s="2">
        <f t="shared" si="0"/>
        <v>14</v>
      </c>
    </row>
    <row r="41" spans="1:30" ht="12.75">
      <c r="A41" s="80" t="s">
        <v>53</v>
      </c>
      <c r="B41" s="78" t="s">
        <v>138</v>
      </c>
      <c r="C41" s="4">
        <v>0</v>
      </c>
      <c r="D41" s="4">
        <v>382</v>
      </c>
      <c r="E41" s="4">
        <v>0</v>
      </c>
      <c r="F41" s="4">
        <v>0</v>
      </c>
      <c r="G41" s="4">
        <v>124</v>
      </c>
      <c r="H41" s="4">
        <v>1</v>
      </c>
      <c r="I41" s="4">
        <v>-43</v>
      </c>
      <c r="J41" s="4">
        <v>0</v>
      </c>
      <c r="K41" s="4">
        <v>-6</v>
      </c>
      <c r="L41" s="4">
        <v>-18</v>
      </c>
      <c r="M41" s="4">
        <v>0</v>
      </c>
      <c r="N41" s="4">
        <v>0</v>
      </c>
      <c r="O41" s="4">
        <v>-7</v>
      </c>
      <c r="P41" s="4">
        <v>0</v>
      </c>
      <c r="Q41" s="4">
        <v>0</v>
      </c>
      <c r="R41" s="80" t="s">
        <v>53</v>
      </c>
      <c r="S41" s="78" t="s">
        <v>138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221">
        <v>-168</v>
      </c>
      <c r="AC41" s="138">
        <v>0</v>
      </c>
      <c r="AD41" s="2">
        <f t="shared" si="0"/>
        <v>265</v>
      </c>
    </row>
    <row r="42" spans="1:30" ht="12.75">
      <c r="A42" s="80" t="s">
        <v>54</v>
      </c>
      <c r="B42" s="78" t="s">
        <v>139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80" t="s">
        <v>54</v>
      </c>
      <c r="S42" s="78" t="s">
        <v>139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221">
        <v>0</v>
      </c>
      <c r="AC42" s="138">
        <v>0</v>
      </c>
      <c r="AD42" s="2">
        <f t="shared" si="0"/>
        <v>0</v>
      </c>
    </row>
    <row r="43" spans="1:30" ht="12.75">
      <c r="A43" s="80" t="s">
        <v>55</v>
      </c>
      <c r="B43" s="78" t="s">
        <v>140</v>
      </c>
      <c r="C43" s="4">
        <v>0</v>
      </c>
      <c r="D43" s="4">
        <v>0</v>
      </c>
      <c r="E43" s="4">
        <v>25</v>
      </c>
      <c r="F43" s="4">
        <v>0</v>
      </c>
      <c r="G43" s="4">
        <v>190</v>
      </c>
      <c r="H43" s="4">
        <v>-606</v>
      </c>
      <c r="I43" s="4">
        <v>-1129</v>
      </c>
      <c r="J43" s="4">
        <v>0</v>
      </c>
      <c r="K43" s="4">
        <v>-50</v>
      </c>
      <c r="L43" s="4">
        <v>-41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80" t="s">
        <v>55</v>
      </c>
      <c r="S43" s="78" t="s">
        <v>140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221">
        <v>0</v>
      </c>
      <c r="AC43" s="138">
        <v>1800</v>
      </c>
      <c r="AD43" s="2">
        <f t="shared" si="0"/>
        <v>189</v>
      </c>
    </row>
    <row r="44" spans="1:30" ht="12.75">
      <c r="A44" s="80" t="s">
        <v>56</v>
      </c>
      <c r="B44" s="78" t="s">
        <v>141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80" t="s">
        <v>56</v>
      </c>
      <c r="S44" s="78" t="s">
        <v>141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221">
        <v>0</v>
      </c>
      <c r="AC44" s="138">
        <v>0</v>
      </c>
      <c r="AD44" s="2">
        <f t="shared" si="0"/>
        <v>0</v>
      </c>
    </row>
    <row r="45" spans="1:30" ht="12.75">
      <c r="A45" s="80" t="s">
        <v>57</v>
      </c>
      <c r="B45" s="78" t="s">
        <v>142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-199</v>
      </c>
      <c r="I45" s="4">
        <v>21</v>
      </c>
      <c r="J45" s="4">
        <v>0</v>
      </c>
      <c r="K45" s="4">
        <v>11</v>
      </c>
      <c r="L45" s="4">
        <v>-68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80" t="s">
        <v>57</v>
      </c>
      <c r="S45" s="78" t="s">
        <v>142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221">
        <v>-373</v>
      </c>
      <c r="AC45" s="138">
        <v>0</v>
      </c>
      <c r="AD45" s="2">
        <f t="shared" si="0"/>
        <v>-608</v>
      </c>
    </row>
    <row r="46" spans="1:30" ht="12.75">
      <c r="A46" s="80" t="s">
        <v>58</v>
      </c>
      <c r="B46" s="78" t="s">
        <v>143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80" t="s">
        <v>58</v>
      </c>
      <c r="S46" s="78" t="s">
        <v>143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221">
        <v>0</v>
      </c>
      <c r="AC46" s="138">
        <v>0</v>
      </c>
      <c r="AD46" s="2">
        <f t="shared" si="0"/>
        <v>0</v>
      </c>
    </row>
    <row r="47" spans="1:30" ht="12.75">
      <c r="A47" s="80" t="s">
        <v>59</v>
      </c>
      <c r="B47" s="78" t="s">
        <v>144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80" t="s">
        <v>59</v>
      </c>
      <c r="S47" s="78" t="s">
        <v>144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221">
        <v>0</v>
      </c>
      <c r="AC47" s="138">
        <v>0</v>
      </c>
      <c r="AD47" s="37">
        <f t="shared" si="0"/>
        <v>0</v>
      </c>
    </row>
    <row r="48" spans="1:30" ht="12.75">
      <c r="A48" s="129" t="s">
        <v>3</v>
      </c>
      <c r="B48" s="129" t="s">
        <v>145</v>
      </c>
      <c r="C48" s="83">
        <f aca="true" t="shared" si="1" ref="C48:Q48">SUM(C6:C47)</f>
        <v>-1866</v>
      </c>
      <c r="D48" s="83">
        <f t="shared" si="1"/>
        <v>4944</v>
      </c>
      <c r="E48" s="83">
        <f t="shared" si="1"/>
        <v>967</v>
      </c>
      <c r="F48" s="83">
        <f t="shared" si="1"/>
        <v>654</v>
      </c>
      <c r="G48" s="83">
        <f t="shared" si="1"/>
        <v>3195</v>
      </c>
      <c r="H48" s="83">
        <f t="shared" si="1"/>
        <v>-7387</v>
      </c>
      <c r="I48" s="83">
        <f t="shared" si="1"/>
        <v>-13950</v>
      </c>
      <c r="J48" s="83">
        <f t="shared" si="1"/>
        <v>-3378</v>
      </c>
      <c r="K48" s="83">
        <f t="shared" si="1"/>
        <v>-3272</v>
      </c>
      <c r="L48" s="83">
        <f t="shared" si="1"/>
        <v>203</v>
      </c>
      <c r="M48" s="83">
        <f t="shared" si="1"/>
        <v>2558</v>
      </c>
      <c r="N48" s="83">
        <f t="shared" si="1"/>
        <v>-45</v>
      </c>
      <c r="O48" s="83">
        <f t="shared" si="1"/>
        <v>-603</v>
      </c>
      <c r="P48" s="83">
        <f t="shared" si="1"/>
        <v>-202</v>
      </c>
      <c r="Q48" s="83">
        <f t="shared" si="1"/>
        <v>-201</v>
      </c>
      <c r="R48" s="129" t="s">
        <v>3</v>
      </c>
      <c r="S48" s="129" t="s">
        <v>145</v>
      </c>
      <c r="T48" s="83">
        <f aca="true" t="shared" si="2" ref="T48:AD48">SUM(T6:T47)</f>
        <v>-892</v>
      </c>
      <c r="U48" s="83">
        <f t="shared" si="2"/>
        <v>450</v>
      </c>
      <c r="V48" s="83">
        <f t="shared" si="2"/>
        <v>-1198</v>
      </c>
      <c r="W48" s="83">
        <f t="shared" si="2"/>
        <v>-13096</v>
      </c>
      <c r="X48" s="83">
        <f t="shared" si="2"/>
        <v>-3873</v>
      </c>
      <c r="Y48" s="83">
        <f t="shared" si="2"/>
        <v>-979</v>
      </c>
      <c r="Z48" s="83">
        <f t="shared" si="2"/>
        <v>0</v>
      </c>
      <c r="AA48" s="83">
        <f t="shared" si="2"/>
        <v>-348</v>
      </c>
      <c r="AB48" s="83">
        <f t="shared" si="2"/>
        <v>-7484</v>
      </c>
      <c r="AC48" s="83">
        <f t="shared" si="2"/>
        <v>2431</v>
      </c>
      <c r="AD48" s="83">
        <f t="shared" si="2"/>
        <v>-43372</v>
      </c>
    </row>
    <row r="49" spans="1:69" ht="12.75">
      <c r="A49" s="136"/>
      <c r="B49" s="136" t="s">
        <v>282</v>
      </c>
      <c r="C49" s="219">
        <v>0</v>
      </c>
      <c r="D49" s="219">
        <v>874</v>
      </c>
      <c r="E49" s="219">
        <v>121</v>
      </c>
      <c r="F49" s="219">
        <v>0</v>
      </c>
      <c r="G49" s="219">
        <v>403</v>
      </c>
      <c r="H49" s="219">
        <v>184</v>
      </c>
      <c r="I49" s="219">
        <v>-637</v>
      </c>
      <c r="J49" s="219">
        <v>-80</v>
      </c>
      <c r="K49" s="219">
        <v>-25</v>
      </c>
      <c r="L49" s="219">
        <v>2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136"/>
      <c r="S49" s="136" t="s">
        <v>282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v>0</v>
      </c>
      <c r="AA49" s="219">
        <v>-65638</v>
      </c>
      <c r="AB49" s="219">
        <v>5361</v>
      </c>
      <c r="AC49" s="20">
        <v>0</v>
      </c>
      <c r="AD49" s="20">
        <f t="shared" si="0"/>
        <v>-59435</v>
      </c>
      <c r="AE49" s="138"/>
      <c r="AF49" s="138"/>
      <c r="AG49" s="138"/>
      <c r="AH49" s="138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</row>
    <row r="50" spans="1:34" ht="12.75">
      <c r="A50" s="130" t="s">
        <v>3</v>
      </c>
      <c r="B50" s="130" t="s">
        <v>356</v>
      </c>
      <c r="C50" s="10">
        <f>(-C48)+(-C49)</f>
        <v>1866</v>
      </c>
      <c r="D50" s="10">
        <f aca="true" t="shared" si="3" ref="D50:AD50">(-D48)+(-D49)</f>
        <v>-5818</v>
      </c>
      <c r="E50" s="10">
        <f t="shared" si="3"/>
        <v>-1088</v>
      </c>
      <c r="F50" s="10">
        <f t="shared" si="3"/>
        <v>-654</v>
      </c>
      <c r="G50" s="10">
        <f t="shared" si="3"/>
        <v>-3598</v>
      </c>
      <c r="H50" s="10">
        <f t="shared" si="3"/>
        <v>7203</v>
      </c>
      <c r="I50" s="10">
        <f t="shared" si="3"/>
        <v>14587</v>
      </c>
      <c r="J50" s="10">
        <f t="shared" si="3"/>
        <v>3458</v>
      </c>
      <c r="K50" s="10">
        <f t="shared" si="3"/>
        <v>3297</v>
      </c>
      <c r="L50" s="10">
        <f t="shared" si="3"/>
        <v>-205</v>
      </c>
      <c r="M50" s="10">
        <f t="shared" si="3"/>
        <v>-2558</v>
      </c>
      <c r="N50" s="10">
        <f t="shared" si="3"/>
        <v>45</v>
      </c>
      <c r="O50" s="10">
        <f t="shared" si="3"/>
        <v>603</v>
      </c>
      <c r="P50" s="10">
        <f t="shared" si="3"/>
        <v>202</v>
      </c>
      <c r="Q50" s="10">
        <f t="shared" si="3"/>
        <v>201</v>
      </c>
      <c r="R50" s="130" t="s">
        <v>3</v>
      </c>
      <c r="S50" s="130" t="s">
        <v>240</v>
      </c>
      <c r="T50" s="10">
        <f t="shared" si="3"/>
        <v>892</v>
      </c>
      <c r="U50" s="10">
        <f t="shared" si="3"/>
        <v>-450</v>
      </c>
      <c r="V50" s="10">
        <f t="shared" si="3"/>
        <v>1198</v>
      </c>
      <c r="W50" s="10">
        <f t="shared" si="3"/>
        <v>13096</v>
      </c>
      <c r="X50" s="10">
        <f t="shared" si="3"/>
        <v>3873</v>
      </c>
      <c r="Y50" s="10">
        <f t="shared" si="3"/>
        <v>979</v>
      </c>
      <c r="Z50" s="10">
        <f t="shared" si="3"/>
        <v>0</v>
      </c>
      <c r="AA50" s="10">
        <f t="shared" si="3"/>
        <v>65986</v>
      </c>
      <c r="AB50" s="10">
        <f t="shared" si="3"/>
        <v>2123</v>
      </c>
      <c r="AC50" s="20">
        <f t="shared" si="3"/>
        <v>-2431</v>
      </c>
      <c r="AD50" s="20">
        <f t="shared" si="3"/>
        <v>102807</v>
      </c>
      <c r="AE50" s="3"/>
      <c r="AF50" s="3"/>
      <c r="AG50" s="3"/>
      <c r="AH50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CE,Normál\&amp;P/&amp;N
2002.évi elvonások,kiegészítések&amp;R&amp;"Times New Roman CE,Normál\10/c.sz.melléklet</oddHeader>
    <oddFooter>&amp;L&amp;"Times New Roman CE,Normál\&amp;D/&amp;T/Tóthné&amp;C&amp;"Times New Roman CE,Normál\&amp;F/&amp;A/Tóthné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140625" style="0" customWidth="1"/>
    <col min="2" max="2" width="24.28125" style="0" customWidth="1"/>
    <col min="3" max="3" width="10.140625" style="0" customWidth="1"/>
    <col min="4" max="4" width="8.421875" style="0" customWidth="1"/>
    <col min="5" max="5" width="11.7109375" style="0" customWidth="1"/>
    <col min="6" max="6" width="10.421875" style="0" customWidth="1"/>
    <col min="7" max="7" width="10.140625" style="0" customWidth="1"/>
    <col min="8" max="8" width="10.28125" style="0" customWidth="1"/>
    <col min="9" max="9" width="0.71875" style="0" customWidth="1"/>
    <col min="10" max="10" width="12.140625" style="0" customWidth="1"/>
    <col min="13" max="13" width="10.28125" style="0" customWidth="1"/>
    <col min="14" max="14" width="0.5625" style="0" customWidth="1"/>
    <col min="15" max="15" width="9.8515625" style="0" customWidth="1"/>
    <col min="16" max="16" width="8.57421875" style="0" customWidth="1"/>
    <col min="18" max="18" width="8.421875" style="0" customWidth="1"/>
    <col min="20" max="20" width="9.421875" style="0" customWidth="1"/>
  </cols>
  <sheetData>
    <row r="1" spans="1:20" ht="12.75">
      <c r="A1" s="324"/>
      <c r="B1" s="324" t="s">
        <v>3</v>
      </c>
      <c r="C1" s="419" t="s">
        <v>427</v>
      </c>
      <c r="D1" s="420"/>
      <c r="E1" s="420"/>
      <c r="F1" s="420"/>
      <c r="G1" s="420"/>
      <c r="H1" s="420"/>
      <c r="I1" s="420"/>
      <c r="J1" s="420"/>
      <c r="K1" s="420"/>
      <c r="L1" s="420"/>
      <c r="M1" s="421"/>
      <c r="N1" s="325"/>
      <c r="O1" s="422" t="s">
        <v>355</v>
      </c>
      <c r="P1" s="423"/>
      <c r="Q1" s="423"/>
      <c r="R1" s="423"/>
      <c r="S1" s="424"/>
      <c r="T1" s="326"/>
    </row>
    <row r="2" spans="1:20" ht="12.75">
      <c r="A2" s="327" t="s">
        <v>24</v>
      </c>
      <c r="B2" s="327" t="s">
        <v>84</v>
      </c>
      <c r="C2" s="293" t="s">
        <v>372</v>
      </c>
      <c r="D2" s="293" t="s">
        <v>338</v>
      </c>
      <c r="E2" s="294" t="s">
        <v>287</v>
      </c>
      <c r="F2" s="293" t="s">
        <v>378</v>
      </c>
      <c r="G2" s="293" t="s">
        <v>229</v>
      </c>
      <c r="H2" s="295" t="s">
        <v>210</v>
      </c>
      <c r="I2" s="328"/>
      <c r="J2" s="296" t="s">
        <v>285</v>
      </c>
      <c r="K2" s="296" t="s">
        <v>285</v>
      </c>
      <c r="L2" s="296" t="s">
        <v>233</v>
      </c>
      <c r="M2" s="296" t="s">
        <v>210</v>
      </c>
      <c r="N2" s="325"/>
      <c r="O2" s="297" t="s">
        <v>215</v>
      </c>
      <c r="P2" s="297" t="s">
        <v>228</v>
      </c>
      <c r="Q2" s="297" t="s">
        <v>229</v>
      </c>
      <c r="R2" s="297" t="s">
        <v>73</v>
      </c>
      <c r="S2" s="297" t="s">
        <v>229</v>
      </c>
      <c r="T2" s="329" t="s">
        <v>210</v>
      </c>
    </row>
    <row r="3" spans="1:20" ht="12.75">
      <c r="A3" s="327" t="s">
        <v>30</v>
      </c>
      <c r="B3" s="327" t="s">
        <v>92</v>
      </c>
      <c r="C3" s="293" t="s">
        <v>373</v>
      </c>
      <c r="D3" s="293"/>
      <c r="E3" s="294" t="s">
        <v>375</v>
      </c>
      <c r="F3" s="293" t="s">
        <v>379</v>
      </c>
      <c r="G3" s="293" t="s">
        <v>377</v>
      </c>
      <c r="H3" s="295" t="s">
        <v>381</v>
      </c>
      <c r="I3" s="328"/>
      <c r="J3" s="296" t="s">
        <v>246</v>
      </c>
      <c r="K3" s="296" t="s">
        <v>246</v>
      </c>
      <c r="L3" s="296" t="s">
        <v>286</v>
      </c>
      <c r="M3" s="296" t="s">
        <v>397</v>
      </c>
      <c r="N3" s="325"/>
      <c r="O3" s="296" t="s">
        <v>211</v>
      </c>
      <c r="P3" s="296" t="s">
        <v>247</v>
      </c>
      <c r="Q3" s="296" t="s">
        <v>230</v>
      </c>
      <c r="R3" s="298"/>
      <c r="S3" s="296" t="s">
        <v>382</v>
      </c>
      <c r="T3" s="330"/>
    </row>
    <row r="4" spans="1:20" ht="12.75">
      <c r="A4" s="327" t="s">
        <v>3</v>
      </c>
      <c r="B4" s="331"/>
      <c r="C4" s="293" t="s">
        <v>374</v>
      </c>
      <c r="D4" s="299"/>
      <c r="E4" s="300" t="s">
        <v>376</v>
      </c>
      <c r="F4" s="299"/>
      <c r="G4" s="293"/>
      <c r="H4" s="301"/>
      <c r="I4" s="332"/>
      <c r="J4" s="301" t="s">
        <v>380</v>
      </c>
      <c r="K4" s="301" t="s">
        <v>334</v>
      </c>
      <c r="L4" s="301"/>
      <c r="M4" s="302"/>
      <c r="N4" s="325"/>
      <c r="O4" s="302"/>
      <c r="P4" s="302"/>
      <c r="Q4" s="301" t="s">
        <v>231</v>
      </c>
      <c r="R4" s="302"/>
      <c r="S4" s="301" t="s">
        <v>231</v>
      </c>
      <c r="T4" s="333"/>
    </row>
    <row r="5" spans="1:20" ht="12.75">
      <c r="A5" s="334"/>
      <c r="B5" s="334"/>
      <c r="C5" s="335" t="s">
        <v>8</v>
      </c>
      <c r="D5" s="335" t="s">
        <v>6</v>
      </c>
      <c r="E5" s="335" t="s">
        <v>9</v>
      </c>
      <c r="F5" s="335" t="s">
        <v>10</v>
      </c>
      <c r="G5" s="335" t="s">
        <v>11</v>
      </c>
      <c r="H5" s="335" t="s">
        <v>394</v>
      </c>
      <c r="I5" s="335"/>
      <c r="J5" s="335" t="s">
        <v>13</v>
      </c>
      <c r="K5" s="335" t="s">
        <v>14</v>
      </c>
      <c r="L5" s="335" t="s">
        <v>15</v>
      </c>
      <c r="M5" s="335" t="s">
        <v>395</v>
      </c>
      <c r="N5" s="325"/>
      <c r="O5" s="335" t="s">
        <v>17</v>
      </c>
      <c r="P5" s="335" t="s">
        <v>18</v>
      </c>
      <c r="Q5" s="335" t="s">
        <v>19</v>
      </c>
      <c r="R5" s="335" t="s">
        <v>31</v>
      </c>
      <c r="S5" s="335" t="s">
        <v>32</v>
      </c>
      <c r="T5" s="336" t="s">
        <v>396</v>
      </c>
    </row>
    <row r="6" spans="1:20" ht="12.75">
      <c r="A6" s="215" t="s">
        <v>8</v>
      </c>
      <c r="B6" s="17" t="s">
        <v>103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3">
        <f>SUM(C6:G6)</f>
        <v>0</v>
      </c>
      <c r="J6" s="16">
        <v>2002</v>
      </c>
      <c r="K6" s="16">
        <v>0</v>
      </c>
      <c r="L6" s="16">
        <v>0</v>
      </c>
      <c r="M6" s="163">
        <f>SUM(H6:L6)</f>
        <v>2002</v>
      </c>
      <c r="O6" s="16">
        <v>0</v>
      </c>
      <c r="P6" s="16">
        <v>0</v>
      </c>
      <c r="Q6" s="16">
        <v>2002</v>
      </c>
      <c r="R6" s="16">
        <v>0</v>
      </c>
      <c r="S6" s="16">
        <v>0</v>
      </c>
      <c r="T6" s="163">
        <f>SUM(O6:S6)</f>
        <v>2002</v>
      </c>
    </row>
    <row r="7" spans="1:20" ht="12.75">
      <c r="A7" s="17" t="s">
        <v>6</v>
      </c>
      <c r="B7" s="17" t="s">
        <v>104</v>
      </c>
      <c r="C7" s="17">
        <v>0</v>
      </c>
      <c r="D7" s="17">
        <v>0</v>
      </c>
      <c r="E7" s="17">
        <v>0</v>
      </c>
      <c r="F7" s="17">
        <v>0</v>
      </c>
      <c r="G7" s="17">
        <v>567</v>
      </c>
      <c r="H7" s="166">
        <f aca="true" t="shared" si="0" ref="H7:H50">SUM(C7:G7)</f>
        <v>567</v>
      </c>
      <c r="J7" s="17">
        <v>564</v>
      </c>
      <c r="K7" s="17">
        <v>0</v>
      </c>
      <c r="L7" s="17">
        <v>6749</v>
      </c>
      <c r="M7" s="166">
        <f aca="true" t="shared" si="1" ref="M7:M50">SUM(H7:L7)</f>
        <v>7880</v>
      </c>
      <c r="O7" s="17">
        <v>559</v>
      </c>
      <c r="P7" s="17">
        <v>179</v>
      </c>
      <c r="Q7" s="17">
        <v>7142</v>
      </c>
      <c r="R7" s="17">
        <v>0</v>
      </c>
      <c r="S7" s="17">
        <v>0</v>
      </c>
      <c r="T7" s="166">
        <f aca="true" t="shared" si="2" ref="T7:T50">SUM(O7:S7)</f>
        <v>7880</v>
      </c>
    </row>
    <row r="8" spans="1:20" ht="12.75">
      <c r="A8" s="17" t="s">
        <v>9</v>
      </c>
      <c r="B8" s="17" t="s">
        <v>105</v>
      </c>
      <c r="C8" s="17">
        <v>0</v>
      </c>
      <c r="D8" s="17">
        <v>0</v>
      </c>
      <c r="E8" s="17">
        <v>0</v>
      </c>
      <c r="F8" s="17">
        <v>0</v>
      </c>
      <c r="G8" s="17">
        <v>90</v>
      </c>
      <c r="H8" s="166">
        <f t="shared" si="0"/>
        <v>90</v>
      </c>
      <c r="J8" s="17">
        <v>1695</v>
      </c>
      <c r="K8" s="17">
        <v>85</v>
      </c>
      <c r="L8" s="17">
        <v>0</v>
      </c>
      <c r="M8" s="166">
        <f t="shared" si="1"/>
        <v>1870</v>
      </c>
      <c r="O8" s="17">
        <v>0</v>
      </c>
      <c r="P8" s="17">
        <v>0</v>
      </c>
      <c r="Q8" s="17">
        <v>1067</v>
      </c>
      <c r="R8" s="17">
        <v>0</v>
      </c>
      <c r="S8" s="17">
        <v>803</v>
      </c>
      <c r="T8" s="166">
        <f t="shared" si="2"/>
        <v>1870</v>
      </c>
    </row>
    <row r="9" spans="1:20" ht="12.75">
      <c r="A9" s="17" t="s">
        <v>10</v>
      </c>
      <c r="B9" s="17" t="s">
        <v>106</v>
      </c>
      <c r="C9" s="17">
        <v>0</v>
      </c>
      <c r="D9" s="17">
        <v>0</v>
      </c>
      <c r="E9" s="17">
        <v>0</v>
      </c>
      <c r="F9" s="17">
        <v>0</v>
      </c>
      <c r="G9" s="17">
        <v>510</v>
      </c>
      <c r="H9" s="166">
        <f t="shared" si="0"/>
        <v>510</v>
      </c>
      <c r="J9" s="17">
        <v>316</v>
      </c>
      <c r="K9" s="17">
        <v>0</v>
      </c>
      <c r="L9" s="17">
        <v>1713</v>
      </c>
      <c r="M9" s="166">
        <f t="shared" si="1"/>
        <v>2539</v>
      </c>
      <c r="O9" s="17">
        <v>0</v>
      </c>
      <c r="P9" s="17">
        <v>0</v>
      </c>
      <c r="Q9" s="17">
        <v>2029</v>
      </c>
      <c r="R9" s="17">
        <v>510</v>
      </c>
      <c r="S9" s="17">
        <v>0</v>
      </c>
      <c r="T9" s="166">
        <f t="shared" si="2"/>
        <v>2539</v>
      </c>
    </row>
    <row r="10" spans="1:20" ht="12.75">
      <c r="A10" s="17" t="s">
        <v>11</v>
      </c>
      <c r="B10" s="17" t="s">
        <v>107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66">
        <f t="shared" si="0"/>
        <v>0</v>
      </c>
      <c r="J10" s="17">
        <v>0</v>
      </c>
      <c r="K10" s="17">
        <v>0</v>
      </c>
      <c r="L10" s="17">
        <v>400</v>
      </c>
      <c r="M10" s="166">
        <f t="shared" si="1"/>
        <v>400</v>
      </c>
      <c r="O10" s="17">
        <v>0</v>
      </c>
      <c r="P10" s="17">
        <v>0</v>
      </c>
      <c r="Q10" s="17">
        <v>0</v>
      </c>
      <c r="R10" s="17">
        <v>0</v>
      </c>
      <c r="S10" s="17">
        <v>400</v>
      </c>
      <c r="T10" s="166">
        <f t="shared" si="2"/>
        <v>400</v>
      </c>
    </row>
    <row r="11" spans="1:20" ht="12.75">
      <c r="A11" s="17" t="s">
        <v>12</v>
      </c>
      <c r="B11" s="17" t="s">
        <v>108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66">
        <f t="shared" si="0"/>
        <v>0</v>
      </c>
      <c r="J11" s="17">
        <v>490</v>
      </c>
      <c r="K11" s="17">
        <v>0</v>
      </c>
      <c r="L11" s="17">
        <v>0</v>
      </c>
      <c r="M11" s="166">
        <f t="shared" si="1"/>
        <v>490</v>
      </c>
      <c r="O11" s="17">
        <v>0</v>
      </c>
      <c r="P11" s="17">
        <v>0</v>
      </c>
      <c r="Q11" s="17">
        <v>490</v>
      </c>
      <c r="R11" s="17">
        <v>0</v>
      </c>
      <c r="S11" s="17">
        <v>0</v>
      </c>
      <c r="T11" s="166">
        <f t="shared" si="2"/>
        <v>490</v>
      </c>
    </row>
    <row r="12" spans="1:20" ht="12.75">
      <c r="A12" s="17" t="s">
        <v>13</v>
      </c>
      <c r="B12" s="17" t="s">
        <v>281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66">
        <f t="shared" si="0"/>
        <v>0</v>
      </c>
      <c r="J12" s="17">
        <v>0</v>
      </c>
      <c r="K12" s="17">
        <v>0</v>
      </c>
      <c r="L12" s="17">
        <v>0</v>
      </c>
      <c r="M12" s="166">
        <f t="shared" si="1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66">
        <f t="shared" si="2"/>
        <v>0</v>
      </c>
    </row>
    <row r="13" spans="1:20" ht="12.75">
      <c r="A13" s="17" t="s">
        <v>14</v>
      </c>
      <c r="B13" s="17" t="s">
        <v>110</v>
      </c>
      <c r="C13" s="17">
        <v>733</v>
      </c>
      <c r="D13" s="17">
        <v>0</v>
      </c>
      <c r="E13" s="17">
        <v>0</v>
      </c>
      <c r="F13" s="17">
        <v>0</v>
      </c>
      <c r="G13" s="17">
        <v>0</v>
      </c>
      <c r="H13" s="166">
        <f t="shared" si="0"/>
        <v>733</v>
      </c>
      <c r="J13" s="17">
        <v>5497</v>
      </c>
      <c r="K13" s="17">
        <v>1098</v>
      </c>
      <c r="L13" s="17">
        <v>0</v>
      </c>
      <c r="M13" s="166">
        <f t="shared" si="1"/>
        <v>7328</v>
      </c>
      <c r="O13" s="17">
        <v>733</v>
      </c>
      <c r="P13" s="17">
        <v>0</v>
      </c>
      <c r="Q13" s="17">
        <v>6595</v>
      </c>
      <c r="R13" s="17">
        <v>0</v>
      </c>
      <c r="S13" s="17">
        <v>0</v>
      </c>
      <c r="T13" s="166">
        <f t="shared" si="2"/>
        <v>7328</v>
      </c>
    </row>
    <row r="14" spans="1:20" ht="12.75">
      <c r="A14" s="17" t="s">
        <v>15</v>
      </c>
      <c r="B14" s="17" t="s">
        <v>111</v>
      </c>
      <c r="C14" s="17">
        <v>231</v>
      </c>
      <c r="D14" s="17">
        <v>87</v>
      </c>
      <c r="E14" s="17">
        <v>0</v>
      </c>
      <c r="F14" s="17">
        <v>0</v>
      </c>
      <c r="G14" s="17">
        <v>0</v>
      </c>
      <c r="H14" s="166">
        <f t="shared" si="0"/>
        <v>318</v>
      </c>
      <c r="J14" s="17">
        <v>445</v>
      </c>
      <c r="K14" s="17">
        <v>0</v>
      </c>
      <c r="L14" s="17">
        <v>490</v>
      </c>
      <c r="M14" s="166">
        <f t="shared" si="1"/>
        <v>1253</v>
      </c>
      <c r="O14" s="17">
        <v>318</v>
      </c>
      <c r="P14" s="17">
        <v>13</v>
      </c>
      <c r="Q14" s="17">
        <v>922</v>
      </c>
      <c r="R14" s="17">
        <v>0</v>
      </c>
      <c r="S14" s="17">
        <v>0</v>
      </c>
      <c r="T14" s="166">
        <f t="shared" si="2"/>
        <v>1253</v>
      </c>
    </row>
    <row r="15" spans="1:20" ht="12.75">
      <c r="A15" s="17" t="s">
        <v>16</v>
      </c>
      <c r="B15" s="17" t="s">
        <v>112</v>
      </c>
      <c r="C15" s="17">
        <v>163</v>
      </c>
      <c r="D15" s="17">
        <v>0</v>
      </c>
      <c r="E15" s="17">
        <v>0</v>
      </c>
      <c r="F15" s="17">
        <v>0</v>
      </c>
      <c r="G15" s="17">
        <v>1250</v>
      </c>
      <c r="H15" s="166">
        <f t="shared" si="0"/>
        <v>1413</v>
      </c>
      <c r="J15" s="17">
        <v>0</v>
      </c>
      <c r="K15" s="17">
        <v>0</v>
      </c>
      <c r="L15" s="17">
        <v>450</v>
      </c>
      <c r="M15" s="166">
        <f t="shared" si="1"/>
        <v>1863</v>
      </c>
      <c r="O15" s="17">
        <v>163</v>
      </c>
      <c r="P15" s="17">
        <v>0</v>
      </c>
      <c r="Q15" s="17">
        <v>1700</v>
      </c>
      <c r="R15" s="17">
        <v>0</v>
      </c>
      <c r="S15" s="17">
        <v>0</v>
      </c>
      <c r="T15" s="166">
        <f t="shared" si="2"/>
        <v>1863</v>
      </c>
    </row>
    <row r="16" spans="1:20" ht="12.75">
      <c r="A16" s="17" t="s">
        <v>17</v>
      </c>
      <c r="B16" s="17" t="s">
        <v>113</v>
      </c>
      <c r="C16" s="17">
        <v>0</v>
      </c>
      <c r="D16" s="17">
        <v>0</v>
      </c>
      <c r="E16" s="17">
        <v>0</v>
      </c>
      <c r="F16" s="17">
        <v>0</v>
      </c>
      <c r="G16" s="17">
        <v>1445</v>
      </c>
      <c r="H16" s="166">
        <f t="shared" si="0"/>
        <v>1445</v>
      </c>
      <c r="J16" s="17">
        <v>818</v>
      </c>
      <c r="K16" s="17">
        <v>0</v>
      </c>
      <c r="L16" s="17">
        <v>0</v>
      </c>
      <c r="M16" s="166">
        <f t="shared" si="1"/>
        <v>2263</v>
      </c>
      <c r="O16" s="17">
        <v>0</v>
      </c>
      <c r="P16" s="17">
        <v>0</v>
      </c>
      <c r="Q16" s="17">
        <v>818</v>
      </c>
      <c r="R16" s="17">
        <v>1445</v>
      </c>
      <c r="S16" s="17">
        <v>0</v>
      </c>
      <c r="T16" s="166">
        <f t="shared" si="2"/>
        <v>2263</v>
      </c>
    </row>
    <row r="17" spans="1:20" ht="12.75">
      <c r="A17" s="17" t="s">
        <v>18</v>
      </c>
      <c r="B17" s="17" t="s">
        <v>114</v>
      </c>
      <c r="C17" s="17">
        <v>28</v>
      </c>
      <c r="D17" s="17">
        <v>0</v>
      </c>
      <c r="E17" s="17">
        <v>0</v>
      </c>
      <c r="F17" s="17">
        <v>0</v>
      </c>
      <c r="G17" s="17">
        <v>0</v>
      </c>
      <c r="H17" s="166">
        <f t="shared" si="0"/>
        <v>28</v>
      </c>
      <c r="J17" s="17">
        <v>0</v>
      </c>
      <c r="K17" s="17">
        <v>134</v>
      </c>
      <c r="L17" s="17">
        <v>0</v>
      </c>
      <c r="M17" s="166">
        <f t="shared" si="1"/>
        <v>162</v>
      </c>
      <c r="O17" s="17">
        <v>28</v>
      </c>
      <c r="P17" s="17">
        <v>0</v>
      </c>
      <c r="Q17" s="17">
        <v>134</v>
      </c>
      <c r="R17" s="17">
        <v>0</v>
      </c>
      <c r="S17" s="17">
        <v>0</v>
      </c>
      <c r="T17" s="166">
        <f t="shared" si="2"/>
        <v>162</v>
      </c>
    </row>
    <row r="18" spans="1:20" ht="12.75">
      <c r="A18" s="17" t="s">
        <v>19</v>
      </c>
      <c r="B18" s="17" t="s">
        <v>115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66">
        <f t="shared" si="0"/>
        <v>0</v>
      </c>
      <c r="J18" s="17">
        <v>0</v>
      </c>
      <c r="K18" s="17">
        <v>0</v>
      </c>
      <c r="L18" s="17">
        <v>0</v>
      </c>
      <c r="M18" s="166">
        <f t="shared" si="1"/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66">
        <f t="shared" si="2"/>
        <v>0</v>
      </c>
    </row>
    <row r="19" spans="1:20" ht="12.75">
      <c r="A19" s="17" t="s">
        <v>31</v>
      </c>
      <c r="B19" s="17" t="s">
        <v>116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66">
        <f t="shared" si="0"/>
        <v>0</v>
      </c>
      <c r="J19" s="17">
        <v>1042</v>
      </c>
      <c r="K19" s="17">
        <v>0</v>
      </c>
      <c r="L19" s="17">
        <v>0</v>
      </c>
      <c r="M19" s="166">
        <f t="shared" si="1"/>
        <v>1042</v>
      </c>
      <c r="O19" s="17">
        <v>0</v>
      </c>
      <c r="P19" s="17">
        <v>0</v>
      </c>
      <c r="Q19" s="17">
        <v>1042</v>
      </c>
      <c r="R19" s="17">
        <v>0</v>
      </c>
      <c r="S19" s="17">
        <v>0</v>
      </c>
      <c r="T19" s="166">
        <f t="shared" si="2"/>
        <v>1042</v>
      </c>
    </row>
    <row r="20" spans="1:20" ht="12.75">
      <c r="A20" s="17" t="s">
        <v>32</v>
      </c>
      <c r="B20" s="17" t="s">
        <v>117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66">
        <f t="shared" si="0"/>
        <v>0</v>
      </c>
      <c r="J20" s="17">
        <v>231</v>
      </c>
      <c r="K20" s="17">
        <v>0</v>
      </c>
      <c r="L20" s="17">
        <v>630</v>
      </c>
      <c r="M20" s="166">
        <f t="shared" si="1"/>
        <v>861</v>
      </c>
      <c r="O20" s="17">
        <v>0</v>
      </c>
      <c r="P20" s="17">
        <v>0</v>
      </c>
      <c r="Q20" s="17">
        <v>861</v>
      </c>
      <c r="R20" s="17">
        <v>0</v>
      </c>
      <c r="S20" s="17">
        <v>0</v>
      </c>
      <c r="T20" s="166">
        <f t="shared" si="2"/>
        <v>861</v>
      </c>
    </row>
    <row r="21" spans="1:20" ht="12.75">
      <c r="A21" s="210" t="s">
        <v>33</v>
      </c>
      <c r="B21" s="17" t="s">
        <v>118</v>
      </c>
      <c r="C21" s="17">
        <v>0</v>
      </c>
      <c r="D21" s="17">
        <v>0</v>
      </c>
      <c r="E21" s="17">
        <v>0</v>
      </c>
      <c r="F21" s="17">
        <v>0</v>
      </c>
      <c r="G21" s="17">
        <v>3</v>
      </c>
      <c r="H21" s="166">
        <f t="shared" si="0"/>
        <v>3</v>
      </c>
      <c r="J21" s="17">
        <v>45</v>
      </c>
      <c r="K21" s="17">
        <v>0</v>
      </c>
      <c r="L21" s="17">
        <v>69</v>
      </c>
      <c r="M21" s="166">
        <f t="shared" si="1"/>
        <v>117</v>
      </c>
      <c r="O21" s="17">
        <v>0</v>
      </c>
      <c r="P21" s="17">
        <v>0</v>
      </c>
      <c r="Q21" s="17">
        <v>117</v>
      </c>
      <c r="R21" s="17">
        <v>0</v>
      </c>
      <c r="S21" s="17">
        <v>0</v>
      </c>
      <c r="T21" s="166">
        <f t="shared" si="2"/>
        <v>117</v>
      </c>
    </row>
    <row r="22" spans="1:20" ht="12.75">
      <c r="A22" s="210" t="s">
        <v>34</v>
      </c>
      <c r="B22" s="17" t="s">
        <v>119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66">
        <f t="shared" si="0"/>
        <v>0</v>
      </c>
      <c r="J22" s="17">
        <v>263</v>
      </c>
      <c r="K22" s="17">
        <v>0</v>
      </c>
      <c r="L22" s="17">
        <v>775</v>
      </c>
      <c r="M22" s="166">
        <f t="shared" si="1"/>
        <v>1038</v>
      </c>
      <c r="O22" s="17">
        <v>0</v>
      </c>
      <c r="P22" s="17">
        <v>0</v>
      </c>
      <c r="Q22" s="17">
        <v>1038</v>
      </c>
      <c r="R22" s="17">
        <v>0</v>
      </c>
      <c r="S22" s="17">
        <v>0</v>
      </c>
      <c r="T22" s="166">
        <f t="shared" si="2"/>
        <v>1038</v>
      </c>
    </row>
    <row r="23" spans="1:20" ht="12.75">
      <c r="A23" s="210" t="s">
        <v>35</v>
      </c>
      <c r="B23" s="17" t="s">
        <v>120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66">
        <f t="shared" si="0"/>
        <v>0</v>
      </c>
      <c r="J23" s="17">
        <v>210</v>
      </c>
      <c r="K23" s="17">
        <v>42</v>
      </c>
      <c r="L23" s="17">
        <v>448</v>
      </c>
      <c r="M23" s="166">
        <f t="shared" si="1"/>
        <v>700</v>
      </c>
      <c r="O23" s="17">
        <v>14</v>
      </c>
      <c r="P23" s="17">
        <v>0</v>
      </c>
      <c r="Q23" s="17">
        <v>686</v>
      </c>
      <c r="R23" s="17">
        <v>0</v>
      </c>
      <c r="S23" s="17">
        <v>0</v>
      </c>
      <c r="T23" s="166">
        <f t="shared" si="2"/>
        <v>700</v>
      </c>
    </row>
    <row r="24" spans="1:20" ht="12.75">
      <c r="A24" s="210" t="s">
        <v>36</v>
      </c>
      <c r="B24" s="17" t="s">
        <v>121</v>
      </c>
      <c r="C24" s="17">
        <v>0</v>
      </c>
      <c r="D24" s="17">
        <v>0</v>
      </c>
      <c r="E24" s="17">
        <v>0</v>
      </c>
      <c r="F24" s="17">
        <v>0</v>
      </c>
      <c r="G24" s="17">
        <v>710</v>
      </c>
      <c r="H24" s="166">
        <f t="shared" si="0"/>
        <v>710</v>
      </c>
      <c r="J24" s="17">
        <v>0</v>
      </c>
      <c r="K24" s="17">
        <v>0</v>
      </c>
      <c r="L24" s="17">
        <v>750</v>
      </c>
      <c r="M24" s="166">
        <f t="shared" si="1"/>
        <v>1460</v>
      </c>
      <c r="O24" s="17">
        <v>0</v>
      </c>
      <c r="P24" s="17">
        <v>0</v>
      </c>
      <c r="Q24" s="17">
        <v>731</v>
      </c>
      <c r="R24" s="17">
        <v>405</v>
      </c>
      <c r="S24" s="17">
        <v>324</v>
      </c>
      <c r="T24" s="166">
        <f t="shared" si="2"/>
        <v>1460</v>
      </c>
    </row>
    <row r="25" spans="1:20" ht="12.75">
      <c r="A25" s="210" t="s">
        <v>37</v>
      </c>
      <c r="B25" s="17" t="s">
        <v>122</v>
      </c>
      <c r="C25" s="17">
        <v>0</v>
      </c>
      <c r="D25" s="17">
        <v>0</v>
      </c>
      <c r="E25" s="17">
        <v>0</v>
      </c>
      <c r="F25" s="17">
        <v>0</v>
      </c>
      <c r="G25" s="17">
        <v>600</v>
      </c>
      <c r="H25" s="166">
        <f t="shared" si="0"/>
        <v>600</v>
      </c>
      <c r="J25" s="17">
        <v>0</v>
      </c>
      <c r="K25" s="17">
        <v>146</v>
      </c>
      <c r="L25" s="17">
        <v>1140</v>
      </c>
      <c r="M25" s="166">
        <f t="shared" si="1"/>
        <v>1886</v>
      </c>
      <c r="O25" s="17">
        <v>190</v>
      </c>
      <c r="P25" s="17">
        <v>60</v>
      </c>
      <c r="Q25" s="17">
        <v>686</v>
      </c>
      <c r="R25" s="17">
        <v>100</v>
      </c>
      <c r="S25" s="17">
        <v>850</v>
      </c>
      <c r="T25" s="166">
        <f t="shared" si="2"/>
        <v>1886</v>
      </c>
    </row>
    <row r="26" spans="1:20" ht="12.75">
      <c r="A26" s="210" t="s">
        <v>38</v>
      </c>
      <c r="B26" s="17" t="s">
        <v>123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66">
        <f t="shared" si="0"/>
        <v>0</v>
      </c>
      <c r="J26" s="17">
        <v>331</v>
      </c>
      <c r="K26" s="17">
        <v>0</v>
      </c>
      <c r="L26" s="17">
        <v>380</v>
      </c>
      <c r="M26" s="166">
        <f t="shared" si="1"/>
        <v>711</v>
      </c>
      <c r="O26" s="17">
        <v>0</v>
      </c>
      <c r="P26" s="17">
        <v>0</v>
      </c>
      <c r="Q26" s="17">
        <v>711</v>
      </c>
      <c r="R26" s="17">
        <v>0</v>
      </c>
      <c r="S26" s="17">
        <v>0</v>
      </c>
      <c r="T26" s="166">
        <f t="shared" si="2"/>
        <v>711</v>
      </c>
    </row>
    <row r="27" spans="1:20" ht="12.75">
      <c r="A27" s="210" t="s">
        <v>39</v>
      </c>
      <c r="B27" s="17" t="s">
        <v>124</v>
      </c>
      <c r="C27" s="17">
        <v>0</v>
      </c>
      <c r="D27" s="17">
        <v>0</v>
      </c>
      <c r="E27" s="17">
        <v>0</v>
      </c>
      <c r="F27" s="17">
        <v>0</v>
      </c>
      <c r="G27" s="17">
        <v>166</v>
      </c>
      <c r="H27" s="166">
        <f t="shared" si="0"/>
        <v>166</v>
      </c>
      <c r="J27" s="17">
        <v>150</v>
      </c>
      <c r="K27" s="17">
        <v>61</v>
      </c>
      <c r="L27" s="17">
        <v>750</v>
      </c>
      <c r="M27" s="166">
        <f t="shared" si="1"/>
        <v>1127</v>
      </c>
      <c r="O27" s="17">
        <v>0</v>
      </c>
      <c r="P27" s="17">
        <v>0</v>
      </c>
      <c r="Q27" s="17">
        <v>561</v>
      </c>
      <c r="R27" s="17">
        <v>400</v>
      </c>
      <c r="S27" s="17">
        <v>166</v>
      </c>
      <c r="T27" s="166">
        <f t="shared" si="2"/>
        <v>1127</v>
      </c>
    </row>
    <row r="28" spans="1:20" ht="12.75">
      <c r="A28" s="210" t="s">
        <v>40</v>
      </c>
      <c r="B28" s="17" t="s">
        <v>125</v>
      </c>
      <c r="C28" s="17">
        <v>0</v>
      </c>
      <c r="D28" s="17">
        <v>0</v>
      </c>
      <c r="E28" s="17">
        <v>0</v>
      </c>
      <c r="F28" s="17">
        <v>0</v>
      </c>
      <c r="G28" s="17">
        <v>1482</v>
      </c>
      <c r="H28" s="166">
        <f t="shared" si="0"/>
        <v>1482</v>
      </c>
      <c r="J28" s="17">
        <v>207</v>
      </c>
      <c r="K28" s="17">
        <v>0</v>
      </c>
      <c r="L28" s="17">
        <v>284</v>
      </c>
      <c r="M28" s="166">
        <f t="shared" si="1"/>
        <v>1973</v>
      </c>
      <c r="O28" s="17">
        <v>189</v>
      </c>
      <c r="P28" s="17">
        <v>61</v>
      </c>
      <c r="Q28" s="17">
        <v>558</v>
      </c>
      <c r="R28" s="17">
        <v>0</v>
      </c>
      <c r="S28" s="17">
        <v>1165</v>
      </c>
      <c r="T28" s="166">
        <f t="shared" si="2"/>
        <v>1973</v>
      </c>
    </row>
    <row r="29" spans="1:20" ht="12.75">
      <c r="A29" s="210" t="s">
        <v>41</v>
      </c>
      <c r="B29" s="17" t="s">
        <v>126</v>
      </c>
      <c r="C29" s="17">
        <v>0</v>
      </c>
      <c r="D29" s="17">
        <v>562</v>
      </c>
      <c r="E29" s="17">
        <v>0</v>
      </c>
      <c r="F29" s="17">
        <v>0</v>
      </c>
      <c r="G29" s="17">
        <v>2062</v>
      </c>
      <c r="H29" s="166">
        <f t="shared" si="0"/>
        <v>2624</v>
      </c>
      <c r="J29" s="17">
        <v>1266</v>
      </c>
      <c r="K29" s="17">
        <v>0</v>
      </c>
      <c r="L29" s="17">
        <v>12036</v>
      </c>
      <c r="M29" s="166">
        <f t="shared" si="1"/>
        <v>15926</v>
      </c>
      <c r="O29" s="17">
        <v>316</v>
      </c>
      <c r="P29" s="17">
        <v>34</v>
      </c>
      <c r="Q29" s="17">
        <v>6148</v>
      </c>
      <c r="R29" s="17">
        <v>0</v>
      </c>
      <c r="S29" s="17">
        <v>9428</v>
      </c>
      <c r="T29" s="166">
        <f t="shared" si="2"/>
        <v>15926</v>
      </c>
    </row>
    <row r="30" spans="1:20" ht="12.75">
      <c r="A30" s="210" t="s">
        <v>42</v>
      </c>
      <c r="B30" s="17" t="s">
        <v>127</v>
      </c>
      <c r="C30" s="17">
        <v>699</v>
      </c>
      <c r="D30" s="17">
        <v>32</v>
      </c>
      <c r="E30" s="17">
        <v>0</v>
      </c>
      <c r="F30" s="17">
        <v>0</v>
      </c>
      <c r="G30" s="17">
        <v>768</v>
      </c>
      <c r="H30" s="166">
        <f t="shared" si="0"/>
        <v>1499</v>
      </c>
      <c r="J30" s="17">
        <v>832</v>
      </c>
      <c r="K30" s="17">
        <v>0</v>
      </c>
      <c r="L30" s="17">
        <v>3942</v>
      </c>
      <c r="M30" s="166">
        <f t="shared" si="1"/>
        <v>6273</v>
      </c>
      <c r="O30" s="17">
        <v>699</v>
      </c>
      <c r="P30" s="17">
        <v>65</v>
      </c>
      <c r="Q30" s="17">
        <v>1796</v>
      </c>
      <c r="R30" s="17">
        <v>1265</v>
      </c>
      <c r="S30" s="17">
        <v>2448</v>
      </c>
      <c r="T30" s="166">
        <f t="shared" si="2"/>
        <v>6273</v>
      </c>
    </row>
    <row r="31" spans="1:20" ht="12.75">
      <c r="A31" s="210" t="s">
        <v>43</v>
      </c>
      <c r="B31" s="17" t="s">
        <v>128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6">
        <f t="shared" si="0"/>
        <v>0</v>
      </c>
      <c r="J31" s="17">
        <v>3071</v>
      </c>
      <c r="K31" s="17">
        <v>0</v>
      </c>
      <c r="L31" s="17">
        <v>7811</v>
      </c>
      <c r="M31" s="166">
        <f t="shared" si="1"/>
        <v>10882</v>
      </c>
      <c r="O31" s="17">
        <v>0</v>
      </c>
      <c r="P31" s="17">
        <v>0</v>
      </c>
      <c r="Q31" s="17">
        <v>4641</v>
      </c>
      <c r="R31" s="17">
        <v>0</v>
      </c>
      <c r="S31" s="17">
        <v>6241</v>
      </c>
      <c r="T31" s="166">
        <f t="shared" si="2"/>
        <v>10882</v>
      </c>
    </row>
    <row r="32" spans="1:20" ht="12.75">
      <c r="A32" s="210" t="s">
        <v>44</v>
      </c>
      <c r="B32" s="17" t="s">
        <v>129</v>
      </c>
      <c r="C32" s="17">
        <v>14</v>
      </c>
      <c r="D32" s="17">
        <v>0</v>
      </c>
      <c r="E32" s="17">
        <v>0</v>
      </c>
      <c r="F32" s="17">
        <v>0</v>
      </c>
      <c r="G32" s="17">
        <v>0</v>
      </c>
      <c r="H32" s="166">
        <f t="shared" si="0"/>
        <v>14</v>
      </c>
      <c r="J32" s="17">
        <v>2143</v>
      </c>
      <c r="K32" s="17">
        <v>0</v>
      </c>
      <c r="L32" s="17">
        <v>5425</v>
      </c>
      <c r="M32" s="166">
        <f t="shared" si="1"/>
        <v>7582</v>
      </c>
      <c r="O32" s="17">
        <v>14</v>
      </c>
      <c r="P32" s="17">
        <v>0</v>
      </c>
      <c r="Q32" s="17">
        <v>1158</v>
      </c>
      <c r="R32" s="17">
        <v>0</v>
      </c>
      <c r="S32" s="17">
        <v>6410</v>
      </c>
      <c r="T32" s="166">
        <f t="shared" si="2"/>
        <v>7582</v>
      </c>
    </row>
    <row r="33" spans="1:20" ht="12.75">
      <c r="A33" s="210" t="s">
        <v>45</v>
      </c>
      <c r="B33" s="17" t="s">
        <v>130</v>
      </c>
      <c r="C33" s="17">
        <v>0</v>
      </c>
      <c r="D33" s="17">
        <v>410</v>
      </c>
      <c r="E33" s="17">
        <v>0</v>
      </c>
      <c r="F33" s="17">
        <v>0</v>
      </c>
      <c r="G33" s="17">
        <v>871</v>
      </c>
      <c r="H33" s="166">
        <f t="shared" si="0"/>
        <v>1281</v>
      </c>
      <c r="J33" s="17">
        <v>1666</v>
      </c>
      <c r="K33" s="17">
        <v>0</v>
      </c>
      <c r="L33" s="17">
        <v>0</v>
      </c>
      <c r="M33" s="166">
        <f t="shared" si="1"/>
        <v>2947</v>
      </c>
      <c r="O33" s="17">
        <v>0</v>
      </c>
      <c r="P33" s="17">
        <v>0</v>
      </c>
      <c r="Q33" s="17">
        <v>2076</v>
      </c>
      <c r="R33" s="17">
        <v>0</v>
      </c>
      <c r="S33" s="17">
        <v>871</v>
      </c>
      <c r="T33" s="166">
        <f t="shared" si="2"/>
        <v>2947</v>
      </c>
    </row>
    <row r="34" spans="1:20" ht="12.75">
      <c r="A34" s="210" t="s">
        <v>46</v>
      </c>
      <c r="B34" s="17" t="s">
        <v>131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6">
        <f t="shared" si="0"/>
        <v>0</v>
      </c>
      <c r="J34" s="17">
        <v>0</v>
      </c>
      <c r="K34" s="17">
        <v>0</v>
      </c>
      <c r="L34" s="17">
        <v>3372</v>
      </c>
      <c r="M34" s="166">
        <f t="shared" si="1"/>
        <v>3372</v>
      </c>
      <c r="O34" s="17">
        <v>452</v>
      </c>
      <c r="P34" s="17">
        <v>100</v>
      </c>
      <c r="Q34" s="17">
        <v>1372</v>
      </c>
      <c r="R34" s="17">
        <v>0</v>
      </c>
      <c r="S34" s="17">
        <v>1448</v>
      </c>
      <c r="T34" s="166">
        <f t="shared" si="2"/>
        <v>3372</v>
      </c>
    </row>
    <row r="35" spans="1:20" ht="12.75">
      <c r="A35" s="210" t="s">
        <v>47</v>
      </c>
      <c r="B35" s="17" t="s">
        <v>132</v>
      </c>
      <c r="C35" s="17">
        <v>14</v>
      </c>
      <c r="D35" s="17">
        <v>0</v>
      </c>
      <c r="E35" s="17">
        <v>0</v>
      </c>
      <c r="F35" s="17">
        <v>0</v>
      </c>
      <c r="G35" s="17">
        <v>0</v>
      </c>
      <c r="H35" s="166">
        <f t="shared" si="0"/>
        <v>14</v>
      </c>
      <c r="J35" s="17">
        <v>0</v>
      </c>
      <c r="K35" s="17">
        <v>0</v>
      </c>
      <c r="L35" s="17">
        <v>0</v>
      </c>
      <c r="M35" s="166">
        <f t="shared" si="1"/>
        <v>14</v>
      </c>
      <c r="O35" s="17">
        <v>14</v>
      </c>
      <c r="P35" s="17">
        <v>0</v>
      </c>
      <c r="Q35" s="17">
        <v>0</v>
      </c>
      <c r="R35" s="17">
        <v>0</v>
      </c>
      <c r="S35" s="17">
        <v>0</v>
      </c>
      <c r="T35" s="166">
        <f t="shared" si="2"/>
        <v>14</v>
      </c>
    </row>
    <row r="36" spans="1:20" ht="12.75">
      <c r="A36" s="210" t="s">
        <v>48</v>
      </c>
      <c r="B36" s="17" t="s">
        <v>133</v>
      </c>
      <c r="C36" s="17">
        <v>354</v>
      </c>
      <c r="D36" s="17">
        <v>738</v>
      </c>
      <c r="E36" s="17">
        <v>0</v>
      </c>
      <c r="F36" s="17">
        <v>0</v>
      </c>
      <c r="G36" s="17">
        <v>0</v>
      </c>
      <c r="H36" s="166">
        <f t="shared" si="0"/>
        <v>1092</v>
      </c>
      <c r="J36" s="17">
        <v>1567</v>
      </c>
      <c r="K36" s="17">
        <v>0</v>
      </c>
      <c r="L36" s="17">
        <v>0</v>
      </c>
      <c r="M36" s="166">
        <f t="shared" si="1"/>
        <v>2659</v>
      </c>
      <c r="O36" s="17">
        <v>354</v>
      </c>
      <c r="P36" s="17">
        <v>0</v>
      </c>
      <c r="Q36" s="17">
        <v>2305</v>
      </c>
      <c r="R36" s="17">
        <v>0</v>
      </c>
      <c r="S36" s="17">
        <v>0</v>
      </c>
      <c r="T36" s="166">
        <f t="shared" si="2"/>
        <v>2659</v>
      </c>
    </row>
    <row r="37" spans="1:20" ht="12.75">
      <c r="A37" s="210" t="s">
        <v>49</v>
      </c>
      <c r="B37" s="17" t="s">
        <v>134</v>
      </c>
      <c r="C37" s="17">
        <v>0</v>
      </c>
      <c r="D37" s="17">
        <v>0</v>
      </c>
      <c r="E37" s="17">
        <v>0</v>
      </c>
      <c r="F37" s="17">
        <v>0</v>
      </c>
      <c r="G37" s="17">
        <v>1693</v>
      </c>
      <c r="H37" s="166">
        <f t="shared" si="0"/>
        <v>1693</v>
      </c>
      <c r="J37" s="17">
        <v>4364</v>
      </c>
      <c r="K37" s="17">
        <v>0</v>
      </c>
      <c r="L37" s="17">
        <v>7753</v>
      </c>
      <c r="M37" s="166">
        <f t="shared" si="1"/>
        <v>13810</v>
      </c>
      <c r="O37" s="17">
        <v>1435</v>
      </c>
      <c r="P37" s="17">
        <v>460</v>
      </c>
      <c r="Q37" s="17">
        <v>1863</v>
      </c>
      <c r="R37" s="17">
        <v>0</v>
      </c>
      <c r="S37" s="17">
        <v>10052</v>
      </c>
      <c r="T37" s="166">
        <f t="shared" si="2"/>
        <v>13810</v>
      </c>
    </row>
    <row r="38" spans="1:20" ht="12.75">
      <c r="A38" s="210" t="s">
        <v>50</v>
      </c>
      <c r="B38" s="17" t="s">
        <v>135</v>
      </c>
      <c r="C38" s="17">
        <v>0</v>
      </c>
      <c r="D38" s="17">
        <v>287</v>
      </c>
      <c r="E38" s="17">
        <v>0</v>
      </c>
      <c r="F38" s="17">
        <v>0</v>
      </c>
      <c r="G38" s="17">
        <v>0</v>
      </c>
      <c r="H38" s="166">
        <f t="shared" si="0"/>
        <v>287</v>
      </c>
      <c r="J38" s="17">
        <v>1902</v>
      </c>
      <c r="K38" s="17">
        <v>0</v>
      </c>
      <c r="L38" s="17">
        <v>1668</v>
      </c>
      <c r="M38" s="166">
        <f t="shared" si="1"/>
        <v>3857</v>
      </c>
      <c r="O38" s="17">
        <v>0</v>
      </c>
      <c r="P38" s="17">
        <v>0</v>
      </c>
      <c r="Q38" s="17">
        <v>2189</v>
      </c>
      <c r="R38" s="17">
        <v>0</v>
      </c>
      <c r="S38" s="17">
        <v>1668</v>
      </c>
      <c r="T38" s="166">
        <f t="shared" si="2"/>
        <v>3857</v>
      </c>
    </row>
    <row r="39" spans="1:20" ht="12.75">
      <c r="A39" s="210" t="s">
        <v>51</v>
      </c>
      <c r="B39" s="17" t="s">
        <v>136</v>
      </c>
      <c r="C39" s="17">
        <v>0</v>
      </c>
      <c r="D39" s="17">
        <v>0</v>
      </c>
      <c r="E39" s="17">
        <v>402</v>
      </c>
      <c r="F39" s="17">
        <v>0</v>
      </c>
      <c r="G39" s="17">
        <v>150</v>
      </c>
      <c r="H39" s="166">
        <f t="shared" si="0"/>
        <v>552</v>
      </c>
      <c r="J39" s="17">
        <v>71</v>
      </c>
      <c r="K39" s="17">
        <v>0</v>
      </c>
      <c r="L39" s="17">
        <v>250</v>
      </c>
      <c r="M39" s="166">
        <f t="shared" si="1"/>
        <v>873</v>
      </c>
      <c r="O39" s="17">
        <v>0</v>
      </c>
      <c r="P39" s="17">
        <v>0</v>
      </c>
      <c r="Q39" s="17">
        <v>873</v>
      </c>
      <c r="R39" s="17">
        <v>0</v>
      </c>
      <c r="S39" s="17">
        <v>0</v>
      </c>
      <c r="T39" s="166">
        <f t="shared" si="2"/>
        <v>873</v>
      </c>
    </row>
    <row r="40" spans="1:20" ht="12.75">
      <c r="A40" s="210" t="s">
        <v>52</v>
      </c>
      <c r="B40" s="17" t="s">
        <v>137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66">
        <f t="shared" si="0"/>
        <v>0</v>
      </c>
      <c r="J40" s="17">
        <v>52</v>
      </c>
      <c r="K40" s="17">
        <v>0</v>
      </c>
      <c r="L40" s="17">
        <v>0</v>
      </c>
      <c r="M40" s="166">
        <f t="shared" si="1"/>
        <v>52</v>
      </c>
      <c r="O40" s="17">
        <v>0</v>
      </c>
      <c r="P40" s="17">
        <v>0</v>
      </c>
      <c r="Q40" s="17">
        <v>52</v>
      </c>
      <c r="R40" s="17">
        <v>0</v>
      </c>
      <c r="S40" s="17">
        <v>0</v>
      </c>
      <c r="T40" s="166">
        <f t="shared" si="2"/>
        <v>52</v>
      </c>
    </row>
    <row r="41" spans="1:20" ht="12.75">
      <c r="A41" s="210" t="s">
        <v>53</v>
      </c>
      <c r="B41" s="17" t="s">
        <v>138</v>
      </c>
      <c r="C41" s="17">
        <v>490</v>
      </c>
      <c r="D41" s="17">
        <v>0</v>
      </c>
      <c r="E41" s="17">
        <v>0</v>
      </c>
      <c r="F41" s="17">
        <v>0</v>
      </c>
      <c r="G41" s="17">
        <v>0</v>
      </c>
      <c r="H41" s="166">
        <f t="shared" si="0"/>
        <v>490</v>
      </c>
      <c r="J41" s="17">
        <v>0</v>
      </c>
      <c r="K41" s="17">
        <v>0</v>
      </c>
      <c r="L41" s="17">
        <v>487</v>
      </c>
      <c r="M41" s="166">
        <f t="shared" si="1"/>
        <v>977</v>
      </c>
      <c r="O41" s="17">
        <v>490</v>
      </c>
      <c r="P41" s="17">
        <v>0</v>
      </c>
      <c r="Q41" s="17">
        <v>487</v>
      </c>
      <c r="R41" s="17">
        <v>0</v>
      </c>
      <c r="S41" s="17">
        <v>0</v>
      </c>
      <c r="T41" s="166">
        <f t="shared" si="2"/>
        <v>977</v>
      </c>
    </row>
    <row r="42" spans="1:20" ht="12.75">
      <c r="A42" s="210" t="s">
        <v>54</v>
      </c>
      <c r="B42" s="17" t="s">
        <v>139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66">
        <f t="shared" si="0"/>
        <v>0</v>
      </c>
      <c r="J42" s="17">
        <v>6854</v>
      </c>
      <c r="K42" s="17">
        <v>5</v>
      </c>
      <c r="L42" s="17">
        <v>0</v>
      </c>
      <c r="M42" s="166">
        <f t="shared" si="1"/>
        <v>6859</v>
      </c>
      <c r="O42" s="17">
        <v>0</v>
      </c>
      <c r="P42" s="17">
        <v>0</v>
      </c>
      <c r="Q42" s="17">
        <v>6859</v>
      </c>
      <c r="R42" s="17">
        <v>0</v>
      </c>
      <c r="S42" s="17">
        <v>0</v>
      </c>
      <c r="T42" s="166">
        <f t="shared" si="2"/>
        <v>6859</v>
      </c>
    </row>
    <row r="43" spans="1:20" ht="12.75">
      <c r="A43" s="210" t="s">
        <v>55</v>
      </c>
      <c r="B43" s="17" t="s">
        <v>140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66">
        <f t="shared" si="0"/>
        <v>0</v>
      </c>
      <c r="J43" s="17">
        <v>0</v>
      </c>
      <c r="K43" s="17">
        <v>0</v>
      </c>
      <c r="L43" s="17">
        <v>0</v>
      </c>
      <c r="M43" s="166">
        <f t="shared" si="1"/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66">
        <f t="shared" si="2"/>
        <v>0</v>
      </c>
    </row>
    <row r="44" spans="1:20" ht="12.75">
      <c r="A44" s="210" t="s">
        <v>56</v>
      </c>
      <c r="B44" s="17" t="s">
        <v>141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66">
        <f t="shared" si="0"/>
        <v>0</v>
      </c>
      <c r="J44" s="17">
        <v>0</v>
      </c>
      <c r="K44" s="17">
        <v>0</v>
      </c>
      <c r="L44" s="17">
        <v>0</v>
      </c>
      <c r="M44" s="166">
        <f t="shared" si="1"/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66">
        <f t="shared" si="2"/>
        <v>0</v>
      </c>
    </row>
    <row r="45" spans="1:20" ht="12.75">
      <c r="A45" s="210" t="s">
        <v>57</v>
      </c>
      <c r="B45" s="17" t="s">
        <v>142</v>
      </c>
      <c r="C45" s="17">
        <v>0</v>
      </c>
      <c r="D45" s="17">
        <v>0</v>
      </c>
      <c r="E45" s="17">
        <v>0</v>
      </c>
      <c r="F45" s="17">
        <v>0</v>
      </c>
      <c r="G45" s="17">
        <v>335</v>
      </c>
      <c r="H45" s="166">
        <f t="shared" si="0"/>
        <v>335</v>
      </c>
      <c r="J45" s="17">
        <v>0</v>
      </c>
      <c r="K45" s="17">
        <v>0</v>
      </c>
      <c r="L45" s="17">
        <v>0</v>
      </c>
      <c r="M45" s="166">
        <f t="shared" si="1"/>
        <v>335</v>
      </c>
      <c r="O45" s="17">
        <v>0</v>
      </c>
      <c r="P45" s="17">
        <v>0</v>
      </c>
      <c r="Q45" s="17">
        <v>335</v>
      </c>
      <c r="R45" s="17">
        <v>0</v>
      </c>
      <c r="S45" s="17">
        <v>0</v>
      </c>
      <c r="T45" s="166">
        <f t="shared" si="2"/>
        <v>335</v>
      </c>
    </row>
    <row r="46" spans="1:20" ht="12.75">
      <c r="A46" s="210" t="s">
        <v>58</v>
      </c>
      <c r="B46" s="17" t="s">
        <v>143</v>
      </c>
      <c r="C46" s="17">
        <v>0</v>
      </c>
      <c r="D46" s="17">
        <v>0</v>
      </c>
      <c r="E46" s="17">
        <v>0</v>
      </c>
      <c r="F46" s="17">
        <v>16724</v>
      </c>
      <c r="G46" s="17">
        <v>0</v>
      </c>
      <c r="H46" s="166">
        <f t="shared" si="0"/>
        <v>16724</v>
      </c>
      <c r="J46" s="17">
        <v>552</v>
      </c>
      <c r="K46" s="17">
        <v>0</v>
      </c>
      <c r="L46" s="17">
        <v>0</v>
      </c>
      <c r="M46" s="166">
        <f t="shared" si="1"/>
        <v>17276</v>
      </c>
      <c r="O46" s="17">
        <v>12665</v>
      </c>
      <c r="P46" s="17">
        <v>4059</v>
      </c>
      <c r="Q46" s="17">
        <v>552</v>
      </c>
      <c r="R46" s="17">
        <v>0</v>
      </c>
      <c r="S46" s="17">
        <v>0</v>
      </c>
      <c r="T46" s="166">
        <f t="shared" si="2"/>
        <v>17276</v>
      </c>
    </row>
    <row r="47" spans="1:20" ht="12.75">
      <c r="A47" s="210" t="s">
        <v>59</v>
      </c>
      <c r="B47" s="17" t="s">
        <v>144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66">
        <f t="shared" si="0"/>
        <v>0</v>
      </c>
      <c r="J47" s="17">
        <v>0</v>
      </c>
      <c r="K47" s="17">
        <v>0</v>
      </c>
      <c r="L47" s="17">
        <v>0</v>
      </c>
      <c r="M47" s="166">
        <f t="shared" si="1"/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66">
        <f t="shared" si="2"/>
        <v>0</v>
      </c>
    </row>
    <row r="48" spans="1:20" ht="12.75">
      <c r="A48" s="216" t="s">
        <v>3</v>
      </c>
      <c r="B48" s="216" t="s">
        <v>431</v>
      </c>
      <c r="C48" s="223">
        <f>SUM(C6:C47)</f>
        <v>2726</v>
      </c>
      <c r="D48" s="223">
        <f aca="true" t="shared" si="3" ref="D48:J48">SUM(D6:D47)</f>
        <v>2116</v>
      </c>
      <c r="E48" s="223">
        <f t="shared" si="3"/>
        <v>402</v>
      </c>
      <c r="F48" s="223">
        <f t="shared" si="3"/>
        <v>16724</v>
      </c>
      <c r="G48" s="223">
        <f t="shared" si="3"/>
        <v>12702</v>
      </c>
      <c r="H48" s="223">
        <f t="shared" si="3"/>
        <v>34670</v>
      </c>
      <c r="J48" s="223">
        <f t="shared" si="3"/>
        <v>38646</v>
      </c>
      <c r="K48" s="223">
        <f aca="true" t="shared" si="4" ref="K48:T48">SUM(K6:K47)</f>
        <v>1571</v>
      </c>
      <c r="L48" s="223">
        <f t="shared" si="4"/>
        <v>57772</v>
      </c>
      <c r="M48" s="223">
        <f t="shared" si="4"/>
        <v>132659</v>
      </c>
      <c r="O48" s="223">
        <f t="shared" si="4"/>
        <v>18633</v>
      </c>
      <c r="P48" s="223">
        <f t="shared" si="4"/>
        <v>5031</v>
      </c>
      <c r="Q48" s="223">
        <f t="shared" si="4"/>
        <v>62596</v>
      </c>
      <c r="R48" s="223">
        <f t="shared" si="4"/>
        <v>4125</v>
      </c>
      <c r="S48" s="223">
        <f t="shared" si="4"/>
        <v>42274</v>
      </c>
      <c r="T48" s="223">
        <f t="shared" si="4"/>
        <v>132659</v>
      </c>
    </row>
    <row r="49" spans="1:20" ht="12.75">
      <c r="A49" s="15"/>
      <c r="B49" s="15" t="s">
        <v>346</v>
      </c>
      <c r="C49" s="15">
        <v>0</v>
      </c>
      <c r="D49" s="15">
        <v>0</v>
      </c>
      <c r="E49" s="15">
        <v>0</v>
      </c>
      <c r="F49" s="15">
        <v>0</v>
      </c>
      <c r="G49" s="15">
        <v>8706</v>
      </c>
      <c r="H49" s="167">
        <f t="shared" si="0"/>
        <v>8706</v>
      </c>
      <c r="J49" s="15">
        <v>0</v>
      </c>
      <c r="K49" s="15">
        <v>0</v>
      </c>
      <c r="L49" s="15">
        <v>0</v>
      </c>
      <c r="M49" s="167">
        <f t="shared" si="1"/>
        <v>8706</v>
      </c>
      <c r="O49" s="15">
        <v>0</v>
      </c>
      <c r="P49" s="15">
        <v>0</v>
      </c>
      <c r="Q49" s="15">
        <v>8706</v>
      </c>
      <c r="R49" s="15">
        <v>0</v>
      </c>
      <c r="S49" s="15">
        <v>0</v>
      </c>
      <c r="T49" s="167">
        <f t="shared" si="2"/>
        <v>8706</v>
      </c>
    </row>
    <row r="50" spans="1:20" ht="12.75">
      <c r="A50" s="367" t="s">
        <v>428</v>
      </c>
      <c r="B50" s="15" t="s">
        <v>429</v>
      </c>
      <c r="C50" s="15">
        <v>52</v>
      </c>
      <c r="D50" s="15">
        <v>455</v>
      </c>
      <c r="E50" s="15">
        <v>0</v>
      </c>
      <c r="F50" s="15">
        <v>0</v>
      </c>
      <c r="G50" s="15">
        <v>131404</v>
      </c>
      <c r="H50" s="167">
        <f t="shared" si="0"/>
        <v>131911</v>
      </c>
      <c r="J50" s="15">
        <v>0</v>
      </c>
      <c r="K50" s="15">
        <v>0</v>
      </c>
      <c r="L50" s="15">
        <v>0</v>
      </c>
      <c r="M50" s="167">
        <f t="shared" si="1"/>
        <v>131911</v>
      </c>
      <c r="O50" s="15">
        <v>0</v>
      </c>
      <c r="P50" s="15">
        <v>0</v>
      </c>
      <c r="Q50" s="15">
        <v>28829</v>
      </c>
      <c r="R50" s="15">
        <v>24967</v>
      </c>
      <c r="S50" s="15">
        <v>78115</v>
      </c>
      <c r="T50" s="167">
        <f t="shared" si="2"/>
        <v>131911</v>
      </c>
    </row>
    <row r="51" spans="2:20" ht="12.75">
      <c r="B51" s="18" t="s">
        <v>60</v>
      </c>
      <c r="C51" s="165">
        <f>SUM(C48:C50)</f>
        <v>2778</v>
      </c>
      <c r="D51" s="165">
        <f aca="true" t="shared" si="5" ref="D51:J51">SUM(D48:D50)</f>
        <v>2571</v>
      </c>
      <c r="E51" s="165">
        <f t="shared" si="5"/>
        <v>402</v>
      </c>
      <c r="F51" s="165">
        <f t="shared" si="5"/>
        <v>16724</v>
      </c>
      <c r="G51" s="165">
        <f t="shared" si="5"/>
        <v>152812</v>
      </c>
      <c r="H51" s="165">
        <f t="shared" si="5"/>
        <v>175287</v>
      </c>
      <c r="J51" s="165">
        <f t="shared" si="5"/>
        <v>38646</v>
      </c>
      <c r="K51" s="165">
        <f>SUM(K48:K50)</f>
        <v>1571</v>
      </c>
      <c r="L51" s="165">
        <f>SUM(L48:L50)</f>
        <v>57772</v>
      </c>
      <c r="M51" s="165">
        <f>SUM(M48:M50)</f>
        <v>273276</v>
      </c>
      <c r="O51" s="165">
        <f aca="true" t="shared" si="6" ref="O51:T51">SUM(O48:O50)</f>
        <v>18633</v>
      </c>
      <c r="P51" s="165">
        <f t="shared" si="6"/>
        <v>5031</v>
      </c>
      <c r="Q51" s="165">
        <f t="shared" si="6"/>
        <v>100131</v>
      </c>
      <c r="R51" s="165">
        <f t="shared" si="6"/>
        <v>29092</v>
      </c>
      <c r="S51" s="165">
        <f t="shared" si="6"/>
        <v>120389</v>
      </c>
      <c r="T51" s="165">
        <f t="shared" si="6"/>
        <v>273276</v>
      </c>
    </row>
    <row r="52" spans="1:20" ht="12.75">
      <c r="A52" s="15"/>
      <c r="B52" s="15" t="s">
        <v>430</v>
      </c>
      <c r="C52" s="15"/>
      <c r="D52" s="15"/>
      <c r="E52" s="15"/>
      <c r="F52" s="15"/>
      <c r="G52" s="15"/>
      <c r="H52" s="15"/>
      <c r="I52" s="15"/>
      <c r="J52" s="15"/>
      <c r="K52" s="15"/>
      <c r="L52" s="15">
        <v>6113</v>
      </c>
      <c r="M52" s="20">
        <f>SUM(H52:L52)</f>
        <v>6113</v>
      </c>
      <c r="N52" s="15"/>
      <c r="O52" s="15"/>
      <c r="P52" s="15"/>
      <c r="Q52" s="15">
        <v>6113</v>
      </c>
      <c r="R52" s="15"/>
      <c r="S52" s="15"/>
      <c r="T52" s="20">
        <f>SUM(O52:S52)</f>
        <v>6113</v>
      </c>
    </row>
  </sheetData>
  <mergeCells count="2">
    <mergeCell ref="C1:M1"/>
    <mergeCell ref="O1:S1"/>
  </mergeCell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CE,Normál\&amp;P/&amp;N
Kötelezettséggel terhelt pénzmaradvány&amp;R&amp;"Times New Roman CE,Normál\10/b.sz.melléklet
(ezer ft-ban)</oddHeader>
    <oddFooter>&amp;L&amp;"Times New Roman CE,Normál\&amp;U(*)=Megjegyzés&amp;U: a melléklet csak a 2002.évi pénzmaradvány terhére vállalható kötelezettségeket tartalmazza.
&amp;D/&amp;T/Tóthné&amp;C&amp;"Times New Roman CE,Normál\&amp;F/&amp;A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" sqref="A8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24.57421875" style="0" customWidth="1"/>
    <col min="5" max="6" width="10.28125" style="0" customWidth="1"/>
    <col min="7" max="7" width="10.421875" style="0" customWidth="1"/>
    <col min="8" max="8" width="10.00390625" style="0" customWidth="1"/>
    <col min="9" max="9" width="9.421875" style="0" customWidth="1"/>
    <col min="11" max="12" width="0.42578125" style="0" customWidth="1"/>
    <col min="13" max="13" width="10.28125" style="0" customWidth="1"/>
    <col min="14" max="14" width="10.57421875" style="0" customWidth="1"/>
    <col min="15" max="15" width="10.7109375" style="0" customWidth="1"/>
    <col min="16" max="16" width="9.00390625" style="0" customWidth="1"/>
    <col min="17" max="17" width="9.28125" style="0" customWidth="1"/>
    <col min="18" max="18" width="11.00390625" style="0" customWidth="1"/>
  </cols>
  <sheetData>
    <row r="1" spans="1:18" ht="12.75">
      <c r="A1" s="368" t="s">
        <v>3</v>
      </c>
      <c r="B1" s="368" t="s">
        <v>3</v>
      </c>
      <c r="C1" s="368" t="s">
        <v>3</v>
      </c>
      <c r="D1" s="369"/>
      <c r="E1" s="369"/>
      <c r="F1" s="369"/>
      <c r="G1" s="369"/>
      <c r="H1" s="369"/>
      <c r="I1" s="369"/>
      <c r="J1" s="369"/>
      <c r="K1" s="370"/>
      <c r="L1" s="370"/>
      <c r="M1" s="425" t="s">
        <v>422</v>
      </c>
      <c r="N1" s="426"/>
      <c r="O1" s="426"/>
      <c r="P1" s="426"/>
      <c r="Q1" s="426"/>
      <c r="R1" s="427"/>
    </row>
    <row r="2" spans="1:18" ht="12.75">
      <c r="A2" s="371" t="s">
        <v>24</v>
      </c>
      <c r="B2" s="371" t="s">
        <v>79</v>
      </c>
      <c r="C2" s="371" t="s">
        <v>170</v>
      </c>
      <c r="D2" s="372" t="s">
        <v>208</v>
      </c>
      <c r="E2" s="372" t="s">
        <v>248</v>
      </c>
      <c r="F2" s="372" t="s">
        <v>209</v>
      </c>
      <c r="G2" s="372" t="s">
        <v>366</v>
      </c>
      <c r="H2" s="372" t="s">
        <v>242</v>
      </c>
      <c r="I2" s="372" t="s">
        <v>367</v>
      </c>
      <c r="J2" s="372" t="s">
        <v>368</v>
      </c>
      <c r="K2" s="370"/>
      <c r="L2" s="370"/>
      <c r="M2" s="369"/>
      <c r="N2" s="369"/>
      <c r="O2" s="369"/>
      <c r="P2" s="369"/>
      <c r="Q2" s="369"/>
      <c r="R2" s="369"/>
    </row>
    <row r="3" spans="1:18" ht="12.75">
      <c r="A3" s="371" t="s">
        <v>30</v>
      </c>
      <c r="B3" s="371" t="s">
        <v>80</v>
      </c>
      <c r="C3" s="373" t="s">
        <v>172</v>
      </c>
      <c r="D3" s="374"/>
      <c r="E3" s="372" t="s">
        <v>321</v>
      </c>
      <c r="F3" s="374"/>
      <c r="G3" s="372" t="s">
        <v>238</v>
      </c>
      <c r="H3" s="374"/>
      <c r="I3" s="372" t="s">
        <v>369</v>
      </c>
      <c r="J3" s="372" t="s">
        <v>351</v>
      </c>
      <c r="K3" s="370"/>
      <c r="L3" s="370"/>
      <c r="M3" s="372" t="s">
        <v>215</v>
      </c>
      <c r="N3" s="372" t="s">
        <v>263</v>
      </c>
      <c r="O3" s="372" t="s">
        <v>229</v>
      </c>
      <c r="P3" s="372" t="s">
        <v>73</v>
      </c>
      <c r="Q3" s="372" t="s">
        <v>416</v>
      </c>
      <c r="R3" s="372" t="s">
        <v>210</v>
      </c>
    </row>
    <row r="4" spans="1:18" ht="12.75">
      <c r="A4" s="371" t="s">
        <v>3</v>
      </c>
      <c r="B4" s="371" t="s">
        <v>30</v>
      </c>
      <c r="C4" s="373"/>
      <c r="D4" s="374"/>
      <c r="E4" s="372" t="s">
        <v>365</v>
      </c>
      <c r="F4" s="374"/>
      <c r="G4" s="374"/>
      <c r="H4" s="374"/>
      <c r="I4" s="374"/>
      <c r="J4" s="374" t="s">
        <v>238</v>
      </c>
      <c r="K4" s="370"/>
      <c r="L4" s="370"/>
      <c r="M4" s="372" t="s">
        <v>211</v>
      </c>
      <c r="N4" s="372" t="s">
        <v>421</v>
      </c>
      <c r="O4" s="372" t="s">
        <v>417</v>
      </c>
      <c r="P4" s="374"/>
      <c r="Q4" s="374"/>
      <c r="R4" s="374"/>
    </row>
    <row r="5" spans="1:18" ht="12.75">
      <c r="A5" s="375"/>
      <c r="B5" s="375"/>
      <c r="C5" s="376"/>
      <c r="D5" s="377"/>
      <c r="E5" s="378" t="s">
        <v>236</v>
      </c>
      <c r="F5" s="378" t="s">
        <v>236</v>
      </c>
      <c r="G5" s="377"/>
      <c r="H5" s="377"/>
      <c r="I5" s="377"/>
      <c r="J5" s="377"/>
      <c r="K5" s="370"/>
      <c r="L5" s="370"/>
      <c r="M5" s="377"/>
      <c r="N5" s="377"/>
      <c r="O5" s="377"/>
      <c r="P5" s="377"/>
      <c r="Q5" s="377"/>
      <c r="R5" s="377"/>
    </row>
    <row r="6" spans="1:18" ht="12.75">
      <c r="A6" s="361"/>
      <c r="B6" s="361"/>
      <c r="C6" s="221"/>
      <c r="D6" s="23" t="s">
        <v>8</v>
      </c>
      <c r="E6" s="23" t="s">
        <v>6</v>
      </c>
      <c r="F6" s="23" t="s">
        <v>9</v>
      </c>
      <c r="G6" s="23" t="s">
        <v>418</v>
      </c>
      <c r="H6" s="23" t="s">
        <v>11</v>
      </c>
      <c r="I6" s="23" t="s">
        <v>12</v>
      </c>
      <c r="J6" s="23" t="s">
        <v>419</v>
      </c>
      <c r="M6" s="23" t="s">
        <v>14</v>
      </c>
      <c r="N6" s="23" t="s">
        <v>15</v>
      </c>
      <c r="O6" s="23" t="s">
        <v>16</v>
      </c>
      <c r="P6" s="23" t="s">
        <v>17</v>
      </c>
      <c r="Q6" s="23" t="s">
        <v>18</v>
      </c>
      <c r="R6" s="23" t="s">
        <v>420</v>
      </c>
    </row>
    <row r="7" spans="1:18" ht="12.75">
      <c r="A7" s="57"/>
      <c r="B7" s="16"/>
      <c r="C7" s="16"/>
      <c r="D7" s="362"/>
      <c r="E7" s="16"/>
      <c r="F7" s="16"/>
      <c r="G7" s="16"/>
      <c r="H7" s="16"/>
      <c r="I7" s="16"/>
      <c r="J7" s="16"/>
      <c r="M7" s="363"/>
      <c r="N7" s="363"/>
      <c r="O7" s="363"/>
      <c r="P7" s="363"/>
      <c r="Q7" s="363"/>
      <c r="R7" s="363"/>
    </row>
    <row r="8" spans="1:18" ht="12.75">
      <c r="A8" s="379">
        <v>1</v>
      </c>
      <c r="B8" s="379" t="s">
        <v>8</v>
      </c>
      <c r="C8" s="380" t="s">
        <v>174</v>
      </c>
      <c r="D8" s="381">
        <v>182176</v>
      </c>
      <c r="E8" s="380">
        <v>0</v>
      </c>
      <c r="F8" s="380">
        <v>166986</v>
      </c>
      <c r="G8" s="382">
        <f>D8-E8-F8</f>
        <v>15190</v>
      </c>
      <c r="H8" s="380">
        <v>0</v>
      </c>
      <c r="I8" s="380">
        <v>-11775</v>
      </c>
      <c r="J8" s="382">
        <f>SUM(G8:I8)</f>
        <v>3415</v>
      </c>
      <c r="K8" s="232"/>
      <c r="L8" s="232"/>
      <c r="M8" s="380">
        <v>663</v>
      </c>
      <c r="N8" s="380">
        <v>212</v>
      </c>
      <c r="O8" s="380">
        <v>2002</v>
      </c>
      <c r="P8" s="380">
        <v>0</v>
      </c>
      <c r="Q8" s="380">
        <v>538</v>
      </c>
      <c r="R8" s="382">
        <f>SUM(M8:Q8)</f>
        <v>3415</v>
      </c>
    </row>
    <row r="9" spans="1:18" ht="12.75">
      <c r="A9" s="379">
        <v>1</v>
      </c>
      <c r="B9" s="379" t="s">
        <v>6</v>
      </c>
      <c r="C9" s="380" t="s">
        <v>175</v>
      </c>
      <c r="D9" s="381">
        <v>727968</v>
      </c>
      <c r="E9" s="380">
        <v>14636</v>
      </c>
      <c r="F9" s="380">
        <v>722417</v>
      </c>
      <c r="G9" s="382">
        <f>D9-E9-F9</f>
        <v>-9085</v>
      </c>
      <c r="H9" s="380">
        <v>13485</v>
      </c>
      <c r="I9" s="380">
        <v>-2357</v>
      </c>
      <c r="J9" s="382">
        <f>SUM(G9:I9)</f>
        <v>2043</v>
      </c>
      <c r="K9" s="232"/>
      <c r="L9" s="232"/>
      <c r="M9" s="380">
        <v>0</v>
      </c>
      <c r="N9" s="380">
        <v>0</v>
      </c>
      <c r="O9" s="380"/>
      <c r="P9" s="380">
        <v>2043</v>
      </c>
      <c r="Q9" s="380">
        <v>0</v>
      </c>
      <c r="R9" s="382">
        <f>SUM(M9:Q9)</f>
        <v>2043</v>
      </c>
    </row>
    <row r="10" spans="1:18" ht="12.75">
      <c r="A10" s="383">
        <v>1</v>
      </c>
      <c r="B10" s="384"/>
      <c r="C10" s="384" t="s">
        <v>176</v>
      </c>
      <c r="D10" s="385">
        <f>SUM(D8:D9)</f>
        <v>910144</v>
      </c>
      <c r="E10" s="386">
        <f aca="true" t="shared" si="0" ref="E10:J10">SUM(E8:E9)</f>
        <v>14636</v>
      </c>
      <c r="F10" s="386">
        <f t="shared" si="0"/>
        <v>889403</v>
      </c>
      <c r="G10" s="386">
        <f t="shared" si="0"/>
        <v>6105</v>
      </c>
      <c r="H10" s="386">
        <f t="shared" si="0"/>
        <v>13485</v>
      </c>
      <c r="I10" s="386">
        <f t="shared" si="0"/>
        <v>-14132</v>
      </c>
      <c r="J10" s="386">
        <f t="shared" si="0"/>
        <v>5458</v>
      </c>
      <c r="K10" s="232"/>
      <c r="L10" s="232"/>
      <c r="M10" s="386">
        <f aca="true" t="shared" si="1" ref="M10:R10">SUM(M8:M9)</f>
        <v>663</v>
      </c>
      <c r="N10" s="386">
        <f t="shared" si="1"/>
        <v>212</v>
      </c>
      <c r="O10" s="386">
        <f t="shared" si="1"/>
        <v>2002</v>
      </c>
      <c r="P10" s="386">
        <f t="shared" si="1"/>
        <v>2043</v>
      </c>
      <c r="Q10" s="386">
        <f t="shared" si="1"/>
        <v>538</v>
      </c>
      <c r="R10" s="386">
        <f t="shared" si="1"/>
        <v>5458</v>
      </c>
    </row>
    <row r="11" spans="1:18" ht="12.75">
      <c r="A11" s="17"/>
      <c r="B11" s="17"/>
      <c r="C11" s="17"/>
      <c r="D11" s="364"/>
      <c r="E11" s="17"/>
      <c r="F11" s="17"/>
      <c r="G11" s="17"/>
      <c r="H11" s="17"/>
      <c r="I11" s="17"/>
      <c r="J11" s="17"/>
      <c r="M11" s="365"/>
      <c r="N11" s="365"/>
      <c r="O11" s="365"/>
      <c r="P11" s="365"/>
      <c r="Q11" s="365"/>
      <c r="R11" s="365"/>
    </row>
    <row r="12" spans="1:18" ht="12.75">
      <c r="A12" s="62">
        <v>8</v>
      </c>
      <c r="B12" s="62" t="s">
        <v>8</v>
      </c>
      <c r="C12" s="24" t="s">
        <v>178</v>
      </c>
      <c r="D12" s="388">
        <v>67950</v>
      </c>
      <c r="E12" s="24">
        <v>1482</v>
      </c>
      <c r="F12" s="24">
        <v>65926</v>
      </c>
      <c r="G12" s="32">
        <f>D12-E12-F12</f>
        <v>542</v>
      </c>
      <c r="H12" s="24">
        <v>0</v>
      </c>
      <c r="I12" s="24">
        <v>486</v>
      </c>
      <c r="J12" s="32">
        <f aca="true" t="shared" si="2" ref="J12:J30">SUM(G12:I12)</f>
        <v>1028</v>
      </c>
      <c r="K12" s="389"/>
      <c r="L12" s="389"/>
      <c r="M12" s="24">
        <v>754</v>
      </c>
      <c r="N12" s="24">
        <v>230</v>
      </c>
      <c r="O12" s="24">
        <v>44</v>
      </c>
      <c r="P12" s="24">
        <v>0</v>
      </c>
      <c r="Q12" s="24">
        <v>0</v>
      </c>
      <c r="R12" s="32">
        <f>SUM(M12:Q12)</f>
        <v>1028</v>
      </c>
    </row>
    <row r="13" spans="1:18" ht="12.75">
      <c r="A13" s="390">
        <v>8</v>
      </c>
      <c r="B13" s="62" t="s">
        <v>6</v>
      </c>
      <c r="C13" s="24" t="s">
        <v>179</v>
      </c>
      <c r="D13" s="388">
        <v>32777</v>
      </c>
      <c r="E13" s="24">
        <v>1235</v>
      </c>
      <c r="F13" s="24">
        <v>31401</v>
      </c>
      <c r="G13" s="32">
        <f aca="true" t="shared" si="3" ref="G13:G30">D13-E13-F13</f>
        <v>141</v>
      </c>
      <c r="H13" s="24">
        <v>0</v>
      </c>
      <c r="I13" s="24">
        <v>-21</v>
      </c>
      <c r="J13" s="32">
        <f t="shared" si="2"/>
        <v>120</v>
      </c>
      <c r="K13" s="389"/>
      <c r="L13" s="389"/>
      <c r="M13" s="24">
        <v>76</v>
      </c>
      <c r="N13" s="24">
        <v>8</v>
      </c>
      <c r="O13" s="24">
        <v>36</v>
      </c>
      <c r="P13" s="24">
        <v>0</v>
      </c>
      <c r="Q13" s="24">
        <v>0</v>
      </c>
      <c r="R13" s="32">
        <f aca="true" t="shared" si="4" ref="R13:R30">SUM(M13:Q13)</f>
        <v>120</v>
      </c>
    </row>
    <row r="14" spans="1:18" ht="12.75">
      <c r="A14" s="390">
        <v>8</v>
      </c>
      <c r="B14" s="62" t="s">
        <v>9</v>
      </c>
      <c r="C14" s="24" t="s">
        <v>180</v>
      </c>
      <c r="D14" s="388">
        <v>49181</v>
      </c>
      <c r="E14" s="24">
        <v>932</v>
      </c>
      <c r="F14" s="24">
        <v>47740</v>
      </c>
      <c r="G14" s="32">
        <f t="shared" si="3"/>
        <v>509</v>
      </c>
      <c r="H14" s="24">
        <v>0</v>
      </c>
      <c r="I14" s="24">
        <v>-26</v>
      </c>
      <c r="J14" s="32">
        <f t="shared" si="2"/>
        <v>483</v>
      </c>
      <c r="K14" s="389"/>
      <c r="L14" s="389"/>
      <c r="M14" s="24">
        <v>283</v>
      </c>
      <c r="N14" s="24">
        <v>64</v>
      </c>
      <c r="O14" s="24">
        <v>136</v>
      </c>
      <c r="P14" s="24">
        <v>0</v>
      </c>
      <c r="Q14" s="24">
        <v>0</v>
      </c>
      <c r="R14" s="32">
        <f t="shared" si="4"/>
        <v>483</v>
      </c>
    </row>
    <row r="15" spans="1:18" ht="12.75">
      <c r="A15" s="390">
        <v>8</v>
      </c>
      <c r="B15" s="62" t="s">
        <v>10</v>
      </c>
      <c r="C15" s="24" t="s">
        <v>181</v>
      </c>
      <c r="D15" s="388">
        <v>69462</v>
      </c>
      <c r="E15" s="24">
        <v>741</v>
      </c>
      <c r="F15" s="24">
        <v>68609</v>
      </c>
      <c r="G15" s="32">
        <f t="shared" si="3"/>
        <v>112</v>
      </c>
      <c r="H15" s="24">
        <v>0</v>
      </c>
      <c r="I15" s="24">
        <v>683</v>
      </c>
      <c r="J15" s="32">
        <f t="shared" si="2"/>
        <v>795</v>
      </c>
      <c r="K15" s="389"/>
      <c r="L15" s="389"/>
      <c r="M15" s="24">
        <v>578</v>
      </c>
      <c r="N15" s="24">
        <v>184</v>
      </c>
      <c r="O15" s="24">
        <v>33</v>
      </c>
      <c r="P15" s="24">
        <v>0</v>
      </c>
      <c r="Q15" s="24">
        <v>0</v>
      </c>
      <c r="R15" s="32">
        <f t="shared" si="4"/>
        <v>795</v>
      </c>
    </row>
    <row r="16" spans="1:18" ht="12.75">
      <c r="A16" s="390">
        <v>8</v>
      </c>
      <c r="B16" s="62" t="s">
        <v>11</v>
      </c>
      <c r="C16" s="24" t="s">
        <v>182</v>
      </c>
      <c r="D16" s="388">
        <v>69064</v>
      </c>
      <c r="E16" s="24">
        <v>923</v>
      </c>
      <c r="F16" s="24">
        <v>67032</v>
      </c>
      <c r="G16" s="32">
        <f t="shared" si="3"/>
        <v>1109</v>
      </c>
      <c r="H16" s="24">
        <v>0</v>
      </c>
      <c r="I16" s="24">
        <v>105</v>
      </c>
      <c r="J16" s="32">
        <f t="shared" si="2"/>
        <v>1214</v>
      </c>
      <c r="K16" s="389"/>
      <c r="L16" s="389"/>
      <c r="M16" s="24">
        <v>461</v>
      </c>
      <c r="N16" s="24">
        <v>148</v>
      </c>
      <c r="O16" s="24">
        <v>605</v>
      </c>
      <c r="P16" s="24">
        <v>0</v>
      </c>
      <c r="Q16" s="24">
        <v>0</v>
      </c>
      <c r="R16" s="32">
        <f t="shared" si="4"/>
        <v>1214</v>
      </c>
    </row>
    <row r="17" spans="1:18" ht="12.75">
      <c r="A17" s="390">
        <v>8</v>
      </c>
      <c r="B17" s="62" t="s">
        <v>12</v>
      </c>
      <c r="C17" s="24" t="s">
        <v>183</v>
      </c>
      <c r="D17" s="388">
        <v>41907</v>
      </c>
      <c r="E17" s="24">
        <v>1036</v>
      </c>
      <c r="F17" s="24">
        <v>40837</v>
      </c>
      <c r="G17" s="32">
        <f t="shared" si="3"/>
        <v>34</v>
      </c>
      <c r="H17" s="24">
        <v>0</v>
      </c>
      <c r="I17" s="24">
        <v>625</v>
      </c>
      <c r="J17" s="32">
        <f t="shared" si="2"/>
        <v>659</v>
      </c>
      <c r="K17" s="389"/>
      <c r="L17" s="389"/>
      <c r="M17" s="24">
        <v>43</v>
      </c>
      <c r="N17" s="24">
        <v>10</v>
      </c>
      <c r="O17" s="24">
        <v>606</v>
      </c>
      <c r="P17" s="24">
        <v>0</v>
      </c>
      <c r="Q17" s="24">
        <v>0</v>
      </c>
      <c r="R17" s="32">
        <f t="shared" si="4"/>
        <v>659</v>
      </c>
    </row>
    <row r="18" spans="1:18" ht="12.75">
      <c r="A18" s="390">
        <v>8</v>
      </c>
      <c r="B18" s="62" t="s">
        <v>13</v>
      </c>
      <c r="C18" s="24" t="s">
        <v>184</v>
      </c>
      <c r="D18" s="388">
        <v>35346</v>
      </c>
      <c r="E18" s="24">
        <v>733</v>
      </c>
      <c r="F18" s="24">
        <v>34062</v>
      </c>
      <c r="G18" s="32">
        <f t="shared" si="3"/>
        <v>551</v>
      </c>
      <c r="H18" s="24">
        <v>0</v>
      </c>
      <c r="I18" s="24">
        <v>90</v>
      </c>
      <c r="J18" s="32">
        <f t="shared" si="2"/>
        <v>641</v>
      </c>
      <c r="K18" s="389"/>
      <c r="L18" s="389"/>
      <c r="M18" s="24">
        <v>149</v>
      </c>
      <c r="N18" s="24">
        <v>48</v>
      </c>
      <c r="O18" s="24">
        <v>444</v>
      </c>
      <c r="P18" s="24">
        <v>0</v>
      </c>
      <c r="Q18" s="24">
        <v>0</v>
      </c>
      <c r="R18" s="32">
        <f t="shared" si="4"/>
        <v>641</v>
      </c>
    </row>
    <row r="19" spans="1:18" ht="12.75">
      <c r="A19" s="390">
        <v>8</v>
      </c>
      <c r="B19" s="62" t="s">
        <v>14</v>
      </c>
      <c r="C19" s="24" t="s">
        <v>185</v>
      </c>
      <c r="D19" s="388">
        <v>61055</v>
      </c>
      <c r="E19" s="24">
        <v>928</v>
      </c>
      <c r="F19" s="24">
        <v>59889</v>
      </c>
      <c r="G19" s="32">
        <f t="shared" si="3"/>
        <v>238</v>
      </c>
      <c r="H19" s="24">
        <v>0</v>
      </c>
      <c r="I19" s="24">
        <v>637</v>
      </c>
      <c r="J19" s="32">
        <f t="shared" si="2"/>
        <v>875</v>
      </c>
      <c r="K19" s="389"/>
      <c r="L19" s="389"/>
      <c r="M19" s="24">
        <v>538</v>
      </c>
      <c r="N19" s="24">
        <v>168</v>
      </c>
      <c r="O19" s="24">
        <v>169</v>
      </c>
      <c r="P19" s="24">
        <v>0</v>
      </c>
      <c r="Q19" s="24">
        <v>0</v>
      </c>
      <c r="R19" s="32">
        <f t="shared" si="4"/>
        <v>875</v>
      </c>
    </row>
    <row r="20" spans="1:18" ht="12.75">
      <c r="A20" s="390">
        <v>8</v>
      </c>
      <c r="B20" s="62" t="s">
        <v>15</v>
      </c>
      <c r="C20" s="24" t="s">
        <v>186</v>
      </c>
      <c r="D20" s="388">
        <v>32175</v>
      </c>
      <c r="E20" s="24">
        <v>397</v>
      </c>
      <c r="F20" s="24">
        <v>32071</v>
      </c>
      <c r="G20" s="32">
        <f t="shared" si="3"/>
        <v>-293</v>
      </c>
      <c r="H20" s="24">
        <v>0</v>
      </c>
      <c r="I20" s="24">
        <v>575</v>
      </c>
      <c r="J20" s="32">
        <f t="shared" si="2"/>
        <v>282</v>
      </c>
      <c r="K20" s="389"/>
      <c r="L20" s="389"/>
      <c r="M20" s="24">
        <v>136</v>
      </c>
      <c r="N20" s="24">
        <v>2</v>
      </c>
      <c r="O20" s="24">
        <v>144</v>
      </c>
      <c r="P20" s="24">
        <v>0</v>
      </c>
      <c r="Q20" s="24">
        <v>0</v>
      </c>
      <c r="R20" s="32">
        <f t="shared" si="4"/>
        <v>282</v>
      </c>
    </row>
    <row r="21" spans="1:18" ht="12.75">
      <c r="A21" s="390">
        <v>8</v>
      </c>
      <c r="B21" s="62" t="s">
        <v>16</v>
      </c>
      <c r="C21" s="24" t="s">
        <v>187</v>
      </c>
      <c r="D21" s="388">
        <v>48606</v>
      </c>
      <c r="E21" s="24">
        <v>1213</v>
      </c>
      <c r="F21" s="24">
        <v>46819</v>
      </c>
      <c r="G21" s="32">
        <f t="shared" si="3"/>
        <v>574</v>
      </c>
      <c r="H21" s="24">
        <v>0</v>
      </c>
      <c r="I21" s="24">
        <v>303</v>
      </c>
      <c r="J21" s="32">
        <f t="shared" si="2"/>
        <v>877</v>
      </c>
      <c r="K21" s="389"/>
      <c r="L21" s="389"/>
      <c r="M21" s="24">
        <v>328</v>
      </c>
      <c r="N21" s="24">
        <v>105</v>
      </c>
      <c r="O21" s="24">
        <v>444</v>
      </c>
      <c r="P21" s="24">
        <v>0</v>
      </c>
      <c r="Q21" s="24">
        <v>0</v>
      </c>
      <c r="R21" s="32">
        <f t="shared" si="4"/>
        <v>877</v>
      </c>
    </row>
    <row r="22" spans="1:18" ht="12.75">
      <c r="A22" s="390">
        <v>8</v>
      </c>
      <c r="B22" s="62" t="s">
        <v>17</v>
      </c>
      <c r="C22" s="24" t="s">
        <v>188</v>
      </c>
      <c r="D22" s="388">
        <v>37723</v>
      </c>
      <c r="E22" s="24">
        <v>224</v>
      </c>
      <c r="F22" s="24">
        <v>37622</v>
      </c>
      <c r="G22" s="32">
        <f t="shared" si="3"/>
        <v>-123</v>
      </c>
      <c r="H22" s="24">
        <v>0</v>
      </c>
      <c r="I22" s="24">
        <v>123</v>
      </c>
      <c r="J22" s="32">
        <f t="shared" si="2"/>
        <v>0</v>
      </c>
      <c r="K22" s="389"/>
      <c r="L22" s="389"/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32">
        <f t="shared" si="4"/>
        <v>0</v>
      </c>
    </row>
    <row r="23" spans="1:18" ht="12.75">
      <c r="A23" s="390">
        <v>8</v>
      </c>
      <c r="B23" s="62" t="s">
        <v>18</v>
      </c>
      <c r="C23" s="24" t="s">
        <v>189</v>
      </c>
      <c r="D23" s="388">
        <v>30133</v>
      </c>
      <c r="E23" s="24">
        <v>706</v>
      </c>
      <c r="F23" s="24">
        <v>28241</v>
      </c>
      <c r="G23" s="32">
        <f t="shared" si="3"/>
        <v>1186</v>
      </c>
      <c r="H23" s="24">
        <v>0</v>
      </c>
      <c r="I23" s="24">
        <v>112</v>
      </c>
      <c r="J23" s="32">
        <f t="shared" si="2"/>
        <v>1298</v>
      </c>
      <c r="K23" s="389"/>
      <c r="L23" s="389"/>
      <c r="M23" s="24">
        <v>540</v>
      </c>
      <c r="N23" s="24">
        <v>150</v>
      </c>
      <c r="O23" s="24">
        <v>608</v>
      </c>
      <c r="P23" s="24">
        <v>0</v>
      </c>
      <c r="Q23" s="24">
        <v>0</v>
      </c>
      <c r="R23" s="32">
        <f t="shared" si="4"/>
        <v>1298</v>
      </c>
    </row>
    <row r="24" spans="1:18" ht="12.75">
      <c r="A24" s="390">
        <v>8</v>
      </c>
      <c r="B24" s="62" t="s">
        <v>19</v>
      </c>
      <c r="C24" s="24" t="s">
        <v>190</v>
      </c>
      <c r="D24" s="388">
        <v>48394</v>
      </c>
      <c r="E24" s="24">
        <v>488</v>
      </c>
      <c r="F24" s="24">
        <v>47811</v>
      </c>
      <c r="G24" s="32">
        <f t="shared" si="3"/>
        <v>95</v>
      </c>
      <c r="H24" s="24">
        <v>0</v>
      </c>
      <c r="I24" s="24">
        <v>304</v>
      </c>
      <c r="J24" s="32">
        <f t="shared" si="2"/>
        <v>399</v>
      </c>
      <c r="K24" s="389"/>
      <c r="L24" s="389"/>
      <c r="M24" s="24">
        <v>302</v>
      </c>
      <c r="N24" s="24">
        <v>97</v>
      </c>
      <c r="O24" s="24">
        <v>0</v>
      </c>
      <c r="P24" s="24">
        <v>0</v>
      </c>
      <c r="Q24" s="24">
        <v>0</v>
      </c>
      <c r="R24" s="32">
        <f t="shared" si="4"/>
        <v>399</v>
      </c>
    </row>
    <row r="25" spans="1:18" ht="12.75">
      <c r="A25" s="390">
        <v>8</v>
      </c>
      <c r="B25" s="62" t="s">
        <v>31</v>
      </c>
      <c r="C25" s="24" t="s">
        <v>191</v>
      </c>
      <c r="D25" s="388">
        <v>38961</v>
      </c>
      <c r="E25" s="24">
        <v>201</v>
      </c>
      <c r="F25" s="24">
        <v>38823</v>
      </c>
      <c r="G25" s="32">
        <f t="shared" si="3"/>
        <v>-63</v>
      </c>
      <c r="H25" s="24">
        <v>0</v>
      </c>
      <c r="I25" s="24">
        <v>214</v>
      </c>
      <c r="J25" s="32">
        <f t="shared" si="2"/>
        <v>151</v>
      </c>
      <c r="K25" s="389"/>
      <c r="L25" s="389"/>
      <c r="M25" s="24">
        <v>115</v>
      </c>
      <c r="N25" s="24">
        <v>36</v>
      </c>
      <c r="O25" s="24">
        <v>0</v>
      </c>
      <c r="P25" s="24">
        <v>0</v>
      </c>
      <c r="Q25" s="24">
        <v>0</v>
      </c>
      <c r="R25" s="32">
        <f t="shared" si="4"/>
        <v>151</v>
      </c>
    </row>
    <row r="26" spans="1:18" ht="12.75">
      <c r="A26" s="390">
        <v>8</v>
      </c>
      <c r="B26" s="62" t="s">
        <v>32</v>
      </c>
      <c r="C26" s="24" t="s">
        <v>192</v>
      </c>
      <c r="D26" s="388">
        <v>30346</v>
      </c>
      <c r="E26" s="24">
        <v>705</v>
      </c>
      <c r="F26" s="24">
        <v>29935</v>
      </c>
      <c r="G26" s="32">
        <f t="shared" si="3"/>
        <v>-294</v>
      </c>
      <c r="H26" s="24">
        <v>0</v>
      </c>
      <c r="I26" s="24">
        <v>447</v>
      </c>
      <c r="J26" s="32">
        <f t="shared" si="2"/>
        <v>153</v>
      </c>
      <c r="K26" s="389"/>
      <c r="L26" s="389"/>
      <c r="M26" s="24">
        <v>116</v>
      </c>
      <c r="N26" s="24">
        <v>37</v>
      </c>
      <c r="O26" s="24">
        <v>0</v>
      </c>
      <c r="P26" s="24">
        <v>0</v>
      </c>
      <c r="Q26" s="24">
        <v>0</v>
      </c>
      <c r="R26" s="32">
        <f t="shared" si="4"/>
        <v>153</v>
      </c>
    </row>
    <row r="27" spans="1:18" ht="12.75">
      <c r="A27" s="390">
        <v>8</v>
      </c>
      <c r="B27" s="62" t="s">
        <v>33</v>
      </c>
      <c r="C27" s="24" t="s">
        <v>193</v>
      </c>
      <c r="D27" s="388">
        <v>30731</v>
      </c>
      <c r="E27" s="24">
        <v>177</v>
      </c>
      <c r="F27" s="24">
        <v>30643</v>
      </c>
      <c r="G27" s="32">
        <f t="shared" si="3"/>
        <v>-89</v>
      </c>
      <c r="H27" s="24">
        <v>0</v>
      </c>
      <c r="I27" s="24">
        <v>89</v>
      </c>
      <c r="J27" s="32">
        <f t="shared" si="2"/>
        <v>0</v>
      </c>
      <c r="K27" s="389"/>
      <c r="L27" s="389"/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32">
        <f t="shared" si="4"/>
        <v>0</v>
      </c>
    </row>
    <row r="28" spans="1:18" ht="12.75">
      <c r="A28" s="390">
        <v>8</v>
      </c>
      <c r="B28" s="62" t="s">
        <v>34</v>
      </c>
      <c r="C28" s="24" t="s">
        <v>194</v>
      </c>
      <c r="D28" s="388">
        <v>29017</v>
      </c>
      <c r="E28" s="24">
        <v>504</v>
      </c>
      <c r="F28" s="24">
        <v>29474</v>
      </c>
      <c r="G28" s="32">
        <f t="shared" si="3"/>
        <v>-961</v>
      </c>
      <c r="H28" s="24">
        <v>0</v>
      </c>
      <c r="I28" s="24">
        <v>981</v>
      </c>
      <c r="J28" s="32">
        <f t="shared" si="2"/>
        <v>20</v>
      </c>
      <c r="K28" s="389"/>
      <c r="L28" s="389"/>
      <c r="M28" s="24">
        <v>15</v>
      </c>
      <c r="N28" s="24">
        <v>5</v>
      </c>
      <c r="O28" s="24">
        <v>0</v>
      </c>
      <c r="P28" s="24">
        <v>0</v>
      </c>
      <c r="Q28" s="24">
        <v>0</v>
      </c>
      <c r="R28" s="32">
        <f t="shared" si="4"/>
        <v>20</v>
      </c>
    </row>
    <row r="29" spans="1:18" ht="12.75">
      <c r="A29" s="390">
        <v>8</v>
      </c>
      <c r="B29" s="62" t="s">
        <v>35</v>
      </c>
      <c r="C29" s="24" t="s">
        <v>195</v>
      </c>
      <c r="D29" s="388">
        <v>35286</v>
      </c>
      <c r="E29" s="24">
        <v>350</v>
      </c>
      <c r="F29" s="24">
        <v>33987</v>
      </c>
      <c r="G29" s="32">
        <f t="shared" si="3"/>
        <v>949</v>
      </c>
      <c r="H29" s="24">
        <v>0</v>
      </c>
      <c r="I29" s="24">
        <v>-290</v>
      </c>
      <c r="J29" s="32">
        <f t="shared" si="2"/>
        <v>659</v>
      </c>
      <c r="K29" s="389"/>
      <c r="L29" s="389"/>
      <c r="M29" s="24">
        <v>251</v>
      </c>
      <c r="N29" s="24">
        <v>68</v>
      </c>
      <c r="O29" s="24">
        <v>340</v>
      </c>
      <c r="P29" s="24">
        <v>0</v>
      </c>
      <c r="Q29" s="24">
        <v>0</v>
      </c>
      <c r="R29" s="32">
        <f t="shared" si="4"/>
        <v>659</v>
      </c>
    </row>
    <row r="30" spans="1:18" ht="12.75">
      <c r="A30" s="390">
        <v>8</v>
      </c>
      <c r="B30" s="62" t="s">
        <v>36</v>
      </c>
      <c r="C30" s="24" t="s">
        <v>196</v>
      </c>
      <c r="D30" s="388">
        <v>65325</v>
      </c>
      <c r="E30" s="24">
        <v>749</v>
      </c>
      <c r="F30" s="24">
        <v>64631</v>
      </c>
      <c r="G30" s="32">
        <f t="shared" si="3"/>
        <v>-55</v>
      </c>
      <c r="H30" s="24">
        <v>0</v>
      </c>
      <c r="I30" s="24">
        <v>641</v>
      </c>
      <c r="J30" s="32">
        <f t="shared" si="2"/>
        <v>586</v>
      </c>
      <c r="K30" s="389"/>
      <c r="L30" s="389"/>
      <c r="M30" s="24">
        <v>285</v>
      </c>
      <c r="N30" s="24">
        <v>59</v>
      </c>
      <c r="O30" s="24">
        <v>242</v>
      </c>
      <c r="P30" s="24">
        <v>0</v>
      </c>
      <c r="Q30" s="24">
        <v>0</v>
      </c>
      <c r="R30" s="32">
        <f t="shared" si="4"/>
        <v>586</v>
      </c>
    </row>
    <row r="31" spans="1:18" ht="12.75">
      <c r="A31" s="391"/>
      <c r="B31" s="24"/>
      <c r="C31" s="24"/>
      <c r="D31" s="388"/>
      <c r="E31" s="24"/>
      <c r="F31" s="24"/>
      <c r="G31" s="24"/>
      <c r="H31" s="24"/>
      <c r="I31" s="24"/>
      <c r="J31" s="24"/>
      <c r="K31" s="389"/>
      <c r="L31" s="389"/>
      <c r="M31" s="392"/>
      <c r="N31" s="392"/>
      <c r="O31" s="392"/>
      <c r="P31" s="392"/>
      <c r="Q31" s="392"/>
      <c r="R31" s="392"/>
    </row>
    <row r="32" spans="1:18" ht="12.75">
      <c r="A32" s="393">
        <v>8</v>
      </c>
      <c r="B32" s="349"/>
      <c r="C32" s="349" t="s">
        <v>197</v>
      </c>
      <c r="D32" s="394">
        <f>SUM(D12:D30)</f>
        <v>853439</v>
      </c>
      <c r="E32" s="33">
        <f aca="true" t="shared" si="5" ref="E32:R32">SUM(E12:E30)</f>
        <v>13724</v>
      </c>
      <c r="F32" s="33">
        <f t="shared" si="5"/>
        <v>835553</v>
      </c>
      <c r="G32" s="33">
        <f t="shared" si="5"/>
        <v>4162</v>
      </c>
      <c r="H32" s="33">
        <f t="shared" si="5"/>
        <v>0</v>
      </c>
      <c r="I32" s="33">
        <f t="shared" si="5"/>
        <v>6078</v>
      </c>
      <c r="J32" s="33">
        <f t="shared" si="5"/>
        <v>10240</v>
      </c>
      <c r="K32" s="389"/>
      <c r="L32" s="389"/>
      <c r="M32" s="33">
        <f t="shared" si="5"/>
        <v>4970</v>
      </c>
      <c r="N32" s="33">
        <f t="shared" si="5"/>
        <v>1419</v>
      </c>
      <c r="O32" s="33">
        <f t="shared" si="5"/>
        <v>3851</v>
      </c>
      <c r="P32" s="33">
        <f t="shared" si="5"/>
        <v>0</v>
      </c>
      <c r="Q32" s="33">
        <f t="shared" si="5"/>
        <v>0</v>
      </c>
      <c r="R32" s="33">
        <f t="shared" si="5"/>
        <v>10240</v>
      </c>
    </row>
    <row r="33" spans="1:18" ht="12.75">
      <c r="A33" s="395">
        <v>8</v>
      </c>
      <c r="B33" s="396" t="s">
        <v>37</v>
      </c>
      <c r="C33" s="397" t="s">
        <v>198</v>
      </c>
      <c r="D33" s="31">
        <v>53387</v>
      </c>
      <c r="E33" s="24">
        <v>1245</v>
      </c>
      <c r="F33" s="24">
        <v>47999</v>
      </c>
      <c r="G33" s="32">
        <f>D33-E33-F33</f>
        <v>4143</v>
      </c>
      <c r="H33" s="24">
        <v>0</v>
      </c>
      <c r="I33" s="24">
        <v>-1985</v>
      </c>
      <c r="J33" s="32">
        <f>SUM(G33:I33)</f>
        <v>2158</v>
      </c>
      <c r="K33" s="389"/>
      <c r="L33" s="389"/>
      <c r="M33" s="24">
        <v>400</v>
      </c>
      <c r="N33" s="24">
        <v>97</v>
      </c>
      <c r="O33" s="24">
        <v>1661</v>
      </c>
      <c r="P33" s="24">
        <v>0</v>
      </c>
      <c r="Q33" s="24">
        <v>0</v>
      </c>
      <c r="R33" s="32">
        <f>SUM(M33:Q33)</f>
        <v>2158</v>
      </c>
    </row>
    <row r="34" spans="1:18" ht="12.75">
      <c r="A34" s="390">
        <v>8</v>
      </c>
      <c r="B34" s="398">
        <v>21.1</v>
      </c>
      <c r="C34" s="388" t="s">
        <v>423</v>
      </c>
      <c r="D34" s="24">
        <v>20951</v>
      </c>
      <c r="E34" s="24">
        <v>2639</v>
      </c>
      <c r="F34" s="24">
        <v>26195</v>
      </c>
      <c r="G34" s="32">
        <f>D34-E34-F34</f>
        <v>-7883</v>
      </c>
      <c r="H34" s="24">
        <v>12431</v>
      </c>
      <c r="I34" s="24">
        <v>298</v>
      </c>
      <c r="J34" s="32">
        <f>SUM(G34:I34)</f>
        <v>4846</v>
      </c>
      <c r="K34" s="389"/>
      <c r="L34" s="389"/>
      <c r="M34" s="24">
        <v>2613</v>
      </c>
      <c r="N34" s="24">
        <v>1039</v>
      </c>
      <c r="O34" s="24">
        <v>1083</v>
      </c>
      <c r="P34" s="24">
        <v>0</v>
      </c>
      <c r="Q34" s="24">
        <v>111</v>
      </c>
      <c r="R34" s="32">
        <f>SUM(M34:Q34)</f>
        <v>4846</v>
      </c>
    </row>
    <row r="35" spans="1:18" ht="12.75">
      <c r="A35" s="393">
        <v>8</v>
      </c>
      <c r="B35" s="349"/>
      <c r="C35" s="399" t="s">
        <v>201</v>
      </c>
      <c r="D35" s="33">
        <f aca="true" t="shared" si="6" ref="D35:J35">SUM(D32:D34)</f>
        <v>927777</v>
      </c>
      <c r="E35" s="33">
        <f t="shared" si="6"/>
        <v>17608</v>
      </c>
      <c r="F35" s="33">
        <f t="shared" si="6"/>
        <v>909747</v>
      </c>
      <c r="G35" s="33">
        <f t="shared" si="6"/>
        <v>422</v>
      </c>
      <c r="H35" s="33">
        <f t="shared" si="6"/>
        <v>12431</v>
      </c>
      <c r="I35" s="33">
        <f t="shared" si="6"/>
        <v>4391</v>
      </c>
      <c r="J35" s="33">
        <f t="shared" si="6"/>
        <v>17244</v>
      </c>
      <c r="K35" s="389"/>
      <c r="L35" s="389"/>
      <c r="M35" s="33">
        <f aca="true" t="shared" si="7" ref="M35:R35">SUM(M32:M34)</f>
        <v>7983</v>
      </c>
      <c r="N35" s="33">
        <f t="shared" si="7"/>
        <v>2555</v>
      </c>
      <c r="O35" s="33">
        <f t="shared" si="7"/>
        <v>6595</v>
      </c>
      <c r="P35" s="33">
        <f t="shared" si="7"/>
        <v>0</v>
      </c>
      <c r="Q35" s="33">
        <f t="shared" si="7"/>
        <v>111</v>
      </c>
      <c r="R35" s="33">
        <f t="shared" si="7"/>
        <v>17244</v>
      </c>
    </row>
    <row r="36" spans="1:18" ht="12.75">
      <c r="A36" s="146"/>
      <c r="B36" s="15"/>
      <c r="C36" s="15"/>
      <c r="D36" s="17"/>
      <c r="E36" s="17"/>
      <c r="F36" s="17"/>
      <c r="G36" s="17"/>
      <c r="H36" s="17"/>
      <c r="I36" s="17"/>
      <c r="J36" s="17"/>
      <c r="M36" s="17"/>
      <c r="N36" s="17"/>
      <c r="O36" s="17"/>
      <c r="P36" s="17"/>
      <c r="Q36" s="17"/>
      <c r="R36" s="17"/>
    </row>
    <row r="37" spans="1:18" ht="12.75">
      <c r="A37" s="400" t="s">
        <v>57</v>
      </c>
      <c r="B37" s="400" t="s">
        <v>8</v>
      </c>
      <c r="C37" s="401" t="s">
        <v>141</v>
      </c>
      <c r="D37" s="387">
        <v>31552</v>
      </c>
      <c r="E37" s="387">
        <v>0</v>
      </c>
      <c r="F37" s="387">
        <v>29012</v>
      </c>
      <c r="G37" s="402">
        <f>D37-E37-F37</f>
        <v>2540</v>
      </c>
      <c r="H37" s="387">
        <v>0</v>
      </c>
      <c r="I37" s="387">
        <v>-2194</v>
      </c>
      <c r="J37" s="402">
        <f>SUM(G37:I37)</f>
        <v>346</v>
      </c>
      <c r="K37" s="232"/>
      <c r="L37" s="232"/>
      <c r="M37" s="387">
        <v>9</v>
      </c>
      <c r="N37" s="387">
        <v>2</v>
      </c>
      <c r="O37" s="387">
        <v>335</v>
      </c>
      <c r="P37" s="387">
        <v>0</v>
      </c>
      <c r="Q37" s="387">
        <v>0</v>
      </c>
      <c r="R37" s="402">
        <f>SUM(M37:Q37)</f>
        <v>346</v>
      </c>
    </row>
    <row r="38" spans="1:18" ht="12.75">
      <c r="A38" s="403"/>
      <c r="B38" s="404" t="s">
        <v>6</v>
      </c>
      <c r="C38" s="405" t="s">
        <v>223</v>
      </c>
      <c r="D38" s="406">
        <v>71998</v>
      </c>
      <c r="E38" s="406">
        <v>0</v>
      </c>
      <c r="F38" s="406">
        <v>74213</v>
      </c>
      <c r="G38" s="407">
        <f>D38-E38-F38</f>
        <v>-2215</v>
      </c>
      <c r="H38" s="406">
        <v>629</v>
      </c>
      <c r="I38" s="406">
        <v>1586</v>
      </c>
      <c r="J38" s="407">
        <f>SUM(G38:I38)</f>
        <v>0</v>
      </c>
      <c r="K38" s="232"/>
      <c r="L38" s="232"/>
      <c r="M38" s="406">
        <v>0</v>
      </c>
      <c r="N38" s="406">
        <v>0</v>
      </c>
      <c r="O38" s="406">
        <v>0</v>
      </c>
      <c r="P38" s="406">
        <v>0</v>
      </c>
      <c r="Q38" s="406">
        <v>0</v>
      </c>
      <c r="R38" s="407">
        <f>SUM(M38:Q38)</f>
        <v>0</v>
      </c>
    </row>
    <row r="39" spans="1:18" ht="12.75">
      <c r="A39" s="408"/>
      <c r="B39" s="408"/>
      <c r="C39" s="409" t="s">
        <v>142</v>
      </c>
      <c r="D39" s="386">
        <f>SUM(D37:D38)</f>
        <v>103550</v>
      </c>
      <c r="E39" s="386">
        <f aca="true" t="shared" si="8" ref="E39:J39">SUM(E37:E38)</f>
        <v>0</v>
      </c>
      <c r="F39" s="386">
        <f t="shared" si="8"/>
        <v>103225</v>
      </c>
      <c r="G39" s="386">
        <f t="shared" si="8"/>
        <v>325</v>
      </c>
      <c r="H39" s="386">
        <f t="shared" si="8"/>
        <v>629</v>
      </c>
      <c r="I39" s="386">
        <f t="shared" si="8"/>
        <v>-608</v>
      </c>
      <c r="J39" s="386">
        <f t="shared" si="8"/>
        <v>346</v>
      </c>
      <c r="K39" s="232"/>
      <c r="L39" s="232"/>
      <c r="M39" s="386">
        <f aca="true" t="shared" si="9" ref="M39:R39">SUM(M37:M38)</f>
        <v>9</v>
      </c>
      <c r="N39" s="386">
        <f t="shared" si="9"/>
        <v>2</v>
      </c>
      <c r="O39" s="386">
        <f t="shared" si="9"/>
        <v>335</v>
      </c>
      <c r="P39" s="386">
        <f t="shared" si="9"/>
        <v>0</v>
      </c>
      <c r="Q39" s="386">
        <f t="shared" si="9"/>
        <v>0</v>
      </c>
      <c r="R39" s="386">
        <f t="shared" si="9"/>
        <v>346</v>
      </c>
    </row>
    <row r="40" spans="4:10" ht="12.75">
      <c r="D40" s="15"/>
      <c r="E40" s="15"/>
      <c r="F40" s="15"/>
      <c r="G40" s="15"/>
      <c r="H40" s="15"/>
      <c r="I40" s="15"/>
      <c r="J40" s="15"/>
    </row>
    <row r="41" spans="4:10" ht="12.75">
      <c r="D41" s="15"/>
      <c r="E41" s="15"/>
      <c r="F41" s="15"/>
      <c r="G41" s="15"/>
      <c r="H41" s="15"/>
      <c r="I41" s="15"/>
      <c r="J41" s="15"/>
    </row>
    <row r="42" spans="4:10" ht="12.75">
      <c r="D42" s="15"/>
      <c r="E42" s="15"/>
      <c r="F42" s="15"/>
      <c r="G42" s="15"/>
      <c r="H42" s="15"/>
      <c r="I42" s="15"/>
      <c r="J42" s="15"/>
    </row>
    <row r="43" spans="4:10" ht="12.75">
      <c r="D43" s="15"/>
      <c r="E43" s="15"/>
      <c r="F43" s="15"/>
      <c r="G43" s="15"/>
      <c r="H43" s="15"/>
      <c r="I43" s="15"/>
      <c r="J43" s="15"/>
    </row>
    <row r="44" spans="4:10" ht="12.75">
      <c r="D44" s="15"/>
      <c r="E44" s="15"/>
      <c r="F44" s="15"/>
      <c r="G44" s="15"/>
      <c r="H44" s="15"/>
      <c r="I44" s="15"/>
      <c r="J44" s="15"/>
    </row>
    <row r="45" spans="4:10" ht="12.75">
      <c r="D45" s="15"/>
      <c r="E45" s="15"/>
      <c r="F45" s="15"/>
      <c r="G45" s="15"/>
      <c r="H45" s="15"/>
      <c r="I45" s="15"/>
      <c r="J45" s="15"/>
    </row>
    <row r="46" spans="4:10" ht="12.75">
      <c r="D46" s="15"/>
      <c r="E46" s="15"/>
      <c r="F46" s="15"/>
      <c r="G46" s="15"/>
      <c r="H46" s="15"/>
      <c r="I46" s="15"/>
      <c r="J46" s="15"/>
    </row>
    <row r="47" spans="4:13" ht="12.75">
      <c r="D47" s="15"/>
      <c r="E47" s="15"/>
      <c r="F47" s="15"/>
      <c r="G47" s="15"/>
      <c r="H47" s="15"/>
      <c r="I47" s="15"/>
      <c r="J47" s="15"/>
      <c r="L47" s="15"/>
      <c r="M47" s="15"/>
    </row>
  </sheetData>
  <mergeCells count="1">
    <mergeCell ref="M1:R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0" r:id="rId1"/>
  <headerFooter alignWithMargins="0">
    <oddHeader>&amp;C&amp;"Times New Roman CE,Normál\&amp;P/&amp;N
Részben önállóan gazdálkodó intézmények 
2002.évi pénzmaradvány elszámolása&amp;R&amp;"Times New Roman CE,Normál\10/a.sz.melléklet
(ezer ft-ban)</oddHeader>
    <oddFooter>&amp;L&amp;"Times New Roman CE,Normál\&amp;8&amp;D/&amp;T/Tóthné&amp;C&amp;"Times New Roman CE,Normál\&amp;8&amp;F/&amp;A/Tóthné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5"/>
  <sheetViews>
    <sheetView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8515625" style="0" customWidth="1"/>
    <col min="4" max="4" width="12.00390625" style="0" customWidth="1"/>
    <col min="5" max="5" width="11.7109375" style="0" customWidth="1"/>
    <col min="6" max="6" width="13.140625" style="0" customWidth="1"/>
    <col min="7" max="7" width="0.9921875" style="0" customWidth="1"/>
    <col min="8" max="8" width="6.00390625" style="0" customWidth="1"/>
    <col min="9" max="9" width="5.140625" style="0" customWidth="1"/>
    <col min="10" max="10" width="37.00390625" style="0" customWidth="1"/>
    <col min="11" max="11" width="10.57421875" style="0" customWidth="1"/>
    <col min="12" max="12" width="11.7109375" style="0" customWidth="1"/>
    <col min="13" max="13" width="11.57421875" style="0" customWidth="1"/>
    <col min="14" max="14" width="12.00390625" style="0" customWidth="1"/>
  </cols>
  <sheetData>
    <row r="1" spans="1:19" ht="12.75">
      <c r="A1" s="105" t="s">
        <v>3</v>
      </c>
      <c r="B1" s="105" t="s">
        <v>3</v>
      </c>
      <c r="C1" s="76" t="s">
        <v>162</v>
      </c>
      <c r="D1" s="76"/>
      <c r="E1" s="76"/>
      <c r="F1" s="76"/>
      <c r="G1" s="9"/>
      <c r="H1" s="61" t="s">
        <v>3</v>
      </c>
      <c r="I1" s="61" t="s">
        <v>3</v>
      </c>
      <c r="J1" s="61" t="s">
        <v>3</v>
      </c>
      <c r="K1" s="76" t="s">
        <v>162</v>
      </c>
      <c r="L1" s="76"/>
      <c r="M1" s="76"/>
      <c r="N1" s="76"/>
      <c r="O1" s="9"/>
      <c r="P1" s="9"/>
      <c r="Q1" s="9"/>
      <c r="R1" s="9"/>
      <c r="S1" s="9"/>
    </row>
    <row r="2" spans="1:19" ht="12.75">
      <c r="A2" s="110" t="s">
        <v>24</v>
      </c>
      <c r="B2" s="110" t="s">
        <v>84</v>
      </c>
      <c r="C2" s="106" t="s">
        <v>163</v>
      </c>
      <c r="D2" s="106"/>
      <c r="E2" s="106"/>
      <c r="F2" s="106"/>
      <c r="G2" s="9"/>
      <c r="H2" s="62" t="s">
        <v>24</v>
      </c>
      <c r="I2" s="62" t="s">
        <v>79</v>
      </c>
      <c r="J2" s="62" t="s">
        <v>170</v>
      </c>
      <c r="K2" s="106" t="s">
        <v>163</v>
      </c>
      <c r="L2" s="106"/>
      <c r="M2" s="106"/>
      <c r="N2" s="106"/>
      <c r="O2" s="9"/>
      <c r="P2" s="9"/>
      <c r="Q2" s="9"/>
      <c r="R2" s="9"/>
      <c r="S2" s="9"/>
    </row>
    <row r="3" spans="1:19" ht="12.75">
      <c r="A3" s="110" t="s">
        <v>30</v>
      </c>
      <c r="B3" s="110" t="s">
        <v>92</v>
      </c>
      <c r="C3" s="77" t="s">
        <v>3</v>
      </c>
      <c r="D3" s="77"/>
      <c r="E3" s="77"/>
      <c r="F3" s="77"/>
      <c r="G3" s="9"/>
      <c r="H3" s="62" t="s">
        <v>30</v>
      </c>
      <c r="I3" s="62" t="s">
        <v>80</v>
      </c>
      <c r="J3" s="62" t="s">
        <v>172</v>
      </c>
      <c r="K3" s="77" t="s">
        <v>3</v>
      </c>
      <c r="L3" s="77"/>
      <c r="M3" s="77"/>
      <c r="N3" s="77"/>
      <c r="O3" s="9"/>
      <c r="P3" s="9"/>
      <c r="Q3" s="9"/>
      <c r="R3" s="9"/>
      <c r="S3" s="9"/>
    </row>
    <row r="4" spans="1:19" ht="12.75">
      <c r="A4" s="110" t="s">
        <v>3</v>
      </c>
      <c r="B4" s="11"/>
      <c r="C4" s="117" t="s">
        <v>0</v>
      </c>
      <c r="D4" s="117" t="s">
        <v>5</v>
      </c>
      <c r="E4" s="117" t="s">
        <v>204</v>
      </c>
      <c r="F4" s="117" t="s">
        <v>205</v>
      </c>
      <c r="G4" s="9"/>
      <c r="H4" s="62" t="s">
        <v>3</v>
      </c>
      <c r="I4" s="62" t="s">
        <v>30</v>
      </c>
      <c r="J4" s="63" t="s">
        <v>173</v>
      </c>
      <c r="K4" s="117" t="s">
        <v>0</v>
      </c>
      <c r="L4" s="117" t="s">
        <v>5</v>
      </c>
      <c r="M4" s="117" t="s">
        <v>204</v>
      </c>
      <c r="N4" s="117" t="s">
        <v>205</v>
      </c>
      <c r="O4" s="9"/>
      <c r="P4" s="9"/>
      <c r="Q4" s="9"/>
      <c r="R4" s="9"/>
      <c r="S4" s="9"/>
    </row>
    <row r="5" spans="1:19" ht="12.75">
      <c r="A5" s="118"/>
      <c r="B5" s="12"/>
      <c r="C5" s="119" t="s">
        <v>2</v>
      </c>
      <c r="D5" s="119" t="s">
        <v>2</v>
      </c>
      <c r="E5" s="161" t="s">
        <v>234</v>
      </c>
      <c r="F5" s="119" t="s">
        <v>206</v>
      </c>
      <c r="G5" s="9"/>
      <c r="H5" s="64"/>
      <c r="I5" s="64"/>
      <c r="J5" s="30"/>
      <c r="K5" s="119" t="s">
        <v>2</v>
      </c>
      <c r="L5" s="119" t="s">
        <v>2</v>
      </c>
      <c r="M5" s="161" t="s">
        <v>234</v>
      </c>
      <c r="N5" s="119" t="s">
        <v>206</v>
      </c>
      <c r="O5" s="9"/>
      <c r="P5" s="9"/>
      <c r="Q5" s="9"/>
      <c r="R5" s="9"/>
      <c r="S5" s="9"/>
    </row>
    <row r="6" spans="1:19" ht="12.75">
      <c r="A6" s="155" t="s">
        <v>8</v>
      </c>
      <c r="B6" s="78" t="s">
        <v>103</v>
      </c>
      <c r="C6" s="5">
        <v>81</v>
      </c>
      <c r="D6" s="5">
        <v>85</v>
      </c>
      <c r="E6" s="4">
        <v>85</v>
      </c>
      <c r="F6" s="50">
        <f>(E6/D6*100)</f>
        <v>100</v>
      </c>
      <c r="G6" s="34"/>
      <c r="H6" s="57"/>
      <c r="I6" s="16"/>
      <c r="J6" s="16"/>
      <c r="K6" s="16"/>
      <c r="L6" s="16"/>
      <c r="M6" s="16"/>
      <c r="N6" s="16"/>
      <c r="O6" s="34"/>
      <c r="P6" s="34"/>
      <c r="Q6" s="34"/>
      <c r="R6" s="34"/>
      <c r="S6" s="34"/>
    </row>
    <row r="7" spans="1:19" ht="12.75">
      <c r="A7" s="155" t="s">
        <v>6</v>
      </c>
      <c r="B7" s="78" t="s">
        <v>104</v>
      </c>
      <c r="C7" s="4">
        <v>91</v>
      </c>
      <c r="D7" s="4">
        <v>82</v>
      </c>
      <c r="E7" s="4">
        <v>82</v>
      </c>
      <c r="F7" s="51">
        <f aca="true" t="shared" si="0" ref="F7:F50">(E7/D7*100)</f>
        <v>100</v>
      </c>
      <c r="G7" s="34"/>
      <c r="H7" s="22">
        <v>1</v>
      </c>
      <c r="I7" s="22" t="s">
        <v>8</v>
      </c>
      <c r="J7" s="17" t="s">
        <v>174</v>
      </c>
      <c r="K7" s="24">
        <v>56</v>
      </c>
      <c r="L7" s="7">
        <v>59</v>
      </c>
      <c r="M7" s="7">
        <v>59</v>
      </c>
      <c r="N7" s="51">
        <f>(M7/L7*100)</f>
        <v>100</v>
      </c>
      <c r="O7" s="34"/>
      <c r="P7" s="34"/>
      <c r="Q7" s="34"/>
      <c r="R7" s="34"/>
      <c r="S7" s="34"/>
    </row>
    <row r="8" spans="1:19" ht="12.75">
      <c r="A8" s="155" t="s">
        <v>9</v>
      </c>
      <c r="B8" s="78" t="s">
        <v>105</v>
      </c>
      <c r="C8" s="4">
        <v>103</v>
      </c>
      <c r="D8" s="4">
        <v>103</v>
      </c>
      <c r="E8" s="4">
        <v>103</v>
      </c>
      <c r="F8" s="51">
        <f t="shared" si="0"/>
        <v>100</v>
      </c>
      <c r="G8" s="34"/>
      <c r="H8" s="22">
        <v>1</v>
      </c>
      <c r="I8" s="22" t="s">
        <v>6</v>
      </c>
      <c r="J8" s="17" t="s">
        <v>175</v>
      </c>
      <c r="K8" s="32">
        <f>(K9-K7)</f>
        <v>25</v>
      </c>
      <c r="L8" s="32">
        <f>(L9-L7)</f>
        <v>26</v>
      </c>
      <c r="M8" s="32">
        <f>(M9-M7)</f>
        <v>26</v>
      </c>
      <c r="N8" s="51">
        <f>(M8/L8*100)</f>
        <v>100</v>
      </c>
      <c r="O8" s="34"/>
      <c r="P8" s="34"/>
      <c r="Q8" s="34"/>
      <c r="R8" s="34"/>
      <c r="S8" s="34"/>
    </row>
    <row r="9" spans="1:19" ht="12.75">
      <c r="A9" s="155" t="s">
        <v>10</v>
      </c>
      <c r="B9" s="78" t="s">
        <v>106</v>
      </c>
      <c r="C9" s="4">
        <v>39</v>
      </c>
      <c r="D9" s="4">
        <v>39</v>
      </c>
      <c r="E9" s="4">
        <v>39</v>
      </c>
      <c r="F9" s="51">
        <f t="shared" si="0"/>
        <v>100</v>
      </c>
      <c r="G9" s="34"/>
      <c r="H9" s="23">
        <v>1</v>
      </c>
      <c r="I9" s="23"/>
      <c r="J9" s="18" t="s">
        <v>176</v>
      </c>
      <c r="K9" s="33">
        <f>(C6)</f>
        <v>81</v>
      </c>
      <c r="L9" s="33">
        <f>(D6)</f>
        <v>85</v>
      </c>
      <c r="M9" s="33">
        <f>(E6)</f>
        <v>85</v>
      </c>
      <c r="N9" s="55">
        <f>(M9/L9*100)</f>
        <v>100</v>
      </c>
      <c r="O9" s="34"/>
      <c r="P9" s="34"/>
      <c r="Q9" s="34"/>
      <c r="R9" s="34"/>
      <c r="S9" s="34"/>
    </row>
    <row r="10" spans="1:19" ht="12.75">
      <c r="A10" s="155" t="s">
        <v>11</v>
      </c>
      <c r="B10" s="78" t="s">
        <v>107</v>
      </c>
      <c r="C10" s="4">
        <v>59</v>
      </c>
      <c r="D10" s="4">
        <v>62</v>
      </c>
      <c r="E10" s="4">
        <v>62</v>
      </c>
      <c r="F10" s="51">
        <f t="shared" si="0"/>
        <v>100</v>
      </c>
      <c r="G10" s="34"/>
      <c r="H10" s="67"/>
      <c r="I10" s="15"/>
      <c r="J10" s="15"/>
      <c r="K10" s="15"/>
      <c r="L10" s="15"/>
      <c r="M10" s="15"/>
      <c r="N10" s="15"/>
      <c r="O10" s="34"/>
      <c r="P10" s="34"/>
      <c r="Q10" s="34"/>
      <c r="R10" s="34"/>
      <c r="S10" s="34"/>
    </row>
    <row r="11" spans="1:19" ht="12.75">
      <c r="A11" s="155" t="s">
        <v>12</v>
      </c>
      <c r="B11" s="78" t="s">
        <v>108</v>
      </c>
      <c r="C11" s="4">
        <v>31</v>
      </c>
      <c r="D11" s="4">
        <v>31</v>
      </c>
      <c r="E11" s="4">
        <v>31</v>
      </c>
      <c r="F11" s="51">
        <f t="shared" si="0"/>
        <v>100</v>
      </c>
      <c r="G11" s="34"/>
      <c r="H11" s="15"/>
      <c r="I11" s="15"/>
      <c r="J11" s="15"/>
      <c r="K11" s="15"/>
      <c r="L11" s="15"/>
      <c r="M11" s="15"/>
      <c r="N11" s="15"/>
      <c r="O11" s="34"/>
      <c r="P11" s="34"/>
      <c r="Q11" s="34"/>
      <c r="R11" s="34"/>
      <c r="S11" s="34"/>
    </row>
    <row r="12" spans="1:19" ht="12.75">
      <c r="A12" s="155" t="s">
        <v>13</v>
      </c>
      <c r="B12" s="78" t="s">
        <v>109</v>
      </c>
      <c r="C12" s="4">
        <v>60</v>
      </c>
      <c r="D12" s="4">
        <v>60</v>
      </c>
      <c r="E12" s="4">
        <v>52</v>
      </c>
      <c r="F12" s="51">
        <f t="shared" si="0"/>
        <v>86.66666666666667</v>
      </c>
      <c r="G12" s="34"/>
      <c r="H12" s="15"/>
      <c r="I12" s="15"/>
      <c r="J12" s="15"/>
      <c r="K12" s="15"/>
      <c r="L12" s="15"/>
      <c r="M12" s="15"/>
      <c r="N12" s="15"/>
      <c r="O12" s="34"/>
      <c r="P12" s="34"/>
      <c r="Q12" s="34"/>
      <c r="R12" s="34"/>
      <c r="S12" s="34"/>
    </row>
    <row r="13" spans="1:19" ht="12.75">
      <c r="A13" s="155" t="s">
        <v>14</v>
      </c>
      <c r="B13" s="78" t="s">
        <v>110</v>
      </c>
      <c r="C13" s="4">
        <v>468</v>
      </c>
      <c r="D13" s="4">
        <v>469</v>
      </c>
      <c r="E13" s="4">
        <v>469</v>
      </c>
      <c r="F13" s="51">
        <f t="shared" si="0"/>
        <v>100</v>
      </c>
      <c r="G13" s="34"/>
      <c r="H13" s="15"/>
      <c r="I13" s="15"/>
      <c r="J13" s="15"/>
      <c r="K13" s="15"/>
      <c r="L13" s="15"/>
      <c r="M13" s="15"/>
      <c r="N13" s="15"/>
      <c r="O13" s="34"/>
      <c r="P13" s="34"/>
      <c r="Q13" s="34"/>
      <c r="R13" s="34"/>
      <c r="S13" s="34"/>
    </row>
    <row r="14" spans="1:19" ht="12.75">
      <c r="A14" s="155" t="s">
        <v>15</v>
      </c>
      <c r="B14" s="78" t="s">
        <v>111</v>
      </c>
      <c r="C14" s="4">
        <v>51</v>
      </c>
      <c r="D14" s="4">
        <v>51</v>
      </c>
      <c r="E14" s="4">
        <v>51</v>
      </c>
      <c r="F14" s="51">
        <f t="shared" si="0"/>
        <v>100</v>
      </c>
      <c r="G14" s="34"/>
      <c r="H14" s="15"/>
      <c r="I14" s="15"/>
      <c r="J14" s="15"/>
      <c r="K14" s="15"/>
      <c r="L14" s="15"/>
      <c r="M14" s="15"/>
      <c r="N14" s="15"/>
      <c r="O14" s="34"/>
      <c r="P14" s="34"/>
      <c r="Q14" s="34"/>
      <c r="R14" s="34"/>
      <c r="S14" s="34"/>
    </row>
    <row r="15" spans="1:19" ht="12.75">
      <c r="A15" s="155" t="s">
        <v>16</v>
      </c>
      <c r="B15" s="78" t="s">
        <v>112</v>
      </c>
      <c r="C15" s="4">
        <v>52</v>
      </c>
      <c r="D15" s="4">
        <v>52</v>
      </c>
      <c r="E15" s="4">
        <v>52</v>
      </c>
      <c r="F15" s="51">
        <f t="shared" si="0"/>
        <v>100</v>
      </c>
      <c r="G15" s="34"/>
      <c r="H15" s="15"/>
      <c r="I15" s="15"/>
      <c r="J15" s="15"/>
      <c r="K15" s="15"/>
      <c r="L15" s="15"/>
      <c r="M15" s="15"/>
      <c r="N15" s="15"/>
      <c r="O15" s="34"/>
      <c r="P15" s="34"/>
      <c r="Q15" s="34"/>
      <c r="R15" s="34"/>
      <c r="S15" s="34"/>
    </row>
    <row r="16" spans="1:19" ht="12.75">
      <c r="A16" s="155" t="s">
        <v>17</v>
      </c>
      <c r="B16" s="78" t="s">
        <v>113</v>
      </c>
      <c r="C16" s="4">
        <v>65</v>
      </c>
      <c r="D16" s="4">
        <v>65</v>
      </c>
      <c r="E16" s="4">
        <v>65</v>
      </c>
      <c r="F16" s="51">
        <f t="shared" si="0"/>
        <v>100</v>
      </c>
      <c r="G16" s="34"/>
      <c r="H16" s="61" t="s">
        <v>3</v>
      </c>
      <c r="I16" s="61" t="s">
        <v>3</v>
      </c>
      <c r="J16" s="61" t="s">
        <v>3</v>
      </c>
      <c r="K16" s="76" t="s">
        <v>162</v>
      </c>
      <c r="L16" s="76"/>
      <c r="M16" s="76"/>
      <c r="N16" s="76"/>
      <c r="O16" s="9"/>
      <c r="P16" s="9"/>
      <c r="Q16" s="9"/>
      <c r="R16" s="9"/>
      <c r="S16" s="9"/>
    </row>
    <row r="17" spans="1:19" ht="12.75">
      <c r="A17" s="155" t="s">
        <v>18</v>
      </c>
      <c r="B17" s="78" t="s">
        <v>114</v>
      </c>
      <c r="C17" s="4">
        <v>40</v>
      </c>
      <c r="D17" s="4">
        <v>39</v>
      </c>
      <c r="E17" s="4">
        <v>39</v>
      </c>
      <c r="F17" s="51">
        <f t="shared" si="0"/>
        <v>100</v>
      </c>
      <c r="G17" s="34"/>
      <c r="H17" s="62" t="s">
        <v>24</v>
      </c>
      <c r="I17" s="62" t="s">
        <v>79</v>
      </c>
      <c r="J17" s="62" t="s">
        <v>170</v>
      </c>
      <c r="K17" s="106" t="s">
        <v>163</v>
      </c>
      <c r="L17" s="106"/>
      <c r="M17" s="106"/>
      <c r="N17" s="106"/>
      <c r="O17" s="9"/>
      <c r="P17" s="9"/>
      <c r="Q17" s="9"/>
      <c r="R17" s="9"/>
      <c r="S17" s="9"/>
    </row>
    <row r="18" spans="1:19" ht="12.75">
      <c r="A18" s="155" t="s">
        <v>19</v>
      </c>
      <c r="B18" s="78" t="s">
        <v>115</v>
      </c>
      <c r="C18" s="4">
        <v>62</v>
      </c>
      <c r="D18" s="4">
        <v>61</v>
      </c>
      <c r="E18" s="4">
        <v>61</v>
      </c>
      <c r="F18" s="51">
        <f t="shared" si="0"/>
        <v>100</v>
      </c>
      <c r="G18" s="34"/>
      <c r="H18" s="62" t="s">
        <v>30</v>
      </c>
      <c r="I18" s="62" t="s">
        <v>80</v>
      </c>
      <c r="J18" s="63" t="s">
        <v>172</v>
      </c>
      <c r="K18" s="77" t="s">
        <v>3</v>
      </c>
      <c r="L18" s="77"/>
      <c r="M18" s="77"/>
      <c r="N18" s="77"/>
      <c r="O18" s="9"/>
      <c r="P18" s="9"/>
      <c r="Q18" s="9"/>
      <c r="R18" s="9"/>
      <c r="S18" s="9"/>
    </row>
    <row r="19" spans="1:19" ht="12.75">
      <c r="A19" s="155" t="s">
        <v>31</v>
      </c>
      <c r="B19" s="78" t="s">
        <v>116</v>
      </c>
      <c r="C19" s="4">
        <v>61</v>
      </c>
      <c r="D19" s="4">
        <v>60</v>
      </c>
      <c r="E19" s="4">
        <v>60</v>
      </c>
      <c r="F19" s="51">
        <f t="shared" si="0"/>
        <v>100</v>
      </c>
      <c r="G19" s="34"/>
      <c r="H19" s="62" t="s">
        <v>3</v>
      </c>
      <c r="I19" s="62" t="s">
        <v>30</v>
      </c>
      <c r="J19" s="63" t="s">
        <v>173</v>
      </c>
      <c r="K19" s="117" t="s">
        <v>0</v>
      </c>
      <c r="L19" s="117" t="s">
        <v>5</v>
      </c>
      <c r="M19" s="117" t="s">
        <v>204</v>
      </c>
      <c r="N19" s="117" t="s">
        <v>205</v>
      </c>
      <c r="O19" s="9"/>
      <c r="P19" s="9"/>
      <c r="Q19" s="9"/>
      <c r="R19" s="9"/>
      <c r="S19" s="9"/>
    </row>
    <row r="20" spans="1:19" ht="12.75">
      <c r="A20" s="155" t="s">
        <v>32</v>
      </c>
      <c r="B20" s="78" t="s">
        <v>117</v>
      </c>
      <c r="C20" s="4">
        <v>56</v>
      </c>
      <c r="D20" s="4">
        <v>56</v>
      </c>
      <c r="E20" s="4">
        <v>56</v>
      </c>
      <c r="F20" s="51">
        <f t="shared" si="0"/>
        <v>100</v>
      </c>
      <c r="G20" s="34"/>
      <c r="H20" s="64"/>
      <c r="I20" s="64"/>
      <c r="J20" s="30"/>
      <c r="K20" s="119" t="s">
        <v>2</v>
      </c>
      <c r="L20" s="119" t="s">
        <v>2</v>
      </c>
      <c r="M20" s="161" t="s">
        <v>234</v>
      </c>
      <c r="N20" s="119" t="s">
        <v>206</v>
      </c>
      <c r="O20" s="9"/>
      <c r="P20" s="9"/>
      <c r="Q20" s="9"/>
      <c r="R20" s="9"/>
      <c r="S20" s="9"/>
    </row>
    <row r="21" spans="1:19" ht="12.75">
      <c r="A21" s="155" t="s">
        <v>33</v>
      </c>
      <c r="B21" s="78" t="s">
        <v>118</v>
      </c>
      <c r="C21" s="4">
        <v>13</v>
      </c>
      <c r="D21" s="4">
        <v>13</v>
      </c>
      <c r="E21" s="4">
        <v>13</v>
      </c>
      <c r="F21" s="51">
        <f t="shared" si="0"/>
        <v>100</v>
      </c>
      <c r="G21" s="34"/>
      <c r="H21" s="17"/>
      <c r="I21" s="17"/>
      <c r="J21" s="17"/>
      <c r="K21" s="17"/>
      <c r="L21" s="17"/>
      <c r="M21" s="17"/>
      <c r="N21" s="17"/>
      <c r="O21" s="34"/>
      <c r="P21" s="34"/>
      <c r="Q21" s="34"/>
      <c r="R21" s="34"/>
      <c r="S21" s="34"/>
    </row>
    <row r="22" spans="1:19" ht="12.75">
      <c r="A22" s="155" t="s">
        <v>34</v>
      </c>
      <c r="B22" s="78" t="s">
        <v>119</v>
      </c>
      <c r="C22" s="4">
        <v>46</v>
      </c>
      <c r="D22" s="4">
        <v>48</v>
      </c>
      <c r="E22" s="4">
        <v>48</v>
      </c>
      <c r="F22" s="51">
        <f t="shared" si="0"/>
        <v>100</v>
      </c>
      <c r="G22" s="34"/>
      <c r="H22" s="17"/>
      <c r="I22" s="17"/>
      <c r="J22" s="17"/>
      <c r="K22" s="17"/>
      <c r="L22" s="17"/>
      <c r="M22" s="17"/>
      <c r="N22" s="17"/>
      <c r="O22" s="34"/>
      <c r="P22" s="34"/>
      <c r="Q22" s="34"/>
      <c r="R22" s="34"/>
      <c r="S22" s="34"/>
    </row>
    <row r="23" spans="1:19" ht="12.75">
      <c r="A23" s="155" t="s">
        <v>35</v>
      </c>
      <c r="B23" s="78" t="s">
        <v>120</v>
      </c>
      <c r="C23" s="4">
        <v>55</v>
      </c>
      <c r="D23" s="4">
        <v>55</v>
      </c>
      <c r="E23" s="4">
        <v>55</v>
      </c>
      <c r="F23" s="51">
        <f t="shared" si="0"/>
        <v>100</v>
      </c>
      <c r="G23" s="34"/>
      <c r="H23" s="22">
        <v>8</v>
      </c>
      <c r="I23" s="22" t="s">
        <v>8</v>
      </c>
      <c r="J23" s="17" t="s">
        <v>178</v>
      </c>
      <c r="K23" s="24">
        <v>33</v>
      </c>
      <c r="L23" s="24">
        <v>34</v>
      </c>
      <c r="M23" s="24">
        <v>34</v>
      </c>
      <c r="N23" s="51">
        <f aca="true" t="shared" si="1" ref="N23:N41">(M23/L23*100)</f>
        <v>100</v>
      </c>
      <c r="O23" s="34"/>
      <c r="P23" s="34"/>
      <c r="Q23" s="34"/>
      <c r="R23" s="34"/>
      <c r="S23" s="34"/>
    </row>
    <row r="24" spans="1:19" ht="12.75">
      <c r="A24" s="155" t="s">
        <v>36</v>
      </c>
      <c r="B24" s="78" t="s">
        <v>121</v>
      </c>
      <c r="C24" s="4">
        <v>83</v>
      </c>
      <c r="D24" s="4">
        <v>83</v>
      </c>
      <c r="E24" s="4">
        <v>79</v>
      </c>
      <c r="F24" s="51">
        <f t="shared" si="0"/>
        <v>95.18072289156626</v>
      </c>
      <c r="G24" s="34"/>
      <c r="H24" s="68">
        <v>8</v>
      </c>
      <c r="I24" s="22" t="s">
        <v>6</v>
      </c>
      <c r="J24" s="17" t="s">
        <v>179</v>
      </c>
      <c r="K24" s="24">
        <v>15</v>
      </c>
      <c r="L24" s="24">
        <v>15</v>
      </c>
      <c r="M24" s="24">
        <v>15</v>
      </c>
      <c r="N24" s="51">
        <f t="shared" si="1"/>
        <v>100</v>
      </c>
      <c r="O24" s="34"/>
      <c r="P24" s="34"/>
      <c r="Q24" s="34"/>
      <c r="R24" s="34"/>
      <c r="S24" s="34"/>
    </row>
    <row r="25" spans="1:19" ht="12.75">
      <c r="A25" s="155" t="s">
        <v>37</v>
      </c>
      <c r="B25" s="78" t="s">
        <v>122</v>
      </c>
      <c r="C25" s="4">
        <v>69</v>
      </c>
      <c r="D25" s="4">
        <v>70</v>
      </c>
      <c r="E25" s="4">
        <v>70</v>
      </c>
      <c r="F25" s="51">
        <f t="shared" si="0"/>
        <v>100</v>
      </c>
      <c r="G25" s="34"/>
      <c r="H25" s="68">
        <v>8</v>
      </c>
      <c r="I25" s="22" t="s">
        <v>9</v>
      </c>
      <c r="J25" s="17" t="s">
        <v>180</v>
      </c>
      <c r="K25" s="24">
        <v>23</v>
      </c>
      <c r="L25" s="24">
        <v>23</v>
      </c>
      <c r="M25" s="24">
        <v>23</v>
      </c>
      <c r="N25" s="51">
        <f t="shared" si="1"/>
        <v>100</v>
      </c>
      <c r="O25" s="34"/>
      <c r="P25" s="34"/>
      <c r="Q25" s="34"/>
      <c r="R25" s="34"/>
      <c r="S25" s="34"/>
    </row>
    <row r="26" spans="1:19" ht="12.75">
      <c r="A26" s="155" t="s">
        <v>38</v>
      </c>
      <c r="B26" s="78" t="s">
        <v>123</v>
      </c>
      <c r="C26" s="4">
        <v>30</v>
      </c>
      <c r="D26" s="4">
        <v>30</v>
      </c>
      <c r="E26" s="4">
        <v>30</v>
      </c>
      <c r="F26" s="51">
        <f t="shared" si="0"/>
        <v>100</v>
      </c>
      <c r="G26" s="34"/>
      <c r="H26" s="68">
        <v>8</v>
      </c>
      <c r="I26" s="22" t="s">
        <v>10</v>
      </c>
      <c r="J26" s="17" t="s">
        <v>181</v>
      </c>
      <c r="K26" s="24">
        <v>37</v>
      </c>
      <c r="L26" s="24">
        <v>37</v>
      </c>
      <c r="M26" s="24">
        <v>37</v>
      </c>
      <c r="N26" s="51">
        <f t="shared" si="1"/>
        <v>100</v>
      </c>
      <c r="O26" s="34"/>
      <c r="P26" s="34"/>
      <c r="Q26" s="34"/>
      <c r="R26" s="34"/>
      <c r="S26" s="34"/>
    </row>
    <row r="27" spans="1:19" ht="12.75">
      <c r="A27" s="155" t="s">
        <v>39</v>
      </c>
      <c r="B27" s="78" t="s">
        <v>124</v>
      </c>
      <c r="C27" s="4">
        <v>59</v>
      </c>
      <c r="D27" s="4">
        <v>58</v>
      </c>
      <c r="E27" s="4">
        <v>58</v>
      </c>
      <c r="F27" s="51">
        <f t="shared" si="0"/>
        <v>100</v>
      </c>
      <c r="G27" s="34"/>
      <c r="H27" s="68">
        <v>8</v>
      </c>
      <c r="I27" s="22" t="s">
        <v>11</v>
      </c>
      <c r="J27" s="17" t="s">
        <v>182</v>
      </c>
      <c r="K27" s="24">
        <v>36</v>
      </c>
      <c r="L27" s="24">
        <v>36</v>
      </c>
      <c r="M27" s="24">
        <v>36</v>
      </c>
      <c r="N27" s="51">
        <f t="shared" si="1"/>
        <v>100</v>
      </c>
      <c r="O27" s="34"/>
      <c r="P27" s="34"/>
      <c r="Q27" s="34"/>
      <c r="R27" s="34"/>
      <c r="S27" s="34"/>
    </row>
    <row r="28" spans="1:19" ht="12.75">
      <c r="A28" s="155" t="s">
        <v>40</v>
      </c>
      <c r="B28" s="78" t="s">
        <v>125</v>
      </c>
      <c r="C28" s="4">
        <v>133</v>
      </c>
      <c r="D28" s="4">
        <v>138</v>
      </c>
      <c r="E28" s="2">
        <v>138</v>
      </c>
      <c r="F28" s="51">
        <f t="shared" si="0"/>
        <v>100</v>
      </c>
      <c r="G28" s="34"/>
      <c r="H28" s="68">
        <v>8</v>
      </c>
      <c r="I28" s="22" t="s">
        <v>12</v>
      </c>
      <c r="J28" s="17" t="s">
        <v>183</v>
      </c>
      <c r="K28" s="24">
        <v>20</v>
      </c>
      <c r="L28" s="24">
        <v>20</v>
      </c>
      <c r="M28" s="24">
        <v>20</v>
      </c>
      <c r="N28" s="51">
        <f t="shared" si="1"/>
        <v>100</v>
      </c>
      <c r="O28" s="34"/>
      <c r="P28" s="34"/>
      <c r="Q28" s="34"/>
      <c r="R28" s="34"/>
      <c r="S28" s="34"/>
    </row>
    <row r="29" spans="1:19" ht="12" customHeight="1">
      <c r="A29" s="155" t="s">
        <v>41</v>
      </c>
      <c r="B29" s="78" t="s">
        <v>126</v>
      </c>
      <c r="C29" s="4">
        <v>142</v>
      </c>
      <c r="D29" s="4">
        <v>139</v>
      </c>
      <c r="E29" s="4">
        <v>132</v>
      </c>
      <c r="F29" s="51">
        <f t="shared" si="0"/>
        <v>94.96402877697841</v>
      </c>
      <c r="G29" s="34"/>
      <c r="H29" s="68">
        <v>8</v>
      </c>
      <c r="I29" s="22" t="s">
        <v>13</v>
      </c>
      <c r="J29" s="17" t="s">
        <v>184</v>
      </c>
      <c r="K29" s="24">
        <v>18</v>
      </c>
      <c r="L29" s="24">
        <v>18</v>
      </c>
      <c r="M29" s="24">
        <v>18</v>
      </c>
      <c r="N29" s="51">
        <f t="shared" si="1"/>
        <v>100</v>
      </c>
      <c r="O29" s="34"/>
      <c r="P29" s="34"/>
      <c r="Q29" s="34"/>
      <c r="R29" s="34"/>
      <c r="S29" s="34"/>
    </row>
    <row r="30" spans="1:19" ht="12.75">
      <c r="A30" s="155" t="s">
        <v>42</v>
      </c>
      <c r="B30" s="78" t="s">
        <v>127</v>
      </c>
      <c r="C30" s="4">
        <v>103</v>
      </c>
      <c r="D30" s="4">
        <v>106</v>
      </c>
      <c r="E30" s="4">
        <v>106</v>
      </c>
      <c r="F30" s="51">
        <f t="shared" si="0"/>
        <v>100</v>
      </c>
      <c r="G30" s="34"/>
      <c r="H30" s="68">
        <v>8</v>
      </c>
      <c r="I30" s="22" t="s">
        <v>14</v>
      </c>
      <c r="J30" s="17" t="s">
        <v>185</v>
      </c>
      <c r="K30" s="24">
        <v>31</v>
      </c>
      <c r="L30" s="24">
        <v>31</v>
      </c>
      <c r="M30" s="24">
        <v>31</v>
      </c>
      <c r="N30" s="51">
        <f t="shared" si="1"/>
        <v>100</v>
      </c>
      <c r="O30" s="34"/>
      <c r="P30" s="34"/>
      <c r="Q30" s="34"/>
      <c r="R30" s="34"/>
      <c r="S30" s="34"/>
    </row>
    <row r="31" spans="1:19" ht="12.75">
      <c r="A31" s="155" t="s">
        <v>43</v>
      </c>
      <c r="B31" s="78" t="s">
        <v>128</v>
      </c>
      <c r="C31" s="4">
        <v>120</v>
      </c>
      <c r="D31" s="4">
        <v>119</v>
      </c>
      <c r="E31" s="4">
        <v>120</v>
      </c>
      <c r="F31" s="51">
        <f t="shared" si="0"/>
        <v>100.84033613445378</v>
      </c>
      <c r="G31" s="34"/>
      <c r="H31" s="68">
        <v>8</v>
      </c>
      <c r="I31" s="22" t="s">
        <v>15</v>
      </c>
      <c r="J31" s="17" t="s">
        <v>186</v>
      </c>
      <c r="K31" s="24">
        <v>16</v>
      </c>
      <c r="L31" s="24">
        <v>16</v>
      </c>
      <c r="M31" s="24">
        <v>16</v>
      </c>
      <c r="N31" s="51">
        <f t="shared" si="1"/>
        <v>100</v>
      </c>
      <c r="O31" s="34"/>
      <c r="P31" s="34"/>
      <c r="Q31" s="34"/>
      <c r="R31" s="34"/>
      <c r="S31" s="34"/>
    </row>
    <row r="32" spans="1:19" ht="12.75">
      <c r="A32" s="155" t="s">
        <v>44</v>
      </c>
      <c r="B32" s="78" t="s">
        <v>129</v>
      </c>
      <c r="C32" s="4">
        <v>77</v>
      </c>
      <c r="D32" s="4">
        <v>77</v>
      </c>
      <c r="E32" s="4">
        <v>77</v>
      </c>
      <c r="F32" s="51">
        <f t="shared" si="0"/>
        <v>100</v>
      </c>
      <c r="G32" s="34"/>
      <c r="H32" s="68">
        <v>8</v>
      </c>
      <c r="I32" s="22" t="s">
        <v>16</v>
      </c>
      <c r="J32" s="17" t="s">
        <v>187</v>
      </c>
      <c r="K32" s="24">
        <v>24</v>
      </c>
      <c r="L32" s="24">
        <v>24</v>
      </c>
      <c r="M32" s="24">
        <v>24</v>
      </c>
      <c r="N32" s="51">
        <f t="shared" si="1"/>
        <v>100</v>
      </c>
      <c r="O32" s="34"/>
      <c r="P32" s="34"/>
      <c r="Q32" s="34"/>
      <c r="R32" s="34"/>
      <c r="S32" s="34"/>
    </row>
    <row r="33" spans="1:19" ht="12.75">
      <c r="A33" s="155" t="s">
        <v>45</v>
      </c>
      <c r="B33" s="78" t="s">
        <v>130</v>
      </c>
      <c r="C33" s="4">
        <v>111</v>
      </c>
      <c r="D33" s="4">
        <v>111</v>
      </c>
      <c r="E33" s="4">
        <v>111</v>
      </c>
      <c r="F33" s="51">
        <f t="shared" si="0"/>
        <v>100</v>
      </c>
      <c r="G33" s="34"/>
      <c r="H33" s="68">
        <v>8</v>
      </c>
      <c r="I33" s="22" t="s">
        <v>17</v>
      </c>
      <c r="J33" s="17" t="s">
        <v>188</v>
      </c>
      <c r="K33" s="24">
        <v>19</v>
      </c>
      <c r="L33" s="24">
        <v>19</v>
      </c>
      <c r="M33" s="24">
        <v>19</v>
      </c>
      <c r="N33" s="51">
        <f t="shared" si="1"/>
        <v>100</v>
      </c>
      <c r="O33" s="34"/>
      <c r="P33" s="34"/>
      <c r="Q33" s="34"/>
      <c r="R33" s="34"/>
      <c r="S33" s="34"/>
    </row>
    <row r="34" spans="1:19" ht="12.75">
      <c r="A34" s="155" t="s">
        <v>46</v>
      </c>
      <c r="B34" s="78" t="s">
        <v>131</v>
      </c>
      <c r="C34" s="4">
        <v>33</v>
      </c>
      <c r="D34" s="4">
        <v>34</v>
      </c>
      <c r="E34" s="4">
        <v>33</v>
      </c>
      <c r="F34" s="51">
        <f t="shared" si="0"/>
        <v>97.05882352941177</v>
      </c>
      <c r="G34" s="34"/>
      <c r="H34" s="68">
        <v>8</v>
      </c>
      <c r="I34" s="22" t="s">
        <v>18</v>
      </c>
      <c r="J34" s="17" t="s">
        <v>189</v>
      </c>
      <c r="K34" s="24">
        <v>16</v>
      </c>
      <c r="L34" s="24">
        <v>16</v>
      </c>
      <c r="M34" s="24">
        <v>16</v>
      </c>
      <c r="N34" s="51">
        <f t="shared" si="1"/>
        <v>100</v>
      </c>
      <c r="O34" s="34"/>
      <c r="P34" s="34"/>
      <c r="Q34" s="34"/>
      <c r="R34" s="34"/>
      <c r="S34" s="34"/>
    </row>
    <row r="35" spans="1:19" ht="12.75">
      <c r="A35" s="155" t="s">
        <v>47</v>
      </c>
      <c r="B35" s="78" t="s">
        <v>132</v>
      </c>
      <c r="C35" s="4">
        <v>101</v>
      </c>
      <c r="D35" s="4">
        <v>101</v>
      </c>
      <c r="E35" s="4">
        <v>101</v>
      </c>
      <c r="F35" s="51">
        <f t="shared" si="0"/>
        <v>100</v>
      </c>
      <c r="G35" s="34"/>
      <c r="H35" s="68">
        <v>8</v>
      </c>
      <c r="I35" s="22" t="s">
        <v>19</v>
      </c>
      <c r="J35" s="17" t="s">
        <v>190</v>
      </c>
      <c r="K35" s="24">
        <v>27</v>
      </c>
      <c r="L35" s="24">
        <v>27</v>
      </c>
      <c r="M35" s="24">
        <v>27</v>
      </c>
      <c r="N35" s="51">
        <f t="shared" si="1"/>
        <v>100</v>
      </c>
      <c r="O35" s="34"/>
      <c r="P35" s="34"/>
      <c r="Q35" s="34"/>
      <c r="R35" s="34"/>
      <c r="S35" s="34"/>
    </row>
    <row r="36" spans="1:19" ht="12.75">
      <c r="A36" s="155" t="s">
        <v>48</v>
      </c>
      <c r="B36" s="78" t="s">
        <v>133</v>
      </c>
      <c r="C36" s="4">
        <v>76</v>
      </c>
      <c r="D36" s="4">
        <v>78</v>
      </c>
      <c r="E36" s="4">
        <v>78</v>
      </c>
      <c r="F36" s="51">
        <f t="shared" si="0"/>
        <v>100</v>
      </c>
      <c r="G36" s="34"/>
      <c r="H36" s="68">
        <v>8</v>
      </c>
      <c r="I36" s="22" t="s">
        <v>31</v>
      </c>
      <c r="J36" s="17" t="s">
        <v>191</v>
      </c>
      <c r="K36" s="24">
        <v>21</v>
      </c>
      <c r="L36" s="24">
        <v>20</v>
      </c>
      <c r="M36" s="24">
        <v>20</v>
      </c>
      <c r="N36" s="51">
        <f t="shared" si="1"/>
        <v>100</v>
      </c>
      <c r="O36" s="34"/>
      <c r="P36" s="34"/>
      <c r="Q36" s="34"/>
      <c r="R36" s="34"/>
      <c r="S36" s="34"/>
    </row>
    <row r="37" spans="1:19" ht="12.75">
      <c r="A37" s="155" t="s">
        <v>49</v>
      </c>
      <c r="B37" s="78" t="s">
        <v>134</v>
      </c>
      <c r="C37" s="4">
        <v>79</v>
      </c>
      <c r="D37" s="4">
        <v>79</v>
      </c>
      <c r="E37" s="4">
        <v>79</v>
      </c>
      <c r="F37" s="51">
        <f t="shared" si="0"/>
        <v>100</v>
      </c>
      <c r="G37" s="34"/>
      <c r="H37" s="68">
        <v>8</v>
      </c>
      <c r="I37" s="22" t="s">
        <v>32</v>
      </c>
      <c r="J37" s="17" t="s">
        <v>192</v>
      </c>
      <c r="K37" s="24">
        <v>15</v>
      </c>
      <c r="L37" s="24">
        <v>15</v>
      </c>
      <c r="M37" s="24">
        <v>15</v>
      </c>
      <c r="N37" s="51">
        <f t="shared" si="1"/>
        <v>100</v>
      </c>
      <c r="O37" s="34"/>
      <c r="P37" s="34"/>
      <c r="Q37" s="34"/>
      <c r="R37" s="34"/>
      <c r="S37" s="34"/>
    </row>
    <row r="38" spans="1:19" ht="12.75">
      <c r="A38" s="155" t="s">
        <v>50</v>
      </c>
      <c r="B38" s="78" t="s">
        <v>135</v>
      </c>
      <c r="C38" s="4">
        <v>70</v>
      </c>
      <c r="D38" s="4">
        <v>71</v>
      </c>
      <c r="E38" s="4">
        <v>72</v>
      </c>
      <c r="F38" s="51">
        <f t="shared" si="0"/>
        <v>101.40845070422534</v>
      </c>
      <c r="G38" s="34"/>
      <c r="H38" s="68">
        <v>8</v>
      </c>
      <c r="I38" s="22" t="s">
        <v>33</v>
      </c>
      <c r="J38" s="17" t="s">
        <v>193</v>
      </c>
      <c r="K38" s="24">
        <v>15</v>
      </c>
      <c r="L38" s="24">
        <v>15</v>
      </c>
      <c r="M38" s="24">
        <v>15</v>
      </c>
      <c r="N38" s="51">
        <f t="shared" si="1"/>
        <v>100</v>
      </c>
      <c r="O38" s="34"/>
      <c r="P38" s="34"/>
      <c r="Q38" s="34"/>
      <c r="R38" s="34"/>
      <c r="S38" s="34"/>
    </row>
    <row r="39" spans="1:19" ht="12.75">
      <c r="A39" s="155" t="s">
        <v>51</v>
      </c>
      <c r="B39" s="78" t="s">
        <v>136</v>
      </c>
      <c r="C39" s="4">
        <v>51</v>
      </c>
      <c r="D39" s="4">
        <v>51</v>
      </c>
      <c r="E39" s="4">
        <v>51</v>
      </c>
      <c r="F39" s="51">
        <f t="shared" si="0"/>
        <v>100</v>
      </c>
      <c r="G39" s="34"/>
      <c r="H39" s="68">
        <v>8</v>
      </c>
      <c r="I39" s="22" t="s">
        <v>34</v>
      </c>
      <c r="J39" s="17" t="s">
        <v>194</v>
      </c>
      <c r="K39" s="24">
        <v>15</v>
      </c>
      <c r="L39" s="24">
        <v>15</v>
      </c>
      <c r="M39" s="24">
        <v>15</v>
      </c>
      <c r="N39" s="51">
        <f t="shared" si="1"/>
        <v>100</v>
      </c>
      <c r="O39" s="34"/>
      <c r="P39" s="34"/>
      <c r="Q39" s="34"/>
      <c r="R39" s="34"/>
      <c r="S39" s="34"/>
    </row>
    <row r="40" spans="1:19" ht="12.75">
      <c r="A40" s="155" t="s">
        <v>52</v>
      </c>
      <c r="B40" s="78" t="s">
        <v>137</v>
      </c>
      <c r="C40" s="4">
        <v>55</v>
      </c>
      <c r="D40" s="4">
        <v>55</v>
      </c>
      <c r="E40" s="4">
        <v>54</v>
      </c>
      <c r="F40" s="51">
        <f t="shared" si="0"/>
        <v>98.18181818181819</v>
      </c>
      <c r="G40" s="34"/>
      <c r="H40" s="68">
        <v>8</v>
      </c>
      <c r="I40" s="22" t="s">
        <v>35</v>
      </c>
      <c r="J40" s="17" t="s">
        <v>195</v>
      </c>
      <c r="K40" s="24">
        <v>18</v>
      </c>
      <c r="L40" s="24">
        <v>19</v>
      </c>
      <c r="M40" s="24">
        <v>19</v>
      </c>
      <c r="N40" s="51">
        <f t="shared" si="1"/>
        <v>100</v>
      </c>
      <c r="O40" s="34"/>
      <c r="P40" s="34"/>
      <c r="Q40" s="34"/>
      <c r="R40" s="34"/>
      <c r="S40" s="34"/>
    </row>
    <row r="41" spans="1:19" ht="12.75">
      <c r="A41" s="155" t="s">
        <v>53</v>
      </c>
      <c r="B41" s="78" t="s">
        <v>138</v>
      </c>
      <c r="C41" s="4">
        <v>40</v>
      </c>
      <c r="D41" s="4">
        <v>42</v>
      </c>
      <c r="E41" s="4">
        <v>40</v>
      </c>
      <c r="F41" s="51">
        <f t="shared" si="0"/>
        <v>95.23809523809523</v>
      </c>
      <c r="G41" s="34"/>
      <c r="H41" s="68">
        <v>8</v>
      </c>
      <c r="I41" s="22" t="s">
        <v>36</v>
      </c>
      <c r="J41" s="17" t="s">
        <v>196</v>
      </c>
      <c r="K41" s="24">
        <v>35</v>
      </c>
      <c r="L41" s="24">
        <v>35</v>
      </c>
      <c r="M41" s="24">
        <v>35</v>
      </c>
      <c r="N41" s="51">
        <f t="shared" si="1"/>
        <v>100</v>
      </c>
      <c r="O41" s="34"/>
      <c r="P41" s="34"/>
      <c r="Q41" s="34"/>
      <c r="R41" s="34"/>
      <c r="S41" s="34"/>
    </row>
    <row r="42" spans="1:19" ht="12.75">
      <c r="A42" s="155" t="s">
        <v>54</v>
      </c>
      <c r="B42" s="78" t="s">
        <v>139</v>
      </c>
      <c r="C42" s="4">
        <v>219</v>
      </c>
      <c r="D42" s="4">
        <v>219</v>
      </c>
      <c r="E42" s="4">
        <v>219</v>
      </c>
      <c r="F42" s="51">
        <f t="shared" si="0"/>
        <v>100</v>
      </c>
      <c r="G42" s="34"/>
      <c r="H42" s="68"/>
      <c r="I42" s="22"/>
      <c r="J42" s="17"/>
      <c r="K42" s="17"/>
      <c r="L42" s="17"/>
      <c r="M42" s="17"/>
      <c r="N42" s="17"/>
      <c r="O42" s="34"/>
      <c r="P42" s="34"/>
      <c r="Q42" s="34"/>
      <c r="R42" s="34"/>
      <c r="S42" s="34"/>
    </row>
    <row r="43" spans="1:19" ht="12.75">
      <c r="A43" s="155" t="s">
        <v>55</v>
      </c>
      <c r="B43" s="78" t="s">
        <v>140</v>
      </c>
      <c r="C43" s="4">
        <v>33</v>
      </c>
      <c r="D43" s="4">
        <v>35</v>
      </c>
      <c r="E43" s="4">
        <v>35</v>
      </c>
      <c r="F43" s="51">
        <f t="shared" si="0"/>
        <v>100</v>
      </c>
      <c r="G43" s="34"/>
      <c r="H43" s="68"/>
      <c r="I43" s="22"/>
      <c r="J43" s="17"/>
      <c r="K43" s="17"/>
      <c r="L43" s="17"/>
      <c r="M43" s="17"/>
      <c r="N43" s="17"/>
      <c r="O43" s="34"/>
      <c r="P43" s="34"/>
      <c r="Q43" s="34"/>
      <c r="R43" s="34"/>
      <c r="S43" s="34"/>
    </row>
    <row r="44" spans="1:19" ht="12.75">
      <c r="A44" s="155" t="s">
        <v>56</v>
      </c>
      <c r="B44" s="78" t="s">
        <v>141</v>
      </c>
      <c r="C44" s="4">
        <v>0</v>
      </c>
      <c r="D44" s="4">
        <v>0</v>
      </c>
      <c r="E44" s="4">
        <v>0</v>
      </c>
      <c r="F44" s="162">
        <v>0</v>
      </c>
      <c r="G44" s="34"/>
      <c r="H44" s="68"/>
      <c r="I44" s="22"/>
      <c r="J44" s="17"/>
      <c r="K44" s="17"/>
      <c r="L44" s="17"/>
      <c r="M44" s="17"/>
      <c r="N44" s="17"/>
      <c r="O44" s="34"/>
      <c r="P44" s="34"/>
      <c r="Q44" s="34"/>
      <c r="R44" s="34"/>
      <c r="S44" s="34"/>
    </row>
    <row r="45" spans="1:19" ht="12.75">
      <c r="A45" s="155" t="s">
        <v>57</v>
      </c>
      <c r="B45" s="78" t="s">
        <v>142</v>
      </c>
      <c r="C45" s="4">
        <v>38</v>
      </c>
      <c r="D45" s="4">
        <v>37</v>
      </c>
      <c r="E45" s="4">
        <v>37</v>
      </c>
      <c r="F45" s="51">
        <f t="shared" si="0"/>
        <v>100</v>
      </c>
      <c r="G45" s="34"/>
      <c r="H45" s="70">
        <v>8</v>
      </c>
      <c r="I45" s="23"/>
      <c r="J45" s="18" t="s">
        <v>197</v>
      </c>
      <c r="K45" s="33">
        <f>SUM(K21:K44)</f>
        <v>434</v>
      </c>
      <c r="L45" s="33">
        <f>SUM(L21:L44)</f>
        <v>435</v>
      </c>
      <c r="M45" s="33">
        <f>SUM(M21:M44)</f>
        <v>435</v>
      </c>
      <c r="N45" s="55">
        <f>(M45/L45*100)</f>
        <v>100</v>
      </c>
      <c r="O45" s="34"/>
      <c r="P45" s="34"/>
      <c r="Q45" s="34"/>
      <c r="R45" s="34"/>
      <c r="S45" s="34"/>
    </row>
    <row r="46" spans="1:19" ht="12.75">
      <c r="A46" s="155" t="s">
        <v>58</v>
      </c>
      <c r="B46" s="78" t="s">
        <v>143</v>
      </c>
      <c r="C46" s="4">
        <v>76</v>
      </c>
      <c r="D46" s="4">
        <v>76</v>
      </c>
      <c r="E46" s="4">
        <v>76</v>
      </c>
      <c r="F46" s="51">
        <f t="shared" si="0"/>
        <v>100</v>
      </c>
      <c r="G46" s="34"/>
      <c r="H46" s="35"/>
      <c r="I46" s="35"/>
      <c r="J46" s="15" t="s">
        <v>3</v>
      </c>
      <c r="K46" s="15"/>
      <c r="L46" s="15"/>
      <c r="M46" s="15"/>
      <c r="N46" s="15"/>
      <c r="O46" s="34"/>
      <c r="P46" s="34"/>
      <c r="Q46" s="34"/>
      <c r="R46" s="34"/>
      <c r="S46" s="34"/>
    </row>
    <row r="47" spans="1:19" ht="12.75">
      <c r="A47" s="155" t="s">
        <v>59</v>
      </c>
      <c r="B47" s="78" t="s">
        <v>144</v>
      </c>
      <c r="C47" s="4">
        <v>0</v>
      </c>
      <c r="D47" s="4">
        <v>4</v>
      </c>
      <c r="E47" s="4">
        <v>2</v>
      </c>
      <c r="F47" s="51">
        <f t="shared" si="0"/>
        <v>50</v>
      </c>
      <c r="G47" s="34"/>
      <c r="H47" s="35"/>
      <c r="I47" s="35"/>
      <c r="J47" s="15"/>
      <c r="K47" s="15"/>
      <c r="L47" s="15"/>
      <c r="M47" s="15"/>
      <c r="N47" s="15"/>
      <c r="O47" s="34"/>
      <c r="P47" s="34"/>
      <c r="Q47" s="34"/>
      <c r="R47" s="34"/>
      <c r="S47" s="34"/>
    </row>
    <row r="48" spans="1:19" ht="12.75">
      <c r="A48" s="147" t="s">
        <v>3</v>
      </c>
      <c r="B48" s="82" t="s">
        <v>164</v>
      </c>
      <c r="C48" s="83">
        <f>SUM(C6:C47)</f>
        <v>3231</v>
      </c>
      <c r="D48" s="83">
        <f>SUM(D6:D47)</f>
        <v>3244</v>
      </c>
      <c r="E48" s="83">
        <f>SUM(E6:E47)</f>
        <v>3221</v>
      </c>
      <c r="F48" s="55">
        <f t="shared" si="0"/>
        <v>99.29099876695437</v>
      </c>
      <c r="G48" s="34"/>
      <c r="H48" s="35"/>
      <c r="I48" s="35"/>
      <c r="J48" s="15" t="s">
        <v>3</v>
      </c>
      <c r="K48" s="15"/>
      <c r="L48" s="15"/>
      <c r="M48" s="15"/>
      <c r="N48" s="15"/>
      <c r="O48" s="34"/>
      <c r="P48" s="34"/>
      <c r="Q48" s="34"/>
      <c r="R48" s="34"/>
      <c r="S48" s="34"/>
    </row>
    <row r="49" spans="1:19" ht="12.75">
      <c r="A49" s="3"/>
      <c r="B49" s="3" t="s">
        <v>165</v>
      </c>
      <c r="C49" s="3">
        <v>53</v>
      </c>
      <c r="D49" s="3">
        <v>53</v>
      </c>
      <c r="E49" s="3">
        <v>45</v>
      </c>
      <c r="F49" s="38">
        <f t="shared" si="0"/>
        <v>84.90566037735849</v>
      </c>
      <c r="G49" s="9"/>
      <c r="H49" s="71">
        <v>8</v>
      </c>
      <c r="I49" s="21" t="s">
        <v>37</v>
      </c>
      <c r="J49" s="16" t="s">
        <v>198</v>
      </c>
      <c r="K49" s="31">
        <v>20</v>
      </c>
      <c r="L49" s="72">
        <v>20</v>
      </c>
      <c r="M49" s="72">
        <v>20</v>
      </c>
      <c r="N49" s="50">
        <f>(M49/L49*100)</f>
        <v>100</v>
      </c>
      <c r="O49" s="34"/>
      <c r="P49" s="34"/>
      <c r="Q49" s="34"/>
      <c r="R49" s="34"/>
      <c r="S49" s="34"/>
    </row>
    <row r="50" spans="1:19" ht="12.75">
      <c r="A50" s="3" t="s">
        <v>414</v>
      </c>
      <c r="B50" s="3" t="s">
        <v>239</v>
      </c>
      <c r="C50" s="3">
        <v>0</v>
      </c>
      <c r="D50" s="3">
        <v>5</v>
      </c>
      <c r="E50" s="3">
        <v>5</v>
      </c>
      <c r="F50" s="38">
        <f t="shared" si="0"/>
        <v>100</v>
      </c>
      <c r="G50" s="9"/>
      <c r="H50" s="68">
        <v>8</v>
      </c>
      <c r="I50" s="22">
        <v>21.1</v>
      </c>
      <c r="J50" s="17" t="s">
        <v>159</v>
      </c>
      <c r="K50" s="24">
        <v>14</v>
      </c>
      <c r="L50" s="7">
        <v>14</v>
      </c>
      <c r="M50" s="7">
        <v>14</v>
      </c>
      <c r="N50" s="51">
        <f>(M50/L50*100)</f>
        <v>100</v>
      </c>
      <c r="O50" s="34"/>
      <c r="P50" s="34"/>
      <c r="Q50" s="34"/>
      <c r="R50" s="34"/>
      <c r="S50" s="34"/>
    </row>
    <row r="51" spans="1:19" ht="12.75">
      <c r="A51" s="5"/>
      <c r="B51" s="5" t="s">
        <v>166</v>
      </c>
      <c r="C51" s="5">
        <v>212</v>
      </c>
      <c r="D51" s="5">
        <v>224</v>
      </c>
      <c r="E51" s="5">
        <v>224</v>
      </c>
      <c r="F51" s="50">
        <f aca="true" t="shared" si="2" ref="F51:F57">(E51/D51*100)</f>
        <v>100</v>
      </c>
      <c r="G51" s="34"/>
      <c r="H51" s="68"/>
      <c r="I51" s="22"/>
      <c r="J51" s="17"/>
      <c r="K51" s="24"/>
      <c r="L51" s="13"/>
      <c r="M51" s="13"/>
      <c r="N51" s="51"/>
      <c r="O51" s="34"/>
      <c r="P51" s="34"/>
      <c r="Q51" s="34"/>
      <c r="R51" s="34"/>
      <c r="S51" s="34"/>
    </row>
    <row r="52" spans="1:19" ht="12.75">
      <c r="A52" s="4"/>
      <c r="B52" s="4" t="s">
        <v>159</v>
      </c>
      <c r="C52" s="4">
        <v>61</v>
      </c>
      <c r="D52" s="4">
        <v>61</v>
      </c>
      <c r="E52" s="4">
        <v>61</v>
      </c>
      <c r="F52" s="51">
        <f t="shared" si="2"/>
        <v>100</v>
      </c>
      <c r="G52" s="34"/>
      <c r="H52" s="68"/>
      <c r="I52" s="22"/>
      <c r="J52" s="17"/>
      <c r="K52" s="24"/>
      <c r="L52" s="154"/>
      <c r="M52" s="154"/>
      <c r="N52" s="54"/>
      <c r="O52" s="34"/>
      <c r="P52" s="34"/>
      <c r="Q52" s="34"/>
      <c r="R52" s="34"/>
      <c r="S52" s="34"/>
    </row>
    <row r="53" spans="1:19" ht="12.75">
      <c r="A53" s="4"/>
      <c r="B53" s="4" t="s">
        <v>82</v>
      </c>
      <c r="C53" s="4">
        <v>0</v>
      </c>
      <c r="D53" s="4">
        <v>0</v>
      </c>
      <c r="E53" s="4">
        <v>0</v>
      </c>
      <c r="F53" s="53">
        <v>0</v>
      </c>
      <c r="G53" s="34"/>
      <c r="H53" s="70">
        <v>8</v>
      </c>
      <c r="I53" s="23"/>
      <c r="J53" s="18" t="s">
        <v>201</v>
      </c>
      <c r="K53" s="33">
        <f>(K45+K49+K50+K51+K52)</f>
        <v>468</v>
      </c>
      <c r="L53" s="33">
        <f>(L45+L49+L50+L51+L52)</f>
        <v>469</v>
      </c>
      <c r="M53" s="33">
        <f>(M45+M49+M50+M51+M52)</f>
        <v>469</v>
      </c>
      <c r="N53" s="55">
        <f>(M53/L53*100)</f>
        <v>100</v>
      </c>
      <c r="O53" s="34"/>
      <c r="P53" s="34"/>
      <c r="Q53" s="34"/>
      <c r="R53" s="34"/>
      <c r="S53" s="34"/>
    </row>
    <row r="54" spans="1:19" ht="12.75">
      <c r="A54" s="4"/>
      <c r="B54" s="4" t="s">
        <v>160</v>
      </c>
      <c r="C54" s="4">
        <v>1</v>
      </c>
      <c r="D54" s="4">
        <v>1</v>
      </c>
      <c r="E54" s="4">
        <v>1</v>
      </c>
      <c r="F54" s="51">
        <f t="shared" si="2"/>
        <v>100</v>
      </c>
      <c r="G54" s="34"/>
      <c r="H54" s="157"/>
      <c r="I54" s="15"/>
      <c r="J54" s="15"/>
      <c r="K54" s="15"/>
      <c r="L54" s="15"/>
      <c r="M54" s="15"/>
      <c r="N54" s="15"/>
      <c r="O54" s="34"/>
      <c r="P54" s="34"/>
      <c r="Q54" s="34"/>
      <c r="R54" s="34"/>
      <c r="S54" s="34"/>
    </row>
    <row r="55" spans="1:19" ht="12.75">
      <c r="A55" s="4"/>
      <c r="B55" s="4" t="s">
        <v>161</v>
      </c>
      <c r="C55" s="6">
        <v>2</v>
      </c>
      <c r="D55" s="6">
        <v>2</v>
      </c>
      <c r="E55" s="4">
        <v>2</v>
      </c>
      <c r="F55" s="51">
        <f t="shared" si="2"/>
        <v>100</v>
      </c>
      <c r="G55" s="34"/>
      <c r="H55" s="182" t="s">
        <v>57</v>
      </c>
      <c r="I55" s="182" t="s">
        <v>8</v>
      </c>
      <c r="J55" s="182" t="s">
        <v>141</v>
      </c>
      <c r="K55" s="16">
        <v>9</v>
      </c>
      <c r="L55" s="16">
        <v>9</v>
      </c>
      <c r="M55" s="16">
        <v>9</v>
      </c>
      <c r="N55" s="50">
        <f>(M55/L55*100)</f>
        <v>100</v>
      </c>
      <c r="O55" s="34"/>
      <c r="P55" s="34"/>
      <c r="Q55" s="34"/>
      <c r="R55" s="34"/>
      <c r="S55" s="34"/>
    </row>
    <row r="56" spans="1:19" ht="12.75">
      <c r="A56" s="156" t="s">
        <v>415</v>
      </c>
      <c r="B56" s="90" t="s">
        <v>344</v>
      </c>
      <c r="C56" s="83">
        <f>SUM(C51:C55)</f>
        <v>276</v>
      </c>
      <c r="D56" s="83">
        <f>SUM(D51:D55)</f>
        <v>288</v>
      </c>
      <c r="E56" s="83">
        <f>SUM(E51:E55)</f>
        <v>288</v>
      </c>
      <c r="F56" s="55">
        <f t="shared" si="2"/>
        <v>100</v>
      </c>
      <c r="G56" s="34"/>
      <c r="H56" s="87"/>
      <c r="I56" s="171" t="s">
        <v>6</v>
      </c>
      <c r="J56" s="87" t="s">
        <v>223</v>
      </c>
      <c r="K56" s="164">
        <f>K57-K55</f>
        <v>29</v>
      </c>
      <c r="L56" s="164">
        <f>L57-L55</f>
        <v>28</v>
      </c>
      <c r="M56" s="164">
        <f>M57-M55</f>
        <v>28</v>
      </c>
      <c r="N56" s="51">
        <f>(M56/L56*100)</f>
        <v>100</v>
      </c>
      <c r="O56" s="34"/>
      <c r="P56" s="34"/>
      <c r="Q56" s="34"/>
      <c r="R56" s="34"/>
      <c r="S56" s="34"/>
    </row>
    <row r="57" spans="1:19" ht="12.75">
      <c r="A57" s="6" t="s">
        <v>3</v>
      </c>
      <c r="B57" s="6" t="s">
        <v>60</v>
      </c>
      <c r="C57" s="83">
        <f>(C48+C50+C56)</f>
        <v>3507</v>
      </c>
      <c r="D57" s="83">
        <f>(D48+D50+D56)</f>
        <v>3537</v>
      </c>
      <c r="E57" s="83">
        <f>(E48+E50+E56)</f>
        <v>3514</v>
      </c>
      <c r="F57" s="54">
        <f t="shared" si="2"/>
        <v>99.34973141080012</v>
      </c>
      <c r="G57" s="34"/>
      <c r="H57" s="192"/>
      <c r="I57" s="192"/>
      <c r="J57" s="192" t="s">
        <v>142</v>
      </c>
      <c r="K57" s="165">
        <f>C45</f>
        <v>38</v>
      </c>
      <c r="L57" s="165">
        <f>D45</f>
        <v>37</v>
      </c>
      <c r="M57" s="165">
        <f>E45</f>
        <v>37</v>
      </c>
      <c r="N57" s="55">
        <f>(M57/L57*100)</f>
        <v>100</v>
      </c>
      <c r="O57" s="34"/>
      <c r="P57" s="34"/>
      <c r="Q57" s="34"/>
      <c r="R57" s="34"/>
      <c r="S57" s="34"/>
    </row>
    <row r="58" spans="1:19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1:19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1:19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1:19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1:19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1:19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1:19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19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1:19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1:19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19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1:19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1:19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1:19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19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19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1:19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1:19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1:19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1:19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19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19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19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19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1:19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1:19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1:19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1:19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1:19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1:19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1:19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1:19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1:19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1:19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19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19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1:14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4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 /&amp;N
Intézmények és
önkormányzati gazdálkodás létszám adatai&amp;R&amp;"Times New Roman CE,Normál\3/a.sz.melléklet 
( fő )</oddHeader>
    <oddFooter>&amp;L&amp;"Times New Roman CE,Normál\&amp;8&amp;D /&amp;T
Csiker Lajosné&amp;C&amp;"Times New Roman CE,Normál\&amp;8&amp;F/&amp;A/Tóthné&amp;R&amp;"Times New Roman CE,Normál\&amp;8........../........oldal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2003-04-09T10:16:52Z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