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01" activeTab="0"/>
  </bookViews>
  <sheets>
    <sheet name="mérleg" sheetId="1" r:id="rId1"/>
    <sheet name="egyens.." sheetId="2" r:id="rId2"/>
    <sheet name="norm.k." sheetId="3" r:id="rId3"/>
    <sheet name="közp.t." sheetId="4" r:id="rId4"/>
    <sheet name="e.bev." sheetId="5" r:id="rId5"/>
    <sheet name="átv." sheetId="6" r:id="rId6"/>
    <sheet name="telek" sheetId="7" r:id="rId7"/>
    <sheet name="önk.kiad." sheetId="8" r:id="rId8"/>
    <sheet name="egyéb" sheetId="9" r:id="rId9"/>
    <sheet name="szoc.pol." sheetId="10" r:id="rId10"/>
    <sheet name="Kis.Ö." sheetId="11" r:id="rId11"/>
    <sheet name="Kis.Ö. (2)" sheetId="12" r:id="rId12"/>
  </sheets>
  <definedNames>
    <definedName name="_xlnm.Print_Area" localSheetId="5">'átv.'!$A$1:$G$144</definedName>
    <definedName name="_xlnm.Print_Area" localSheetId="10">'Kis.Ö.'!$A$1:$P$34</definedName>
    <definedName name="_xlnm.Print_Area" localSheetId="11">'Kis.Ö. (2)'!$A$1:$P$34</definedName>
    <definedName name="_xlnm.Print_Area" localSheetId="7">'önk.kiad.'!$A$1:$BN$132</definedName>
  </definedNames>
  <calcPr fullCalcOnLoad="1"/>
</workbook>
</file>

<file path=xl/sharedStrings.xml><?xml version="1.0" encoding="utf-8"?>
<sst xmlns="http://schemas.openxmlformats.org/spreadsheetml/2006/main" count="3274" uniqueCount="912">
  <si>
    <t>Eredeti</t>
  </si>
  <si>
    <t>Módosított</t>
  </si>
  <si>
    <t>II.Felhalmozási célu bevételek</t>
  </si>
  <si>
    <t>ei.</t>
  </si>
  <si>
    <t xml:space="preserve"> </t>
  </si>
  <si>
    <t>Bevételek összesen</t>
  </si>
  <si>
    <t>Kiadások összesen</t>
  </si>
  <si>
    <t>Mód.</t>
  </si>
  <si>
    <t>Sor-</t>
  </si>
  <si>
    <t>szám</t>
  </si>
  <si>
    <t>Bevételek</t>
  </si>
  <si>
    <t>előirányzat</t>
  </si>
  <si>
    <t>2.</t>
  </si>
  <si>
    <t>I.</t>
  </si>
  <si>
    <t>1.</t>
  </si>
  <si>
    <t>3.</t>
  </si>
  <si>
    <t>4.</t>
  </si>
  <si>
    <t>5.</t>
  </si>
  <si>
    <t>Lakásforgalmazás</t>
  </si>
  <si>
    <t>6.</t>
  </si>
  <si>
    <t>7.</t>
  </si>
  <si>
    <t>8.</t>
  </si>
  <si>
    <t>9.</t>
  </si>
  <si>
    <t>10.</t>
  </si>
  <si>
    <t>11.</t>
  </si>
  <si>
    <t>12.</t>
  </si>
  <si>
    <t>13.</t>
  </si>
  <si>
    <t>II.</t>
  </si>
  <si>
    <t>III.</t>
  </si>
  <si>
    <t>Kiadások</t>
  </si>
  <si>
    <t>I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</si>
  <si>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</si>
  <si>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</si>
  <si>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</si>
  <si>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</si>
  <si>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</si>
  <si>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</si>
  <si>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</si>
  <si>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</si>
  <si>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</si>
  <si>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</si>
  <si>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</si>
  <si>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</si>
  <si>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</si>
  <si>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</si>
  <si>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</si>
  <si>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</si>
  <si>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</si>
  <si>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</si>
  <si>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</si>
  <si>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</si>
  <si>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</si>
  <si>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</si>
  <si>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</si>
  <si>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</si>
  <si>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</si>
  <si>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</si>
  <si>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</si>
  <si>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</si>
  <si>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</si>
  <si>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</si>
  <si>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</si>
  <si>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</si>
  <si>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</si>
  <si>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</si>
  <si>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</si>
  <si>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</si>
  <si>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</si>
  <si>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</si>
  <si>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</si>
  <si>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</si>
  <si>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</si>
  <si>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</si>
  <si>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</si>
  <si>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</si>
  <si>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</si>
  <si>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</si>
  <si>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</si>
  <si>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</si>
  <si>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</si>
  <si>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</si>
  <si>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</si>
  <si>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</si>
  <si>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</si>
  <si>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</si>
  <si>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</si>
  <si>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</si>
  <si>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</si>
  <si>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</si>
  <si>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</si>
  <si>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</si>
  <si>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</si>
  <si>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</si>
  <si>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</si>
  <si>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Megyei Városi Könyvtár</t>
  </si>
  <si>
    <t>Kapos TV és Rádió támogatása</t>
  </si>
  <si>
    <t>Áfa befizetés (felhalmozási)</t>
  </si>
  <si>
    <t>Áfa befizetés (működési)</t>
  </si>
  <si>
    <t>Könyvvizsgálói díj</t>
  </si>
  <si>
    <t>Bank- és postaköltség</t>
  </si>
  <si>
    <t>Kaposvári Kiskönyvtár</t>
  </si>
  <si>
    <t>Biztosítási díj (vagyoni )</t>
  </si>
  <si>
    <t>Biztosítási díj (szakmai felelősség)</t>
  </si>
  <si>
    <t>Kistérségi Területfejl.Társ.tagdíja</t>
  </si>
  <si>
    <t>Megyei Területf.Tanács tagdíja</t>
  </si>
  <si>
    <t>Egyéb kiadás (ügyvédi,szakértői díj)</t>
  </si>
  <si>
    <t>Helyiség és garázsforgalmazás</t>
  </si>
  <si>
    <t>Bontási munkák</t>
  </si>
  <si>
    <t>Vagyonk.RT-nek átad.(behajt.lakbér)</t>
  </si>
  <si>
    <t>Felsőtag. tanulók politechn.anyagok</t>
  </si>
  <si>
    <t>Közoktatási Közalapítvány támogatása</t>
  </si>
  <si>
    <t>Répáspusztai tanulók szállítása</t>
  </si>
  <si>
    <t>Hatósági kényszerint.(bontás,helyreállítás)</t>
  </si>
  <si>
    <t>Tömegközl. RT 65 év fel.utazási díja</t>
  </si>
  <si>
    <t>43.</t>
  </si>
  <si>
    <t>44.</t>
  </si>
  <si>
    <t>Oktatási feladatok</t>
  </si>
  <si>
    <t>45.</t>
  </si>
  <si>
    <t>46.</t>
  </si>
  <si>
    <t>Verseny- és élsport kiadása</t>
  </si>
  <si>
    <t>47.</t>
  </si>
  <si>
    <t>48.</t>
  </si>
  <si>
    <t>Egészségügyi feladatok</t>
  </si>
  <si>
    <t>49.</t>
  </si>
  <si>
    <t>Megye- Város kulturális és sport kiadása</t>
  </si>
  <si>
    <t>50.</t>
  </si>
  <si>
    <t>Polgármesteri keret  műk. c.kiadása</t>
  </si>
  <si>
    <t>51.</t>
  </si>
  <si>
    <t>Egyéni képv.keret  műk.c.kiadása</t>
  </si>
  <si>
    <t>52.</t>
  </si>
  <si>
    <t>Kaposfüredi RÖ. műk.c.kiadása</t>
  </si>
  <si>
    <t>53.</t>
  </si>
  <si>
    <t>Toponári RÖ. műk.c.kiadása</t>
  </si>
  <si>
    <t>54.</t>
  </si>
  <si>
    <t>55.</t>
  </si>
  <si>
    <t>56.</t>
  </si>
  <si>
    <t>57.</t>
  </si>
  <si>
    <t>58.</t>
  </si>
  <si>
    <t>59.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</si>
  <si>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</si>
  <si>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</si>
  <si>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</si>
  <si>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</si>
  <si>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</si>
  <si>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</si>
  <si>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</si>
  <si>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</si>
  <si>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</si>
  <si>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</si>
  <si>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</si>
  <si>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</si>
  <si>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</si>
  <si>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</si>
  <si>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</si>
  <si>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</si>
  <si>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</si>
  <si>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Kaposi Mór Megyei Kórház működéséhez</t>
  </si>
  <si>
    <t>Kaposvári lakossági szemétszállítás támogatása</t>
  </si>
  <si>
    <t>Kiemelt sportegyesületek támogatása:</t>
  </si>
  <si>
    <t>Klimavill Kosárlabda SE</t>
  </si>
  <si>
    <t>Könyvtárirányító Bizottság</t>
  </si>
  <si>
    <t>Terrárium működésének támogatása</t>
  </si>
  <si>
    <t>Nyugdíjasok Kaposvári Egyesülete</t>
  </si>
  <si>
    <t>Mozgáskorlátozottak Sm.Egyesülete</t>
  </si>
  <si>
    <t>Mártírok és Hősök Közalapítvány</t>
  </si>
  <si>
    <t>Működési célu kiadások</t>
  </si>
  <si>
    <t>Felhalmozási célu kiadások</t>
  </si>
  <si>
    <t>Szociálpolitikai feladatok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</si>
  <si>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</si>
  <si>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</si>
  <si>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</si>
  <si>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</si>
  <si>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</si>
  <si>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</si>
  <si>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</si>
  <si>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</si>
  <si>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Adósságkezelési támogatás</t>
  </si>
  <si>
    <t>Buszbérletek vásárlására</t>
  </si>
  <si>
    <t>Iskolatej</t>
  </si>
  <si>
    <t>Rendkívüli szociális segély</t>
  </si>
  <si>
    <t>Ellátatlan munkanélküliek foglalkoztatása</t>
  </si>
  <si>
    <t>Krízis támogatás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</si>
  <si>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</si>
  <si>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</si>
  <si>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</si>
  <si>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</si>
  <si>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</si>
  <si>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</si>
  <si>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</si>
  <si>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t>Otthonteremtési támogatás</t>
  </si>
  <si>
    <t>4.2.</t>
  </si>
  <si>
    <t>Tartásdíj megelőlegezése</t>
  </si>
  <si>
    <t>Megnevezés</t>
  </si>
  <si>
    <t>Ei.</t>
  </si>
  <si>
    <t>csop.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</si>
  <si>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</si>
  <si>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</si>
  <si>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</si>
  <si>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</si>
  <si>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</si>
  <si>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</si>
  <si>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</si>
  <si>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</si>
  <si>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</si>
  <si>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</si>
  <si>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</si>
  <si>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piac,  állatvásár</t>
  </si>
  <si>
    <t xml:space="preserve"> -  reklámcélú</t>
  </si>
  <si>
    <t xml:space="preserve"> -  hulladéklerakó</t>
  </si>
  <si>
    <t>I.Működési c.egyéb bevételek összesen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</si>
  <si>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</si>
  <si>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</si>
  <si>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</si>
  <si>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</si>
  <si>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</si>
  <si>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</si>
  <si>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</si>
  <si>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Mód.ei.</t>
  </si>
  <si>
    <t>Tényleges bevételek</t>
  </si>
  <si>
    <t>I.Tényleges bevétel összesen</t>
  </si>
  <si>
    <t>II.Kompenzációs ügyletek:</t>
  </si>
  <si>
    <t>Kecelhegyi terület</t>
  </si>
  <si>
    <t>I- II. Bevétel összesen</t>
  </si>
  <si>
    <t>Pogármesteri Hivatal</t>
  </si>
  <si>
    <t>Gondnokság</t>
  </si>
  <si>
    <t>Polgári Védelem</t>
  </si>
  <si>
    <t>TOURINFORM Iroda</t>
  </si>
  <si>
    <t>Polgármesteri Hivatal Gondnoksága</t>
  </si>
  <si>
    <t>Diáksport támogatása</t>
  </si>
  <si>
    <t>Rehabilitációs hozzájárulás</t>
  </si>
  <si>
    <t>I.Működési c.támogatások</t>
  </si>
  <si>
    <t>II.Felhalmozási célra átvett</t>
  </si>
  <si>
    <t>Személyi juttatás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</si>
  <si>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</si>
  <si>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</si>
  <si>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</si>
  <si>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</si>
  <si>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</si>
  <si>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</si>
  <si>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</si>
  <si>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</si>
  <si>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</si>
  <si>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</si>
  <si>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</si>
  <si>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</si>
  <si>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</si>
  <si>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</si>
  <si>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</si>
  <si>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</si>
  <si>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</si>
  <si>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</si>
  <si>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</si>
  <si>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</si>
  <si>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</si>
  <si>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</si>
  <si>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</si>
  <si>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</si>
  <si>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</si>
  <si>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</si>
  <si>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</si>
  <si>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</si>
  <si>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</si>
  <si>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</si>
  <si>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</si>
  <si>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</si>
  <si>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</si>
  <si>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</si>
  <si>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4,2.21</t>
  </si>
  <si>
    <t>4,2.22</t>
  </si>
  <si>
    <t>4,2.23</t>
  </si>
  <si>
    <t>4,2.24</t>
  </si>
  <si>
    <t>4,2.25</t>
  </si>
  <si>
    <t>4,2.26</t>
  </si>
  <si>
    <t>4,2.27</t>
  </si>
  <si>
    <t>4,2.28</t>
  </si>
  <si>
    <t>4,2.29</t>
  </si>
  <si>
    <t>Pedagógus szakvizsga és továbbképzés</t>
  </si>
  <si>
    <t>Pedagógusok szakkönyvvásárlása</t>
  </si>
  <si>
    <t>Tanulók tankönyvvásárlása</t>
  </si>
  <si>
    <t>Kiegészítő támogatás az Arany j.Tehetséggondozó Program</t>
  </si>
  <si>
    <t>támogatására</t>
  </si>
  <si>
    <t>közcélú foglalkoztatás támogatása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</si>
  <si>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</si>
  <si>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</si>
  <si>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</si>
  <si>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III.Helyi önkormányzati hivatásos tűzoltóságok támogatása</t>
  </si>
  <si>
    <t>IV.Lakossági települési folyékony hulladék ártalmatlanításának</t>
  </si>
  <si>
    <t xml:space="preserve"> Egyes jöv.pótló támogatás kiegészítése és az önk.által szervezett</t>
  </si>
  <si>
    <t>CEDE</t>
  </si>
  <si>
    <t xml:space="preserve">  -  Malomhoz vezető út építéséhez</t>
  </si>
  <si>
    <t>Különféle bírságok(közter., építésrend. )</t>
  </si>
  <si>
    <t>ISO felülvizsgálat</t>
  </si>
  <si>
    <t xml:space="preserve">Kiadványok </t>
  </si>
  <si>
    <t>Digitalizált közműtérképek vezetése</t>
  </si>
  <si>
    <t>Közérd.elh. feladatok miatt bérlakások rendbet.</t>
  </si>
  <si>
    <t>hitelének 2001.évi kamata :</t>
  </si>
  <si>
    <t>Kaposvári Rendőrkapitányság eszközfejlesztés</t>
  </si>
  <si>
    <t>4,1.3.</t>
  </si>
  <si>
    <t>KOMETA Kaposvár SC</t>
  </si>
  <si>
    <t>Világ Világossága Alapítvány  1 fő int.elhely.támogatása</t>
  </si>
  <si>
    <t>MTESZ ( Műszaki Szemle megjelenéséhez )</t>
  </si>
  <si>
    <t>Dózsa Edzőcsarnok - fűtési alapdíj</t>
  </si>
  <si>
    <t>Sm.Múz.Igazg.: kaposvári diákok ingyenes múzeumlátogatására</t>
  </si>
  <si>
    <t>Sm. TIT szellemi öttusa vetélkedő - rendezéséhez</t>
  </si>
  <si>
    <t>Sm. TIT szellemi öttusa vetélkedő -  I.díj</t>
  </si>
  <si>
    <t>2 fő csíkszeredai diák tanulmányainak támogatása</t>
  </si>
  <si>
    <t xml:space="preserve">Magyar Királyok Arcképcsarnoka </t>
  </si>
  <si>
    <t>Időskoruak rendszeres pénzellátása</t>
  </si>
  <si>
    <t xml:space="preserve">                                    önk.rend.alapján</t>
  </si>
  <si>
    <t>Kiegészítő családi pótlék : tv. alapján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</si>
  <si>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</si>
  <si>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</si>
  <si>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</si>
  <si>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</si>
  <si>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</si>
  <si>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</si>
  <si>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</si>
  <si>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</si>
  <si>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</si>
  <si>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</si>
  <si>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</si>
  <si>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</si>
  <si>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</si>
  <si>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</si>
  <si>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</si>
  <si>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</si>
  <si>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</si>
  <si>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</si>
  <si>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</si>
  <si>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</si>
  <si>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</si>
  <si>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</si>
  <si>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</si>
  <si>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</si>
  <si>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</si>
  <si>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</si>
  <si>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</si>
  <si>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4, 27</t>
  </si>
  <si>
    <t>Egyszeri családi pótlék kiegészítése</t>
  </si>
  <si>
    <t>Mozgáskorlátozottak támogatása</t>
  </si>
  <si>
    <t>Tartásdíj megelőlegezés</t>
  </si>
  <si>
    <t>Megyei Önkormányzattól</t>
  </si>
  <si>
    <t>Helyi önkormányzatoktól bejáró tanuló után</t>
  </si>
  <si>
    <t>Kapos Kéményseprő KFT - től</t>
  </si>
  <si>
    <t>Sm- i Területfejlesztési Tanácstól</t>
  </si>
  <si>
    <t>Működési célra átvett összesen</t>
  </si>
  <si>
    <t>6, 1</t>
  </si>
  <si>
    <t>6, 2</t>
  </si>
  <si>
    <t>Közületektől, lakosságtól közművesítésre</t>
  </si>
  <si>
    <t>Parkoló megváltási díj</t>
  </si>
  <si>
    <t>Munkahelyteremtő beruházásra nyújtott kölcsön és kamata</t>
  </si>
  <si>
    <t>Lakásépítésre és vásárlásra nyújtott kölcsönök visszatérítése</t>
  </si>
  <si>
    <t>Lakásépítésre és vásárlásra nyújtott támogatások visszafizetése</t>
  </si>
  <si>
    <t>Munkáltatói kölcsön visszatérítése</t>
  </si>
  <si>
    <t>Eredeti ei.</t>
  </si>
  <si>
    <t>II. Kompenzációs bevételek összesen</t>
  </si>
  <si>
    <t xml:space="preserve">Lakossági közműfejlesztési támogatás </t>
  </si>
  <si>
    <t>Vis maior támogatás</t>
  </si>
  <si>
    <t>VICE támogatás</t>
  </si>
  <si>
    <t>4,2.30</t>
  </si>
  <si>
    <t>4,2.31</t>
  </si>
  <si>
    <t xml:space="preserve">                           - Sportiskola haszn.kapcsán hődíj</t>
  </si>
  <si>
    <t>4,2.32</t>
  </si>
  <si>
    <r>
      <t>Kaposvári Polgárőr Egyesüle</t>
    </r>
    <r>
      <rPr>
        <sz val="10"/>
        <rFont val="Times New Roman CE"/>
        <family val="1"/>
      </rPr>
      <t>t : -  telefonköltségre</t>
    </r>
  </si>
  <si>
    <t>Kiegészítő támogatás egyes közoktatási feladatok ellátásához</t>
  </si>
  <si>
    <t>IV:</t>
  </si>
  <si>
    <t>támogatása</t>
  </si>
  <si>
    <t xml:space="preserve">  -  időskorúak járadéka</t>
  </si>
  <si>
    <t>Helyi Kisebbségi Önkormányzatok támogatása</t>
  </si>
  <si>
    <t>Kapos TV és Rádió frekvenciadíj</t>
  </si>
  <si>
    <t>Egyéb  támogatások ( 4/ a. sz.melléklet )</t>
  </si>
  <si>
    <t>Szántó I.u.5.sz.fenntartása,karbantartása</t>
  </si>
  <si>
    <t>Szociálpolitakai feladatok ( 4/ b.sz. melléklet )</t>
  </si>
  <si>
    <t>Gyámhivatal támogatása ( 4/b.sz. melléklet )</t>
  </si>
  <si>
    <t>Tömegközlekedési RT működési támogatása</t>
  </si>
  <si>
    <t>KVG RT hulladéklerakó díjából</t>
  </si>
  <si>
    <t>BURSA felsőoktatási ösztöndíj</t>
  </si>
  <si>
    <t>ebből :  - pénzmaradvány tartaléka</t>
  </si>
  <si>
    <t xml:space="preserve">              - dologi kiadás</t>
  </si>
  <si>
    <t>Teljesítés</t>
  </si>
  <si>
    <t>Telj.</t>
  </si>
  <si>
    <t>%-a</t>
  </si>
  <si>
    <t>Telj.%-a</t>
  </si>
  <si>
    <t>%- a</t>
  </si>
  <si>
    <t>% - a</t>
  </si>
  <si>
    <t>60.</t>
  </si>
  <si>
    <t>61.</t>
  </si>
  <si>
    <t>62.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</si>
  <si>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</si>
  <si>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</si>
  <si>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</si>
  <si>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</si>
  <si>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</si>
  <si>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Illetékek</t>
  </si>
  <si>
    <t>2,1,1</t>
  </si>
  <si>
    <t>Ebből: folyó évi bevétel</t>
  </si>
  <si>
    <t>2,1,2</t>
  </si>
  <si>
    <t xml:space="preserve">          hátralék behajtása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</si>
  <si>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</si>
  <si>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</si>
  <si>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</si>
  <si>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</si>
  <si>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</si>
  <si>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</si>
  <si>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</si>
  <si>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</si>
  <si>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</si>
  <si>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</si>
  <si>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</si>
  <si>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</si>
  <si>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hátralék behajtásából</t>
    </r>
  </si>
  <si>
    <t>2,2,7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</si>
  <si>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</si>
  <si>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Átengedett központi adók</t>
  </si>
  <si>
    <t>2,3,1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</si>
  <si>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</t>
    </r>
  </si>
  <si>
    <t>2,3,2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</si>
  <si>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 (folyó évi)</t>
    </r>
  </si>
  <si>
    <t>2,3,3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</si>
  <si>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 (hátralék behajtásból)</t>
    </r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</si>
  <si>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</si>
  <si>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</si>
  <si>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>Nem lakás célú bérlemények bérleti díja</t>
  </si>
  <si>
    <t>Kamatbevételek</t>
  </si>
  <si>
    <t>Normatív állami hozzájárulás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</si>
  <si>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</si>
  <si>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</si>
  <si>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</si>
  <si>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</si>
  <si>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</si>
  <si>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 xml:space="preserve">         Ebből: Tűzoltóság állami támogatása</t>
  </si>
  <si>
    <t>Színházi támogatás</t>
  </si>
  <si>
    <t>2,9,1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</si>
  <si>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</si>
  <si>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t>2,9,2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</si>
  <si>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</si>
  <si>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>2,1o</t>
  </si>
  <si>
    <t>Áfa megtérülés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</si>
  <si>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</si>
  <si>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</si>
  <si>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</si>
  <si>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</si>
  <si>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Intézmény és önkormányzat műk. célú bevételei(1+2)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</si>
  <si>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</si>
  <si>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</si>
  <si>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</si>
  <si>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</si>
  <si>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</si>
  <si>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</si>
  <si>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 xml:space="preserve">Áfa megtérülés                                                  </t>
  </si>
  <si>
    <t xml:space="preserve">Vizi közmű koncessziós díj </t>
  </si>
  <si>
    <t>Privatizációs bevételek</t>
  </si>
  <si>
    <t>Céltámogatás, címzett támogatás</t>
  </si>
  <si>
    <t>Önkormányzat felhalmozási célú pénzmaradványa</t>
  </si>
  <si>
    <t>Polg.Hivatal Gondn. felh. célú bevételei</t>
  </si>
  <si>
    <t>Önkormányzat  felhalmozási célú bevételei összesen</t>
  </si>
  <si>
    <t>Intézmény és önkormányzat felh. célú bevételei (1+2)</t>
  </si>
  <si>
    <t>összesen (I +II )</t>
  </si>
  <si>
    <t>Hitelek</t>
  </si>
  <si>
    <t>ebből:felhalmozási célú hitel</t>
  </si>
  <si>
    <t xml:space="preserve">          forráskiegészítő hitel</t>
  </si>
  <si>
    <t>Bevételek mindösszesen (I+II+III)</t>
  </si>
  <si>
    <t>I. Működési célú kiadások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</si>
  <si>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</si>
  <si>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</si>
  <si>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</si>
  <si>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</si>
  <si>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</si>
  <si>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</si>
  <si>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</si>
  <si>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</si>
  <si>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</si>
  <si>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</si>
  <si>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</si>
  <si>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</si>
  <si>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</si>
  <si>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</si>
  <si>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</si>
  <si>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</si>
  <si>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</si>
  <si>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</si>
  <si>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</si>
  <si>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>Nem lakás célú bérlemények üzemeltetési és karbantartási költsége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</si>
  <si>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</si>
  <si>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</si>
  <si>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</si>
  <si>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</si>
  <si>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II.Felhalmozási  célú 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</si>
  <si>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</si>
  <si>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</si>
  <si>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t>Fejlesztési c.hitel törlesztése és kamata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</si>
  <si>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</si>
  <si>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</si>
  <si>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</si>
  <si>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</si>
  <si>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2,8,2</t>
  </si>
  <si>
    <t>Bérlakások és garázsértékesítésből  HM-et megillető rész</t>
  </si>
  <si>
    <t>Vis maior visszafizetés</t>
  </si>
  <si>
    <t>2, 11</t>
  </si>
  <si>
    <t>Önkormányzati felhalmozási c.kiadások összesen</t>
  </si>
  <si>
    <t>Kiadások  mindösszesen(I+II  )</t>
  </si>
  <si>
    <t>Előirányzat</t>
  </si>
  <si>
    <t xml:space="preserve">Intézményi c.műk.bevételek </t>
  </si>
  <si>
    <t xml:space="preserve">Intézményi c.felh..bevételek </t>
  </si>
  <si>
    <t>Intézményi felh.c.tám. (halmozódás )</t>
  </si>
  <si>
    <t>Intézm. műk. c.bevételek (halmozódás nélkül)</t>
  </si>
  <si>
    <t>Intézményi felh. c.bev. (halm.nélkül)</t>
  </si>
  <si>
    <t>Önkormányzati mük.c.bevételek</t>
  </si>
  <si>
    <t>Önkormányzati felh.c.bevételek</t>
  </si>
  <si>
    <t>Működési célu bevételek összesen</t>
  </si>
  <si>
    <t>Felhalmozási célu bevételek összesen</t>
  </si>
  <si>
    <t>I.Működési célu kiadások</t>
  </si>
  <si>
    <t>II.Felhalmozási c.kiadások</t>
  </si>
  <si>
    <t>Intézményi c.műk.kiadások</t>
  </si>
  <si>
    <t>Intézményi c.felh.kiadások</t>
  </si>
  <si>
    <t>Önk. műk.c.kiadások (halmozódással )</t>
  </si>
  <si>
    <t>Önk. felh.c.kiadások (halmozódásal )</t>
  </si>
  <si>
    <t>Intézmények műk.c.támogatása</t>
  </si>
  <si>
    <t>Intézményi felh.c.támogatás</t>
  </si>
  <si>
    <t>Önkormányzati gazd. felh.c.kiadásai</t>
  </si>
  <si>
    <t>Működési célu kiadások összesen</t>
  </si>
  <si>
    <t>Felhalmozási célu kiadások összesen</t>
  </si>
  <si>
    <t>I.Működési célu költségvetés egyenlege</t>
  </si>
  <si>
    <t>II.Felh. c.költségv. egyenlege</t>
  </si>
  <si>
    <t xml:space="preserve">Felh. célu  költségvetés egyenlege </t>
  </si>
  <si>
    <t>Önkormányzati gazd. műk.c.kiadásai</t>
  </si>
  <si>
    <t>Szolgalmi jog értékesítés</t>
  </si>
  <si>
    <t xml:space="preserve">Működési költségv. egyenlege </t>
  </si>
  <si>
    <t>Intézmény és önkormányzat működési kiadásai (1+2)</t>
  </si>
  <si>
    <t>Intézmény és önkormányzat felhalmozási célú kiadásai(1+2)</t>
  </si>
  <si>
    <t>Rákóczi -Kaposcukor FC</t>
  </si>
  <si>
    <t xml:space="preserve">Működési célú céltartalékok </t>
  </si>
  <si>
    <t>Felhalmozási célú céltartalékok</t>
  </si>
  <si>
    <t>Kaposfüredi utcanév táblák</t>
  </si>
  <si>
    <t>63.</t>
  </si>
  <si>
    <t xml:space="preserve"> -  létesítményfenntartás</t>
  </si>
  <si>
    <t xml:space="preserve"> -  működési támogatás</t>
  </si>
  <si>
    <t xml:space="preserve">                                                                -   gépjármű ktség térítés</t>
  </si>
  <si>
    <t>Ifjúsági Önkormányzati Szövetség tagdíja</t>
  </si>
  <si>
    <t>4,2.33</t>
  </si>
  <si>
    <t xml:space="preserve">  -  Töröcskei faluház építéséhez</t>
  </si>
  <si>
    <t xml:space="preserve">  -  Szentjakabi óvoda bővítéséhez</t>
  </si>
  <si>
    <t>65.</t>
  </si>
  <si>
    <t>"Épült a millenium évében" táblák</t>
  </si>
  <si>
    <t>Működési és felhalmozási c.költségvetés egyenlege</t>
  </si>
  <si>
    <t>4,2.34</t>
  </si>
  <si>
    <t>4,2.35</t>
  </si>
  <si>
    <t>4,2.36</t>
  </si>
  <si>
    <t>Közgyűjteményi és közműv.tevékenység bérpol.támogatása</t>
  </si>
  <si>
    <t>Szennyvíziszap tároló építéséhez</t>
  </si>
  <si>
    <t>66.</t>
  </si>
  <si>
    <t>67.</t>
  </si>
  <si>
    <t>Deseda tavi idegenforgalmi információs táblák</t>
  </si>
  <si>
    <t>Karácsonyi vásár kiadásai</t>
  </si>
  <si>
    <t>70.</t>
  </si>
  <si>
    <t>71.</t>
  </si>
  <si>
    <t xml:space="preserve">  -  működési támogatás</t>
  </si>
  <si>
    <t xml:space="preserve">  -  nemzetközi mérközéseken való részvétel támogatása</t>
  </si>
  <si>
    <t>Tüskevári Ifjúsági fasor telepítése, állomás környékének fásítása</t>
  </si>
  <si>
    <t>KVG RT árbevétel kiesés kompenzálása</t>
  </si>
  <si>
    <t>72.</t>
  </si>
  <si>
    <t xml:space="preserve">Létszám összesen (3/a.sz. melléklet )           fő                     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</si>
  <si>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 felhalmozási c. pénzmaradvány</t>
    </r>
  </si>
  <si>
    <t xml:space="preserve">  -  kiegészítő családi pótlék</t>
  </si>
  <si>
    <t xml:space="preserve">  -  Béla király út felújítás</t>
  </si>
  <si>
    <t xml:space="preserve">  -  Csiky Gergely Színház tető helyreállítás</t>
  </si>
  <si>
    <t>Tűzoltók 2001.július 1-jei béremelésre, pótlékokra</t>
  </si>
  <si>
    <t>Közművelődési dolgozók 2001.évi béremelése</t>
  </si>
  <si>
    <t>Köztisztviselők béremelése</t>
  </si>
  <si>
    <t>Érettségi és szakmai vizsgdíjakra</t>
  </si>
  <si>
    <t>Be nem hajtható hulladékelszállítási díjak központi ellentételezése</t>
  </si>
  <si>
    <t>MeH-tól Kistérségi Munkaszervezet támogatása</t>
  </si>
  <si>
    <t>Ifjúsági Önkormányzat működéséhez</t>
  </si>
  <si>
    <t xml:space="preserve">  - informatikai</t>
  </si>
  <si>
    <t xml:space="preserve">  - idegennyelvi</t>
  </si>
  <si>
    <t>Kulturális szakemberek továbbképzésére</t>
  </si>
  <si>
    <t>Közoktatás 2001. Pályázat</t>
  </si>
  <si>
    <t>Újévköszöntő 2002-re pályázat GM-től</t>
  </si>
  <si>
    <t>Négyes Fogathajtó VB megelőlegezés megtérítése</t>
  </si>
  <si>
    <t>Taszár községtől szennyvíztisztító telephez hozzájárulás</t>
  </si>
  <si>
    <t>Vízművek Kft-től Fácánosi Vízmű területén lévő önkormányzati</t>
  </si>
  <si>
    <t xml:space="preserve">   bérlakás felszámolásáért </t>
  </si>
  <si>
    <t xml:space="preserve">Szennyvízcsatornázásra </t>
  </si>
  <si>
    <t xml:space="preserve">     - Megyei KAC-ból</t>
  </si>
  <si>
    <t xml:space="preserve">     - Központi KAC-ból</t>
  </si>
  <si>
    <t xml:space="preserve">     - Vízügyi Alapből</t>
  </si>
  <si>
    <t>Nyugdíjasház építéséhez GM-tól</t>
  </si>
  <si>
    <t>Csillag utcai bérlakás építéshez GM-től</t>
  </si>
  <si>
    <t>Rákoczi pálya rekonstrukciójához</t>
  </si>
  <si>
    <t xml:space="preserve">     - Területfejlesztési Tanácstól</t>
  </si>
  <si>
    <t xml:space="preserve">     - ISM</t>
  </si>
  <si>
    <t>72 db szoc.bérlakás építéséhez GM-től</t>
  </si>
  <si>
    <t>Európa parkra GM-től</t>
  </si>
  <si>
    <t xml:space="preserve">      - DDRF Tanácstól</t>
  </si>
  <si>
    <t xml:space="preserve">      - Megyei Önkormányzattól</t>
  </si>
  <si>
    <t xml:space="preserve">      - Taszári Önkormányzattól</t>
  </si>
  <si>
    <t>ISM-től  - fürdő lefedésre</t>
  </si>
  <si>
    <t xml:space="preserve">    - GM-től</t>
  </si>
  <si>
    <t xml:space="preserve">    - lakóközösségektől</t>
  </si>
  <si>
    <t>Taszári repülőtér pályázati díjához (Megyei Önkormányzat, Taszár)</t>
  </si>
  <si>
    <t xml:space="preserve">Turisztikai Célelőirányzatból </t>
  </si>
  <si>
    <t xml:space="preserve">    - információs táblák a Deseda tóhoz</t>
  </si>
  <si>
    <t xml:space="preserve">    - csónakház felújítási tervére</t>
  </si>
  <si>
    <t>Somogyjádtól közös szennyvízcsatorna beruházáshoz</t>
  </si>
  <si>
    <t>Terület Fejlesztési Tanácstól köztéri szobrok felújítására</t>
  </si>
  <si>
    <t xml:space="preserve">    - NA 600-as vezeték rekonstrukció</t>
  </si>
  <si>
    <t xml:space="preserve">    - szennyvíz programra</t>
  </si>
  <si>
    <t>Megyei KAC-ból</t>
  </si>
  <si>
    <t xml:space="preserve">    - Malomhoz vezető út építésére</t>
  </si>
  <si>
    <t xml:space="preserve">    - szennyvíz csatornázásra</t>
  </si>
  <si>
    <t>GM-től Sport-Vásár-Konferencia Központ megvalósíthatósági tan.</t>
  </si>
  <si>
    <t>GM-től Városi Fürdő megvalósíthatósági tanulmányra</t>
  </si>
  <si>
    <t>Oktatási Minisztériumtól igényorientált informatikai társadalom</t>
  </si>
  <si>
    <t>Desedai kisvasút megvalósíthatósági tanulmány</t>
  </si>
  <si>
    <t>Desedai kerékpártároló, vizesblokk</t>
  </si>
  <si>
    <t>Oktatási Minisztériumtól Fecskeház építésére</t>
  </si>
  <si>
    <t xml:space="preserve">    - lakóközösségtől</t>
  </si>
  <si>
    <t>Atlétikai pályához</t>
  </si>
  <si>
    <t xml:space="preserve">    - Megyei Önkormányzat</t>
  </si>
  <si>
    <t xml:space="preserve">    - ISM</t>
  </si>
  <si>
    <t xml:space="preserve">    - Terület Fejlesztési Tanács</t>
  </si>
  <si>
    <t>Sm-i Önkormányzattól tűzoltóság épületének szennyvízelvezetése</t>
  </si>
  <si>
    <t>Deseda tó turisztikai fejlesztési terve</t>
  </si>
  <si>
    <t>Hősök temetője - Hadtörténeti Intézettől</t>
  </si>
  <si>
    <t>Eljárási díj (Okmányiroda)</t>
  </si>
  <si>
    <t>Tervezői hiba miatti kártérítés</t>
  </si>
  <si>
    <t>Állami támogatással épült lakások lakbére</t>
  </si>
  <si>
    <t>Húsvéti vásár bevétele</t>
  </si>
  <si>
    <t>Westel-től 2001.évi szilveszteri rendezvényre</t>
  </si>
  <si>
    <t>Bérleti jog átadás ( üzletek )</t>
  </si>
  <si>
    <t>Somogyjád és társult településektől szennyvíztisztító telep igénybevételéért</t>
  </si>
  <si>
    <t>Raktár utca intézményterület (DÉLVIÉP mögött)</t>
  </si>
  <si>
    <t>Badacsony utcai lakótelkek</t>
  </si>
  <si>
    <t>Toponári lakótelkek (9 db)</t>
  </si>
  <si>
    <t>Béla király utcai lakótelkek (2 db)</t>
  </si>
  <si>
    <t>Ady E. u. 6.sz. alatti ingatlan értékesítése (áfával)</t>
  </si>
  <si>
    <t>Háziorvosi rendelők privatizációja (áfával)</t>
  </si>
  <si>
    <t>Garázsterület értlékesítés</t>
  </si>
  <si>
    <t>TESCO melletti terület</t>
  </si>
  <si>
    <t>Anna-utcai telek vételár rész</t>
  </si>
  <si>
    <t>Balatonboglári üdülő</t>
  </si>
  <si>
    <t>Lakótelek (Ballakúti u.)</t>
  </si>
  <si>
    <t>Berzsenyi u. 44.</t>
  </si>
  <si>
    <t>Irányi D. u. 5. Telek</t>
  </si>
  <si>
    <t>Egyéb terület</t>
  </si>
  <si>
    <t>Kisgát lakóterület</t>
  </si>
  <si>
    <t>Kisgát északi oldal (2001. évi áthúzódó)</t>
  </si>
  <si>
    <t>Iparterület - Izzó utca</t>
  </si>
  <si>
    <t>Lonkahegyi út</t>
  </si>
  <si>
    <t>Ady E. u. É-i tömb értékesítése</t>
  </si>
  <si>
    <t>Kapos Volán terület értékesítés</t>
  </si>
  <si>
    <t>Petőfi u. 7. terület értékesítés</t>
  </si>
  <si>
    <t>Kulturális kiadások</t>
  </si>
  <si>
    <t>A város lakosságának kulturális igényfelmérése</t>
  </si>
  <si>
    <t>Általános Értékelési Keretrendszer</t>
  </si>
  <si>
    <t>Szilveszter 2001</t>
  </si>
  <si>
    <t>Emléktáblák állítása</t>
  </si>
  <si>
    <t>Húsvéti vásár</t>
  </si>
  <si>
    <t>Kaposvári Gazd.Fejl.Kft - befektetői tájékoztató készítése</t>
  </si>
  <si>
    <t>Állami támogatással épült bérlakások kezelési költsége</t>
  </si>
  <si>
    <t>Füredi II. laktanya - éves őrzés ktg</t>
  </si>
  <si>
    <t>Füredi II. laktanya - geodéziai alaptérkép készítése</t>
  </si>
  <si>
    <t>Közoktatás 2001</t>
  </si>
  <si>
    <t>Közoktatás 2002</t>
  </si>
  <si>
    <t>Ypresi magyar hét rendezvény kiadásaira</t>
  </si>
  <si>
    <t>InfoMap idegenforgalmi térkép utánnyomása</t>
  </si>
  <si>
    <t>A város ifjúságának életmódjáról készülő kérdőívek feldolgozása</t>
  </si>
  <si>
    <t>Légi fotók, légi és földi videó felvételek készítése a városról</t>
  </si>
  <si>
    <t>DD-i Gabonaforg. Rt - szennyezett föld elszállíttatási ktg</t>
  </si>
  <si>
    <t xml:space="preserve">   (Rákóczi Stadion parkoló kialakítás miatt)</t>
  </si>
  <si>
    <t>Kaposvár Nemzeti Sportváros - Kiadvány</t>
  </si>
  <si>
    <t>Magyarok Megmaradás Falán gránitlap elhelyezése</t>
  </si>
  <si>
    <t>Maradvány</t>
  </si>
  <si>
    <t>Kiadványok</t>
  </si>
  <si>
    <t>Takáts Gyula alkotásainak kutathatóvá tétele</t>
  </si>
  <si>
    <t>Kaposvár 2000-ben c. könyv szerz.díj és nyomdaktg</t>
  </si>
  <si>
    <t>Csikai Márta "Ülő nő" című alkotásának restaurálása</t>
  </si>
  <si>
    <t>69.</t>
  </si>
  <si>
    <t>Közérd. elh.feladatok miatt bérlakáások rendbetétele</t>
  </si>
  <si>
    <t xml:space="preserve">                4 db autóbusz (2002.évi vásárlás)</t>
  </si>
  <si>
    <t xml:space="preserve">                2 db autóbusz (1998.évi vásárlás)</t>
  </si>
  <si>
    <t xml:space="preserve">                4 db autóbusz (1997.évi vásárlás)</t>
  </si>
  <si>
    <t>Kaposvári Rendőrkapitányság videó térfigyelő rendszer</t>
  </si>
  <si>
    <t>Pipacs utcai játszótéren ivókút létesítése</t>
  </si>
  <si>
    <t>Bencés Monostor Hegygazdák Közössége földút javítás</t>
  </si>
  <si>
    <t>Ivánfahegy Hegyközség földút javítás</t>
  </si>
  <si>
    <t xml:space="preserve">Maradvány </t>
  </si>
  <si>
    <t>4,1.4.</t>
  </si>
  <si>
    <t>4,1.5.</t>
  </si>
  <si>
    <t>4,1.6.</t>
  </si>
  <si>
    <t>4,1.7.</t>
  </si>
  <si>
    <t>4,1.8.</t>
  </si>
  <si>
    <t>Vasút a Gyermekekért Alapítvány - Diákotthon sportpálya rekonst.</t>
  </si>
  <si>
    <t xml:space="preserve">                                               -   egyenruha vásárlásra</t>
  </si>
  <si>
    <t>Tudományos Életért Alapítvány - tanácsadói tiszteletdíj 50 %-a</t>
  </si>
  <si>
    <t>Európai Nők Szövetsége - Berzsenyi parkban zenepavilon hangv.</t>
  </si>
  <si>
    <t>Déryné Vándorszíntársulat támogatása</t>
  </si>
  <si>
    <t>"Pentru Noj" Kaposvár Városi Cigányszövetség támogatása</t>
  </si>
  <si>
    <t>Zrinyi Lovasklub támogatása Lovastorna Diákolimpiai megrend.</t>
  </si>
  <si>
    <t>Kistérségi munkaszervezet támogatása (átvett pe-ből)</t>
  </si>
  <si>
    <t>Somogy Megyei Vállalkozói Központ Közalapítvány támogatása</t>
  </si>
  <si>
    <t>Tallián Ruhaipari Rt támogatása</t>
  </si>
  <si>
    <t>Négyes Fogathajtó VB. Támogatása</t>
  </si>
  <si>
    <t>Rákóczi-Kaposcukor FC - létesítményfenntartás</t>
  </si>
  <si>
    <t>Dózsa Edzőcsarnok - Sportiskola haszn.kapcsán hődíj</t>
  </si>
  <si>
    <t>Sm. Levéltár - a város katonatörténetéről szoló könyv kiadása</t>
  </si>
  <si>
    <t>Felsőoktatási szociális ösztöndíj 1/2-ed része</t>
  </si>
  <si>
    <t>Részvények, államkötvények értékesítése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</si>
  <si>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felhalm. kiadások</t>
    </r>
  </si>
  <si>
    <t>Töröcskei RÖ.műk.c.kiadása</t>
  </si>
  <si>
    <t xml:space="preserve"> - eredményességi támogatás</t>
  </si>
  <si>
    <t xml:space="preserve">  - eredményességi támogatás</t>
  </si>
  <si>
    <t>Rákóczi Stadion működési kiadásai</t>
  </si>
  <si>
    <t>Idegenforgalmi alap</t>
  </si>
  <si>
    <t>Gondozási díj 60%-a</t>
  </si>
  <si>
    <t xml:space="preserve">15. </t>
  </si>
  <si>
    <t>Ipari park (műszaki parkelőleg) Bitt Kft</t>
  </si>
  <si>
    <t>Rákóczi pálya jegybevétele</t>
  </si>
  <si>
    <t>Egyéb bevételek (végrehajtási ktg, gondozási díj, közüzemi díjak, stb.)</t>
  </si>
  <si>
    <t>Tűzoltók 2001.07.01.-i béremelése + pótléka</t>
  </si>
  <si>
    <t>Köztisztviselők 2001.07.01.-i béremelése</t>
  </si>
  <si>
    <t>Közművelődés érdekeltségnövelő támogatása</t>
  </si>
  <si>
    <t>GM-tól turisztikai könyvkiadásra</t>
  </si>
  <si>
    <t>Közoktatás 2002. Pályázat</t>
  </si>
  <si>
    <t>ISM-től miniszteri elismeréshez</t>
  </si>
  <si>
    <t>ISM-től testnevelési és sportszervezési feladatokra</t>
  </si>
  <si>
    <t>Berzsenyi u. 2/b; 2/c bérlakás építéséhez GM-tól (59 db)</t>
  </si>
  <si>
    <t>Ivóvíz rákötéshez lakossági hozzájárulás</t>
  </si>
  <si>
    <t>Tűzoltó gépjármű beszerzéshez önkormányzatok hozzájárulása</t>
  </si>
  <si>
    <t>3, 26</t>
  </si>
  <si>
    <t>Cigánytanulók ösztöndíja</t>
  </si>
  <si>
    <t>73.</t>
  </si>
  <si>
    <t>74.</t>
  </si>
  <si>
    <t>75.</t>
  </si>
  <si>
    <t>76.</t>
  </si>
  <si>
    <t>77.</t>
  </si>
  <si>
    <t>78.</t>
  </si>
  <si>
    <t>79.</t>
  </si>
  <si>
    <t>4, 28</t>
  </si>
  <si>
    <t>Köztisztviselők nyelvi képzése 2001.évi</t>
  </si>
  <si>
    <t>Köztisztviselők informatikai képzése 2001.évi</t>
  </si>
  <si>
    <t>Köztisztviselők nyelvi képzése 2002.évi</t>
  </si>
  <si>
    <t>64.</t>
  </si>
  <si>
    <t>68.</t>
  </si>
  <si>
    <t xml:space="preserve">Intézményi műk.c.támogatás és előző évi megtér.(halmozódás ) </t>
  </si>
  <si>
    <t xml:space="preserve">  - Tűzoltóság kapucsere, külső szennyvízelvezető rendszer felújítása</t>
  </si>
  <si>
    <t xml:space="preserve">  - Berzsenyi u. 2/b - 2/c. sz. alatti 59 lakásos önkorm.bérlakás építése</t>
  </si>
  <si>
    <t xml:space="preserve">  - Noszlopy G. Közgazdasági Szakközépiskola konyha felújítása</t>
  </si>
  <si>
    <t xml:space="preserve">  -  Pécsi utcai Ált.Isk. homlokzatának felújítása</t>
  </si>
  <si>
    <t>Ifjúsági referens továbbfoglalkoztatásához</t>
  </si>
  <si>
    <t>Sm.Területfejlesztési Tanácstól - köztisztviselők képzésére (2002.évi)</t>
  </si>
  <si>
    <t xml:space="preserve">    - informatikai</t>
  </si>
  <si>
    <t xml:space="preserve">    - idegennyelvi</t>
  </si>
  <si>
    <t>Taszári polgári repülőtér beruházás I.ütem</t>
  </si>
  <si>
    <t>Taszári polgári repülőtér beruházás II.ütem</t>
  </si>
  <si>
    <t>Panelházak felújításához (2001.évi áthúzódó)</t>
  </si>
  <si>
    <t>Cseri dülő, Körte utca villamosításához lakossági hozzájárulás</t>
  </si>
  <si>
    <t>Karácsonyi vásár bevétele</t>
  </si>
  <si>
    <t xml:space="preserve">Donneri ABC </t>
  </si>
  <si>
    <t>Donneri TKSZ helyiség értékesítése</t>
  </si>
  <si>
    <t>Izzó u. Ipari park terület</t>
  </si>
  <si>
    <t>Nemzetközi Diákjátékokon való részvétel</t>
  </si>
  <si>
    <t>80.</t>
  </si>
  <si>
    <t>Karácsonyi vásár (2002.évi)</t>
  </si>
  <si>
    <t>Peres ügyek</t>
  </si>
  <si>
    <t>Ped.nap, Semmelweis nap, Köztisztv.nap kiadásai</t>
  </si>
  <si>
    <t>Köztisztviselők informatikai képzése 2002.évi</t>
  </si>
  <si>
    <t>Kossuth tér geodéziai alaptérkép</t>
  </si>
  <si>
    <t>Kaposvári Ifjúságkutatás kérdőíveinek elkészítése, feldolg.</t>
  </si>
  <si>
    <t>Betlehem őrzése, zene(műsor), színpad összeszerelése</t>
  </si>
  <si>
    <t>81.</t>
  </si>
  <si>
    <t>82.</t>
  </si>
  <si>
    <t>83.</t>
  </si>
  <si>
    <t>84.</t>
  </si>
  <si>
    <t>85.</t>
  </si>
  <si>
    <t>86.</t>
  </si>
  <si>
    <t>"Kaposi Mór" Megyei Kórház - kórház kerítés felújításához</t>
  </si>
  <si>
    <t>Kaposvári Vízügyi SC - motorcsónak vásárlás</t>
  </si>
  <si>
    <t>4,1.9.</t>
  </si>
  <si>
    <t>4,1.10.</t>
  </si>
  <si>
    <t>LIFT Sportegyesület - görpark berendezés vásárlás</t>
  </si>
  <si>
    <t>2004-es Athéni Olimpián részvételi esélyes sportolók támogatása</t>
  </si>
  <si>
    <t xml:space="preserve">      -Buda-Cash Team Kaposvár SE  -  Ágoston Szabolcs (triatlon)</t>
  </si>
  <si>
    <t xml:space="preserve">      -Kaposvári Vízügyi SE -  Borhi Zsombor (kajak)</t>
  </si>
  <si>
    <t xml:space="preserve">      -Kaposvári Nehézatlétikai SE -  Budai Anita (cselgáncs)</t>
  </si>
  <si>
    <t xml:space="preserve">      -Favorit Atlétikai Klub -  Horváth Kornél (atléta)</t>
  </si>
  <si>
    <t xml:space="preserve">      -Buda-Cash Team Kaposvár SE -  Kuttor Csaba (triatlon)</t>
  </si>
  <si>
    <t>Városliget avatása</t>
  </si>
  <si>
    <t xml:space="preserve">      - MA-VIR Triatlon Club</t>
  </si>
  <si>
    <t xml:space="preserve">      - Kaposvári Zöldpont Életmód Club</t>
  </si>
  <si>
    <t xml:space="preserve">      - Vízügyi SC</t>
  </si>
  <si>
    <t>Dunai árvízkárosultak támogatása</t>
  </si>
  <si>
    <t>Kaposvári Rendőrkapitányság - Desedai vízirendészeti járőrszolg.</t>
  </si>
  <si>
    <t>4,2.37</t>
  </si>
  <si>
    <t>4,2.38</t>
  </si>
  <si>
    <t>4,2.39</t>
  </si>
  <si>
    <t>4,2.40</t>
  </si>
  <si>
    <t>Ifjúsági Alap terhére történő kifizetések</t>
  </si>
  <si>
    <t>Füredi II. laktanya - környezetvédelmi feltárás</t>
  </si>
  <si>
    <t>Közoktatásban részesülők étkezési támogatása</t>
  </si>
  <si>
    <t xml:space="preserve">  - személyes szabadság korlátozása miatti támogatás</t>
  </si>
  <si>
    <t>Hozzájárulás könyvvizsgálói feladatok ellátásához</t>
  </si>
  <si>
    <t>Közalkalmazottak 2002.09.01-i béremelése</t>
  </si>
  <si>
    <t>Települési szilárd hulladék közszolgáltatás fejlesztéseinek támogatása</t>
  </si>
  <si>
    <t>Választási költségekre</t>
  </si>
  <si>
    <t>Közoktatási Közalapítványtól - eszközfejlesztésre</t>
  </si>
  <si>
    <t>TOURINFORM iroda hosszabbított nyitvatartása</t>
  </si>
  <si>
    <t>Egyéb felhalmozási jellegű bevétel (bontás, közműtérkép)</t>
  </si>
  <si>
    <t>Fő u. 12. tetőtér</t>
  </si>
  <si>
    <t>Háziorvosi rendelők privatízációja</t>
  </si>
  <si>
    <t>Jegyzők találkozója</t>
  </si>
  <si>
    <t>Kerékpáros körverseny</t>
  </si>
  <si>
    <t>87.</t>
  </si>
  <si>
    <t>88.</t>
  </si>
  <si>
    <t>89.</t>
  </si>
  <si>
    <t>90.</t>
  </si>
  <si>
    <t>91.</t>
  </si>
  <si>
    <t>Felhalmozási kiad.kapcs.bérj.kiadások</t>
  </si>
  <si>
    <t>Egyes rendszeres szoc.ellátásban részesülők egyszeri juttatása</t>
  </si>
  <si>
    <t>12.31</t>
  </si>
  <si>
    <t>12.31.</t>
  </si>
  <si>
    <t xml:space="preserve">  - Atlétikai pályához</t>
  </si>
  <si>
    <t xml:space="preserve">  - PH informatikai fejlesztés</t>
  </si>
  <si>
    <t xml:space="preserve">  -Színház fenntartásához</t>
  </si>
  <si>
    <t xml:space="preserve">  -Nevelési Tanácsadó működéséhez</t>
  </si>
  <si>
    <t xml:space="preserve">     -Országgyűlési választási költségekre</t>
  </si>
  <si>
    <t xml:space="preserve">     -Önkormányzati választási költségekre</t>
  </si>
  <si>
    <t>"Festők városa" rendezvényre</t>
  </si>
  <si>
    <t xml:space="preserve">    - GM-tól 2001. évre</t>
  </si>
  <si>
    <t xml:space="preserve">    - Nemzeti Kulturális Alapprogram keretéből 2002.évre</t>
  </si>
  <si>
    <t>GYISM-tól Gyermek és Ifjúsági Önkormányazti Társaság támogatása</t>
  </si>
  <si>
    <t>GM-tól Deseda tó természeti értékeit bemutató kiadvány elkészítésére</t>
  </si>
  <si>
    <t>Kábítószerügyi Egyeztető Fórum működtetéséhez (GYISM-tól)</t>
  </si>
  <si>
    <t xml:space="preserve">Panelházak felújításához - Szondi u. 7., Béke u. 81-83; Kinizsi ltp. 5. </t>
  </si>
  <si>
    <t>"Somogyi sportolók emlékműve" létrehozásához</t>
  </si>
  <si>
    <t xml:space="preserve">   - NKÖM-tól</t>
  </si>
  <si>
    <t xml:space="preserve">   - Sm-i Önkormányzattól</t>
  </si>
  <si>
    <t>Munkácsy u. villamoshálózat fejlesztésre - lakosságtól</t>
  </si>
  <si>
    <t>Panelházak felújítása</t>
  </si>
  <si>
    <t xml:space="preserve">   - 48-as Ifjúság u. 13.</t>
  </si>
  <si>
    <t xml:space="preserve">          - GM-tól</t>
  </si>
  <si>
    <t xml:space="preserve">          - lakosságtól</t>
  </si>
  <si>
    <t xml:space="preserve">   - Füredi u. 20-22.</t>
  </si>
  <si>
    <t>Városi Fürdő fejlesztésre DDRF Tanácstól</t>
  </si>
  <si>
    <t>Rákóczi Stadion közüzemi számláinsk megtérítése</t>
  </si>
  <si>
    <t>gyéb felhalmozási bevétel (bontás, közműtérkép)</t>
  </si>
  <si>
    <t>Felújításhoz kapcsolódó bérjellegű kiadások</t>
  </si>
  <si>
    <t>Négyes fogathajtó VB kiadványköltsége</t>
  </si>
  <si>
    <t>Általános iskolák és óvodák balesetvédelmi felmérése</t>
  </si>
  <si>
    <t>92.</t>
  </si>
  <si>
    <t>93.</t>
  </si>
  <si>
    <t>Közös fogorvosi rendelőt megszüntető fogorvosok támogatása</t>
  </si>
  <si>
    <t>Gyermek és Ifjúsági Önkormányzati Társaság támogatása (ISM-től)</t>
  </si>
  <si>
    <t>Fazekas Háziipari Szövetkezet - elektromos kerámia égető kemence</t>
  </si>
  <si>
    <t>Táborozás támogatása</t>
  </si>
  <si>
    <t>94.</t>
  </si>
  <si>
    <t>Egyéb támogatás visszafizetése</t>
  </si>
  <si>
    <t>95.</t>
  </si>
  <si>
    <t>Horvát Kisebbségi Önkormányzat</t>
  </si>
  <si>
    <t>Lengyel Kisebbségi Önkormányzat</t>
  </si>
  <si>
    <t>Magángyűjtemények és kiállítóhelyek -Kaposvár</t>
  </si>
  <si>
    <t>96.</t>
  </si>
  <si>
    <t>Kaposvári Ref.Egyház Csertán Márton Idősek Otthona támogatás</t>
  </si>
  <si>
    <t>4,1.11.</t>
  </si>
  <si>
    <t>4,1.12.</t>
  </si>
  <si>
    <t>4,1.13.</t>
  </si>
  <si>
    <t>Hozzájárulás a létszámcsökkentési kiadásokhoz</t>
  </si>
  <si>
    <t>Okmányiroda működési költségeihez hozzájárulás</t>
  </si>
  <si>
    <t>Gyermekéeémezési feladatokra</t>
  </si>
  <si>
    <t>Magángyűjtemények és kiállítóhelyek - Kaposvár (Miniszterelnöki H.)</t>
  </si>
  <si>
    <t>Panelfelújítási programra</t>
  </si>
  <si>
    <t xml:space="preserve">       - 3 lakóházra (Béke u. 59-61; Kereszt u. 5-7; Arany köz 6.)</t>
  </si>
  <si>
    <t xml:space="preserve">                - GM-től</t>
  </si>
  <si>
    <t xml:space="preserve">                - lakóközösségtől</t>
  </si>
  <si>
    <t xml:space="preserve">       - 1 lakóházra (Béke u. 85-87.) </t>
  </si>
  <si>
    <t xml:space="preserve">       - 13 lakóházra </t>
  </si>
  <si>
    <t>Gyermek és Ifjúsági feladatokra</t>
  </si>
  <si>
    <t>Előirányzat az átvett pénzeszközöknél</t>
  </si>
  <si>
    <t>Szociális ágazatban dolgozók pótlékemelése</t>
  </si>
  <si>
    <t>Teljesítés Közp.tám.-ban</t>
  </si>
  <si>
    <t>Bérlőkijelőlési jog megváltása</t>
  </si>
  <si>
    <t>Ady E. 15. tetőjavításhoz lakossági hozzájárulás</t>
  </si>
  <si>
    <t>Pénzmaradvány</t>
  </si>
  <si>
    <t>Tárgyévi maradvány, eredmény</t>
  </si>
  <si>
    <t>Intézményi működési célú bevételek (2.sz.melléklet)</t>
  </si>
  <si>
    <t>Működési c.önkormányzati egyéb bevételek (1/ d .sz. melléklet )</t>
  </si>
  <si>
    <t>Normatív felh.kötöttséggel bizt.támogatás ( 1/ a. sz.melléklet )</t>
  </si>
  <si>
    <t>Működési célú egyéb központi támogatások  (1/b sz.melléklet )</t>
  </si>
  <si>
    <t>Működési célú átvett pénzeszközök (1/c .sz.melléklet )</t>
  </si>
  <si>
    <t>Intézményi felhalmozási célú bevételek ( 2.sz.melléklet )</t>
  </si>
  <si>
    <t>Építési telek-és ingatlaneladás (1/ e .sz.melléklet )</t>
  </si>
  <si>
    <t>Felhalmozási célú átvett pénzeszközök (1/ c .sz.melléklet)</t>
  </si>
  <si>
    <t>Fejlesztési célu egyéb központi támogatás (1/b .sz.melléklet )</t>
  </si>
  <si>
    <t>Önkormányzat felhalmozási célú egyéb bevételek (1/d .sz.melléklet)</t>
  </si>
  <si>
    <t>Intézményi  működési célú kiadások (3.sz.melléklet 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</si>
  <si>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</si>
  <si>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</si>
  <si>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 (12.sz.melléklet )</t>
  </si>
  <si>
    <t xml:space="preserve"> = Önk.kiad-ból:Német Kisebbségi Önk. műk.kiadása (12.sz.melléklet )</t>
  </si>
  <si>
    <t xml:space="preserve"> = Önk.kiad-ból:Horvát Kisebbségi Önk. műk.kiadása (12.sz.melléklet )</t>
  </si>
  <si>
    <t xml:space="preserve"> = Önk.kiad-ból:Lengyel Kisebbségi Önk. műk.kiadása (12.sz.melléklet )</t>
  </si>
  <si>
    <t>Intézményi felhalmozási c.kiadások (3.sz.melléklet )</t>
  </si>
  <si>
    <t>Önkormányzatnál:intézményi felújítás (5.sz.melléklet )</t>
  </si>
  <si>
    <t>Lakás- és nem lakás célu ingatlanok felújítása (6.sz.melléklet )</t>
  </si>
  <si>
    <t>Út-járda-híd felújítás (7.sz.melléklet )</t>
  </si>
  <si>
    <t>Vizi közművek koncessziós értéknövelő felújítása (8.sz.melléklet )</t>
  </si>
  <si>
    <t>Önkormányzati felh. és felhl.jellegű kiadások, átadások (9.sz.melléklet )</t>
  </si>
  <si>
    <t>Felhalmozási célú egyéb kiadások,átadások (4.sz.melléklet)</t>
  </si>
  <si>
    <t>Polgármesteri Hivatal Gondnokság felhalm.c.kiadásai (4.sz. melléklet )</t>
  </si>
  <si>
    <t xml:space="preserve">    = Önk.kiad-ból:Cigány Kisebbségi Önk. fejl..kiadása (10.sz. melléklet )</t>
  </si>
  <si>
    <t xml:space="preserve">    = Önk.kiad-ból:Német Kisebbségi Önk. fejl.kiadása (10.sz. melléklet)</t>
  </si>
  <si>
    <t>Munkanélküliek jövedelempótló támogatása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</si>
</sst>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00"/>
    <numFmt numFmtId="167" formatCode="0.000"/>
    <numFmt numFmtId="168" formatCode="0.0000000"/>
    <numFmt numFmtId="169" formatCode="0.000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MS Sans Serif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b/>
      <i/>
      <sz val="12"/>
      <name val="Times New Roman"/>
      <family val="1"/>
    </font>
    <font>
      <sz val="10"/>
      <color indexed="47"/>
      <name val="Times New Roman CE"/>
      <family val="1"/>
    </font>
    <font>
      <u val="single"/>
      <sz val="10"/>
      <color indexed="8"/>
      <name val="Times New Roman CE"/>
      <family val="1"/>
    </font>
    <font>
      <u val="single"/>
      <sz val="9"/>
      <name val="Times New Roman CE"/>
      <family val="1"/>
    </font>
    <font>
      <sz val="10"/>
      <color indexed="14"/>
      <name val="Times New Roman CE"/>
      <family val="1"/>
    </font>
    <font>
      <sz val="10"/>
      <color indexed="14"/>
      <name val="MS Sans Serif"/>
      <family val="2"/>
    </font>
  </fonts>
  <fills count="1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3" borderId="4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8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13" fillId="0" borderId="1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3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0" fontId="14" fillId="0" borderId="3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4" fillId="0" borderId="4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4" fillId="3" borderId="5" xfId="0" applyFont="1" applyFill="1" applyBorder="1" applyAlignment="1">
      <alignment horizontal="centerContinuous"/>
    </xf>
    <xf numFmtId="0" fontId="14" fillId="3" borderId="6" xfId="0" applyFont="1" applyFill="1" applyBorder="1" applyAlignment="1">
      <alignment horizontal="centerContinuous"/>
    </xf>
    <xf numFmtId="0" fontId="14" fillId="3" borderId="4" xfId="0" applyFont="1" applyFill="1" applyBorder="1" applyAlignment="1">
      <alignment horizontal="centerContinuous"/>
    </xf>
    <xf numFmtId="0" fontId="14" fillId="3" borderId="7" xfId="0" applyFont="1" applyFill="1" applyBorder="1" applyAlignment="1">
      <alignment horizontal="centerContinuous"/>
    </xf>
    <xf numFmtId="0" fontId="14" fillId="3" borderId="8" xfId="0" applyFont="1" applyFill="1" applyBorder="1" applyAlignment="1">
      <alignment horizontal="centerContinuous"/>
    </xf>
    <xf numFmtId="0" fontId="14" fillId="3" borderId="9" xfId="0" applyFont="1" applyFill="1" applyBorder="1" applyAlignment="1">
      <alignment horizontal="centerContinuous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6" fillId="0" borderId="2" xfId="0" applyFont="1" applyBorder="1" applyAlignment="1">
      <alignment/>
    </xf>
    <xf numFmtId="0" fontId="15" fillId="0" borderId="0" xfId="0" applyFont="1" applyAlignment="1">
      <alignment/>
    </xf>
    <xf numFmtId="0" fontId="16" fillId="0" borderId="1" xfId="0" applyFont="1" applyBorder="1" applyAlignment="1">
      <alignment/>
    </xf>
    <xf numFmtId="0" fontId="14" fillId="3" borderId="10" xfId="0" applyFont="1" applyFill="1" applyBorder="1" applyAlignment="1">
      <alignment horizontal="centerContinuous"/>
    </xf>
    <xf numFmtId="0" fontId="14" fillId="3" borderId="11" xfId="0" applyFont="1" applyFill="1" applyBorder="1" applyAlignment="1">
      <alignment horizontal="centerContinuous"/>
    </xf>
    <xf numFmtId="0" fontId="14" fillId="3" borderId="12" xfId="0" applyFont="1" applyFill="1" applyBorder="1" applyAlignment="1">
      <alignment horizontal="centerContinuous"/>
    </xf>
    <xf numFmtId="0" fontId="14" fillId="3" borderId="13" xfId="0" applyFont="1" applyFill="1" applyBorder="1" applyAlignment="1">
      <alignment horizontal="centerContinuous"/>
    </xf>
    <xf numFmtId="0" fontId="17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4" borderId="1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Continuous"/>
    </xf>
    <xf numFmtId="0" fontId="14" fillId="4" borderId="11" xfId="0" applyFont="1" applyFill="1" applyBorder="1" applyAlignment="1">
      <alignment horizontal="centerContinuous"/>
    </xf>
    <xf numFmtId="0" fontId="14" fillId="4" borderId="6" xfId="0" applyFont="1" applyFill="1" applyBorder="1" applyAlignment="1">
      <alignment horizontal="centerContinuous"/>
    </xf>
    <xf numFmtId="0" fontId="14" fillId="4" borderId="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Continuous"/>
    </xf>
    <xf numFmtId="0" fontId="14" fillId="4" borderId="2" xfId="0" applyFont="1" applyFill="1" applyBorder="1" applyAlignment="1">
      <alignment/>
    </xf>
    <xf numFmtId="0" fontId="14" fillId="4" borderId="0" xfId="0" applyFont="1" applyFill="1" applyAlignment="1">
      <alignment horizontal="centerContinuous"/>
    </xf>
    <xf numFmtId="0" fontId="14" fillId="3" borderId="2" xfId="0" applyFont="1" applyFill="1" applyBorder="1" applyAlignment="1">
      <alignment/>
    </xf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17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Continuous"/>
    </xf>
    <xf numFmtId="0" fontId="14" fillId="5" borderId="13" xfId="0" applyFont="1" applyFill="1" applyBorder="1" applyAlignment="1">
      <alignment horizontal="centerContinuous"/>
    </xf>
    <xf numFmtId="0" fontId="14" fillId="5" borderId="5" xfId="0" applyFont="1" applyFill="1" applyBorder="1" applyAlignment="1">
      <alignment horizontal="centerContinuous"/>
    </xf>
    <xf numFmtId="0" fontId="14" fillId="2" borderId="10" xfId="0" applyFont="1" applyFill="1" applyBorder="1" applyAlignment="1">
      <alignment horizontal="centerContinuous"/>
    </xf>
    <xf numFmtId="0" fontId="14" fillId="2" borderId="11" xfId="0" applyFont="1" applyFill="1" applyBorder="1" applyAlignment="1">
      <alignment horizontal="centerContinuous"/>
    </xf>
    <xf numFmtId="0" fontId="14" fillId="2" borderId="6" xfId="0" applyFont="1" applyFill="1" applyBorder="1" applyAlignment="1">
      <alignment horizontal="centerContinuous"/>
    </xf>
    <xf numFmtId="0" fontId="14" fillId="2" borderId="2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Continuous"/>
    </xf>
    <xf numFmtId="0" fontId="14" fillId="5" borderId="0" xfId="0" applyFont="1" applyFill="1" applyBorder="1" applyAlignment="1">
      <alignment horizontal="centerContinuous"/>
    </xf>
    <xf numFmtId="0" fontId="14" fillId="5" borderId="15" xfId="0" applyFont="1" applyFill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4" fillId="2" borderId="2" xfId="0" applyFont="1" applyFill="1" applyBorder="1" applyAlignment="1">
      <alignment/>
    </xf>
    <xf numFmtId="0" fontId="14" fillId="5" borderId="8" xfId="0" applyFont="1" applyFill="1" applyBorder="1" applyAlignment="1">
      <alignment horizontal="centerContinuous"/>
    </xf>
    <xf numFmtId="0" fontId="14" fillId="5" borderId="9" xfId="0" applyFont="1" applyFill="1" applyBorder="1" applyAlignment="1">
      <alignment horizontal="centerContinuous"/>
    </xf>
    <xf numFmtId="0" fontId="14" fillId="5" borderId="7" xfId="0" applyFont="1" applyFill="1" applyBorder="1" applyAlignment="1">
      <alignment horizontal="centerContinuous"/>
    </xf>
    <xf numFmtId="0" fontId="14" fillId="5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/>
    </xf>
    <xf numFmtId="0" fontId="14" fillId="5" borderId="3" xfId="0" applyFont="1" applyFill="1" applyBorder="1" applyAlignment="1">
      <alignment horizontal="center"/>
    </xf>
    <xf numFmtId="16" fontId="14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/>
    </xf>
    <xf numFmtId="0" fontId="16" fillId="0" borderId="3" xfId="0" applyFont="1" applyBorder="1" applyAlignment="1">
      <alignment/>
    </xf>
    <xf numFmtId="0" fontId="14" fillId="6" borderId="10" xfId="0" applyFont="1" applyFill="1" applyBorder="1" applyAlignment="1">
      <alignment horizontal="centerContinuous"/>
    </xf>
    <xf numFmtId="0" fontId="14" fillId="6" borderId="11" xfId="0" applyFont="1" applyFill="1" applyBorder="1" applyAlignment="1">
      <alignment horizontal="centerContinuous"/>
    </xf>
    <xf numFmtId="0" fontId="14" fillId="6" borderId="6" xfId="0" applyFont="1" applyFill="1" applyBorder="1" applyAlignment="1">
      <alignment horizontal="centerContinuous"/>
    </xf>
    <xf numFmtId="0" fontId="14" fillId="6" borderId="1" xfId="0" applyFont="1" applyFill="1" applyBorder="1" applyAlignment="1">
      <alignment horizontal="center"/>
    </xf>
    <xf numFmtId="0" fontId="14" fillId="7" borderId="3" xfId="0" applyFont="1" applyFill="1" applyBorder="1" applyAlignment="1">
      <alignment/>
    </xf>
    <xf numFmtId="0" fontId="14" fillId="6" borderId="3" xfId="0" applyFont="1" applyFill="1" applyBorder="1" applyAlignment="1">
      <alignment horizontal="center"/>
    </xf>
    <xf numFmtId="16" fontId="14" fillId="0" borderId="2" xfId="0" applyNumberFormat="1" applyFont="1" applyBorder="1" applyAlignment="1">
      <alignment horizontal="centerContinuous"/>
    </xf>
    <xf numFmtId="0" fontId="14" fillId="7" borderId="4" xfId="0" applyFont="1" applyFill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4" fillId="6" borderId="4" xfId="0" applyFont="1" applyFill="1" applyBorder="1" applyAlignment="1">
      <alignment/>
    </xf>
    <xf numFmtId="0" fontId="14" fillId="6" borderId="4" xfId="0" applyFont="1" applyFill="1" applyBorder="1" applyAlignment="1">
      <alignment horizontal="centerContinuous"/>
    </xf>
    <xf numFmtId="0" fontId="15" fillId="6" borderId="3" xfId="0" applyFont="1" applyFill="1" applyBorder="1" applyAlignment="1">
      <alignment/>
    </xf>
    <xf numFmtId="0" fontId="14" fillId="7" borderId="3" xfId="0" applyFont="1" applyFill="1" applyBorder="1" applyAlignment="1">
      <alignment horizontal="centerContinuous"/>
    </xf>
    <xf numFmtId="0" fontId="15" fillId="7" borderId="4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4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6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16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8" xfId="0" applyFont="1" applyBorder="1" applyAlignment="1">
      <alignment/>
    </xf>
    <xf numFmtId="0" fontId="15" fillId="0" borderId="8" xfId="0" applyFont="1" applyBorder="1" applyAlignment="1">
      <alignment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10" fillId="8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7" fillId="0" borderId="2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14" fillId="4" borderId="3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4" fillId="3" borderId="1" xfId="0" applyFont="1" applyFill="1" applyBorder="1" applyAlignment="1">
      <alignment/>
    </xf>
    <xf numFmtId="0" fontId="19" fillId="0" borderId="2" xfId="0" applyFont="1" applyBorder="1" applyAlignment="1">
      <alignment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4" fillId="0" borderId="2" xfId="0" applyFont="1" applyBorder="1" applyAlignment="1">
      <alignment/>
    </xf>
    <xf numFmtId="164" fontId="15" fillId="3" borderId="2" xfId="0" applyNumberFormat="1" applyFont="1" applyFill="1" applyBorder="1" applyAlignment="1">
      <alignment/>
    </xf>
    <xf numFmtId="0" fontId="14" fillId="0" borderId="3" xfId="0" applyFont="1" applyBorder="1" applyAlignment="1">
      <alignment horizontal="left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Continuous"/>
    </xf>
    <xf numFmtId="164" fontId="15" fillId="3" borderId="4" xfId="0" applyNumberFormat="1" applyFont="1" applyFill="1" applyBorder="1" applyAlignment="1">
      <alignment/>
    </xf>
    <xf numFmtId="0" fontId="14" fillId="9" borderId="4" xfId="0" applyFont="1" applyFill="1" applyBorder="1" applyAlignment="1">
      <alignment/>
    </xf>
    <xf numFmtId="0" fontId="14" fillId="3" borderId="0" xfId="0" applyFont="1" applyFill="1" applyAlignment="1">
      <alignment/>
    </xf>
    <xf numFmtId="0" fontId="14" fillId="3" borderId="3" xfId="0" applyFont="1" applyFill="1" applyBorder="1" applyAlignment="1">
      <alignment/>
    </xf>
    <xf numFmtId="0" fontId="14" fillId="3" borderId="4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0" fontId="15" fillId="3" borderId="15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4" fillId="10" borderId="16" xfId="0" applyFont="1" applyFill="1" applyBorder="1" applyAlignment="1">
      <alignment horizontal="centerContinuous"/>
    </xf>
    <xf numFmtId="0" fontId="15" fillId="10" borderId="16" xfId="0" applyFont="1" applyFill="1" applyBorder="1" applyAlignment="1">
      <alignment/>
    </xf>
    <xf numFmtId="164" fontId="15" fillId="10" borderId="16" xfId="0" applyNumberFormat="1" applyFont="1" applyFill="1" applyBorder="1" applyAlignment="1">
      <alignment/>
    </xf>
    <xf numFmtId="0" fontId="14" fillId="10" borderId="16" xfId="0" applyFont="1" applyFill="1" applyBorder="1" applyAlignment="1">
      <alignment/>
    </xf>
    <xf numFmtId="0" fontId="19" fillId="0" borderId="1" xfId="0" applyFont="1" applyBorder="1" applyAlignment="1">
      <alignment horizontal="left"/>
    </xf>
    <xf numFmtId="0" fontId="14" fillId="3" borderId="5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9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4" fillId="10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/>
    </xf>
    <xf numFmtId="164" fontId="15" fillId="10" borderId="4" xfId="0" applyNumberFormat="1" applyFont="1" applyFill="1" applyBorder="1" applyAlignment="1">
      <alignment/>
    </xf>
    <xf numFmtId="0" fontId="14" fillId="3" borderId="2" xfId="0" applyFont="1" applyFill="1" applyBorder="1" applyAlignment="1">
      <alignment horizontal="right"/>
    </xf>
    <xf numFmtId="0" fontId="14" fillId="10" borderId="4" xfId="0" applyFont="1" applyFill="1" applyBorder="1" applyAlignment="1">
      <alignment horizontal="centerContinuous"/>
    </xf>
    <xf numFmtId="0" fontId="14" fillId="10" borderId="4" xfId="0" applyFont="1" applyFill="1" applyBorder="1" applyAlignment="1">
      <alignment/>
    </xf>
    <xf numFmtId="0" fontId="14" fillId="10" borderId="1" xfId="0" applyFont="1" applyFill="1" applyBorder="1" applyAlignment="1">
      <alignment/>
    </xf>
    <xf numFmtId="0" fontId="14" fillId="11" borderId="5" xfId="0" applyFont="1" applyFill="1" applyBorder="1" applyAlignment="1">
      <alignment horizontal="centerContinuous"/>
    </xf>
    <xf numFmtId="0" fontId="14" fillId="12" borderId="10" xfId="0" applyFont="1" applyFill="1" applyBorder="1" applyAlignment="1">
      <alignment horizontal="centerContinuous"/>
    </xf>
    <xf numFmtId="0" fontId="14" fillId="12" borderId="11" xfId="0" applyFont="1" applyFill="1" applyBorder="1" applyAlignment="1">
      <alignment horizontal="centerContinuous"/>
    </xf>
    <xf numFmtId="0" fontId="14" fillId="12" borderId="6" xfId="0" applyFont="1" applyFill="1" applyBorder="1" applyAlignment="1">
      <alignment horizontal="centerContinuous"/>
    </xf>
    <xf numFmtId="0" fontId="14" fillId="10" borderId="3" xfId="0" applyFont="1" applyFill="1" applyBorder="1" applyAlignment="1">
      <alignment/>
    </xf>
    <xf numFmtId="0" fontId="14" fillId="11" borderId="7" xfId="0" applyFont="1" applyFill="1" applyBorder="1" applyAlignment="1">
      <alignment/>
    </xf>
    <xf numFmtId="164" fontId="15" fillId="3" borderId="1" xfId="0" applyNumberFormat="1" applyFont="1" applyFill="1" applyBorder="1" applyAlignment="1">
      <alignment/>
    </xf>
    <xf numFmtId="0" fontId="14" fillId="12" borderId="5" xfId="0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0" fontId="14" fillId="12" borderId="15" xfId="0" applyFont="1" applyFill="1" applyBorder="1" applyAlignment="1">
      <alignment/>
    </xf>
    <xf numFmtId="164" fontId="14" fillId="3" borderId="2" xfId="0" applyNumberFormat="1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15" fillId="13" borderId="2" xfId="0" applyFont="1" applyFill="1" applyBorder="1" applyAlignment="1">
      <alignment/>
    </xf>
    <xf numFmtId="164" fontId="15" fillId="14" borderId="1" xfId="0" applyNumberFormat="1" applyFont="1" applyFill="1" applyBorder="1" applyAlignment="1">
      <alignment/>
    </xf>
    <xf numFmtId="164" fontId="15" fillId="14" borderId="2" xfId="0" applyNumberFormat="1" applyFont="1" applyFill="1" applyBorder="1" applyAlignment="1">
      <alignment/>
    </xf>
    <xf numFmtId="164" fontId="14" fillId="14" borderId="1" xfId="0" applyNumberFormat="1" applyFont="1" applyFill="1" applyBorder="1" applyAlignment="1">
      <alignment/>
    </xf>
    <xf numFmtId="164" fontId="14" fillId="14" borderId="2" xfId="0" applyNumberFormat="1" applyFont="1" applyFill="1" applyBorder="1" applyAlignment="1">
      <alignment/>
    </xf>
    <xf numFmtId="164" fontId="15" fillId="14" borderId="3" xfId="0" applyNumberFormat="1" applyFont="1" applyFill="1" applyBorder="1" applyAlignment="1">
      <alignment/>
    </xf>
    <xf numFmtId="164" fontId="15" fillId="14" borderId="4" xfId="0" applyNumberFormat="1" applyFont="1" applyFill="1" applyBorder="1" applyAlignment="1">
      <alignment/>
    </xf>
    <xf numFmtId="164" fontId="15" fillId="3" borderId="2" xfId="0" applyNumberFormat="1" applyFont="1" applyFill="1" applyBorder="1" applyAlignment="1">
      <alignment/>
    </xf>
    <xf numFmtId="164" fontId="15" fillId="3" borderId="4" xfId="0" applyNumberFormat="1" applyFont="1" applyFill="1" applyBorder="1" applyAlignment="1">
      <alignment/>
    </xf>
    <xf numFmtId="164" fontId="15" fillId="3" borderId="1" xfId="0" applyNumberFormat="1" applyFont="1" applyFill="1" applyBorder="1" applyAlignment="1">
      <alignment/>
    </xf>
    <xf numFmtId="164" fontId="15" fillId="3" borderId="3" xfId="0" applyNumberFormat="1" applyFont="1" applyFill="1" applyBorder="1" applyAlignment="1">
      <alignment/>
    </xf>
    <xf numFmtId="164" fontId="14" fillId="14" borderId="3" xfId="0" applyNumberFormat="1" applyFont="1" applyFill="1" applyBorder="1" applyAlignment="1">
      <alignment/>
    </xf>
    <xf numFmtId="164" fontId="16" fillId="14" borderId="1" xfId="0" applyNumberFormat="1" applyFont="1" applyFill="1" applyBorder="1" applyAlignment="1">
      <alignment/>
    </xf>
    <xf numFmtId="164" fontId="16" fillId="14" borderId="2" xfId="0" applyNumberFormat="1" applyFont="1" applyFill="1" applyBorder="1" applyAlignment="1">
      <alignment/>
    </xf>
    <xf numFmtId="0" fontId="15" fillId="3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3" borderId="1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4" fillId="15" borderId="0" xfId="0" applyFont="1" applyFill="1" applyAlignment="1">
      <alignment horizontal="center"/>
    </xf>
    <xf numFmtId="0" fontId="14" fillId="15" borderId="0" xfId="0" applyFont="1" applyFill="1" applyAlignment="1">
      <alignment/>
    </xf>
    <xf numFmtId="0" fontId="8" fillId="0" borderId="0" xfId="0" applyFont="1" applyBorder="1" applyAlignment="1">
      <alignment horizontal="centerContinuous"/>
    </xf>
    <xf numFmtId="0" fontId="10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right"/>
    </xf>
    <xf numFmtId="0" fontId="8" fillId="9" borderId="0" xfId="0" applyFont="1" applyFill="1" applyBorder="1" applyAlignment="1">
      <alignment/>
    </xf>
    <xf numFmtId="0" fontId="22" fillId="9" borderId="0" xfId="0" applyFont="1" applyFill="1" applyAlignment="1">
      <alignment horizontal="centerContinuous"/>
    </xf>
    <xf numFmtId="0" fontId="8" fillId="3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164" fontId="15" fillId="0" borderId="1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3" borderId="6" xfId="0" applyNumberFormat="1" applyFont="1" applyFill="1" applyBorder="1" applyAlignment="1">
      <alignment/>
    </xf>
    <xf numFmtId="164" fontId="15" fillId="0" borderId="4" xfId="0" applyNumberFormat="1" applyFont="1" applyBorder="1" applyAlignment="1">
      <alignment/>
    </xf>
    <xf numFmtId="0" fontId="8" fillId="3" borderId="10" xfId="0" applyFont="1" applyFill="1" applyBorder="1" applyAlignment="1">
      <alignment horizontal="centerContinuous"/>
    </xf>
    <xf numFmtId="0" fontId="23" fillId="3" borderId="11" xfId="0" applyFont="1" applyFill="1" applyBorder="1" applyAlignment="1">
      <alignment horizontal="left"/>
    </xf>
    <xf numFmtId="0" fontId="15" fillId="3" borderId="11" xfId="0" applyFont="1" applyFill="1" applyBorder="1" applyAlignment="1">
      <alignment/>
    </xf>
    <xf numFmtId="164" fontId="14" fillId="14" borderId="4" xfId="0" applyNumberFormat="1" applyFont="1" applyFill="1" applyBorder="1" applyAlignment="1">
      <alignment/>
    </xf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Continuous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2" xfId="0" applyFont="1" applyFill="1" applyBorder="1" applyAlignment="1">
      <alignment horizontal="centerContinuous"/>
    </xf>
    <xf numFmtId="0" fontId="8" fillId="10" borderId="4" xfId="0" applyFont="1" applyFill="1" applyBorder="1" applyAlignment="1">
      <alignment/>
    </xf>
    <xf numFmtId="0" fontId="10" fillId="0" borderId="4" xfId="0" applyFont="1" applyBorder="1" applyAlignment="1">
      <alignment horizontal="centerContinuous"/>
    </xf>
    <xf numFmtId="164" fontId="14" fillId="0" borderId="1" xfId="0" applyNumberFormat="1" applyFont="1" applyBorder="1" applyAlignment="1">
      <alignment/>
    </xf>
    <xf numFmtId="0" fontId="10" fillId="3" borderId="1" xfId="0" applyFont="1" applyFill="1" applyBorder="1" applyAlignment="1">
      <alignment horizontal="centerContinuous"/>
    </xf>
    <xf numFmtId="0" fontId="10" fillId="12" borderId="3" xfId="0" applyFont="1" applyFill="1" applyBorder="1" applyAlignment="1">
      <alignment horizontal="center"/>
    </xf>
    <xf numFmtId="0" fontId="14" fillId="12" borderId="2" xfId="0" applyFont="1" applyFill="1" applyBorder="1" applyAlignment="1">
      <alignment/>
    </xf>
    <xf numFmtId="0" fontId="10" fillId="12" borderId="2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12" borderId="1" xfId="0" applyFont="1" applyFill="1" applyBorder="1" applyAlignment="1">
      <alignment/>
    </xf>
    <xf numFmtId="0" fontId="25" fillId="8" borderId="1" xfId="0" applyFont="1" applyFill="1" applyBorder="1" applyAlignment="1">
      <alignment/>
    </xf>
    <xf numFmtId="0" fontId="25" fillId="0" borderId="0" xfId="0" applyFont="1" applyAlignment="1">
      <alignment/>
    </xf>
    <xf numFmtId="0" fontId="25" fillId="2" borderId="1" xfId="0" applyFont="1" applyFill="1" applyBorder="1" applyAlignment="1">
      <alignment/>
    </xf>
    <xf numFmtId="0" fontId="25" fillId="8" borderId="2" xfId="0" applyFont="1" applyFill="1" applyBorder="1" applyAlignment="1">
      <alignment/>
    </xf>
    <xf numFmtId="0" fontId="25" fillId="2" borderId="2" xfId="0" applyFont="1" applyFill="1" applyBorder="1" applyAlignment="1">
      <alignment/>
    </xf>
    <xf numFmtId="0" fontId="26" fillId="8" borderId="2" xfId="0" applyFont="1" applyFill="1" applyBorder="1" applyAlignment="1">
      <alignment horizontal="centerContinuous"/>
    </xf>
    <xf numFmtId="0" fontId="26" fillId="2" borderId="2" xfId="0" applyFont="1" applyFill="1" applyBorder="1" applyAlignment="1">
      <alignment horizontal="centerContinuous"/>
    </xf>
    <xf numFmtId="0" fontId="25" fillId="8" borderId="3" xfId="0" applyFont="1" applyFill="1" applyBorder="1" applyAlignment="1">
      <alignment/>
    </xf>
    <xf numFmtId="0" fontId="25" fillId="2" borderId="3" xfId="0" applyFont="1" applyFill="1" applyBorder="1" applyAlignment="1">
      <alignment/>
    </xf>
    <xf numFmtId="0" fontId="14" fillId="0" borderId="0" xfId="0" applyFont="1" applyBorder="1" applyAlignment="1">
      <alignment horizontal="centerContinuous"/>
    </xf>
    <xf numFmtId="0" fontId="14" fillId="8" borderId="1" xfId="0" applyFont="1" applyFill="1" applyBorder="1" applyAlignment="1">
      <alignment/>
    </xf>
    <xf numFmtId="0" fontId="14" fillId="8" borderId="2" xfId="0" applyFont="1" applyFill="1" applyBorder="1" applyAlignment="1">
      <alignment/>
    </xf>
    <xf numFmtId="0" fontId="14" fillId="8" borderId="3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64" fontId="14" fillId="0" borderId="2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164" fontId="14" fillId="0" borderId="8" xfId="0" applyNumberFormat="1" applyFont="1" applyBorder="1" applyAlignment="1">
      <alignment/>
    </xf>
    <xf numFmtId="164" fontId="14" fillId="3" borderId="2" xfId="0" applyNumberFormat="1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0" fontId="15" fillId="0" borderId="4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3" borderId="10" xfId="0" applyFont="1" applyFill="1" applyBorder="1" applyAlignment="1">
      <alignment/>
    </xf>
    <xf numFmtId="0" fontId="26" fillId="0" borderId="14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8" fillId="0" borderId="15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15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/>
    </xf>
    <xf numFmtId="0" fontId="14" fillId="15" borderId="2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164" fontId="15" fillId="6" borderId="1" xfId="0" applyNumberFormat="1" applyFont="1" applyFill="1" applyBorder="1" applyAlignment="1">
      <alignment/>
    </xf>
    <xf numFmtId="0" fontId="14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/>
    </xf>
    <xf numFmtId="164" fontId="15" fillId="6" borderId="2" xfId="0" applyNumberFormat="1" applyFont="1" applyFill="1" applyBorder="1" applyAlignment="1">
      <alignment/>
    </xf>
    <xf numFmtId="0" fontId="10" fillId="6" borderId="3" xfId="0" applyFont="1" applyFill="1" applyBorder="1" applyAlignment="1">
      <alignment/>
    </xf>
    <xf numFmtId="164" fontId="15" fillId="6" borderId="3" xfId="0" applyNumberFormat="1" applyFont="1" applyFill="1" applyBorder="1" applyAlignment="1">
      <alignment/>
    </xf>
    <xf numFmtId="0" fontId="23" fillId="3" borderId="13" xfId="0" applyFont="1" applyFill="1" applyBorder="1" applyAlignment="1">
      <alignment horizontal="left"/>
    </xf>
    <xf numFmtId="0" fontId="15" fillId="3" borderId="13" xfId="0" applyFont="1" applyFill="1" applyBorder="1" applyAlignment="1">
      <alignment/>
    </xf>
    <xf numFmtId="0" fontId="15" fillId="3" borderId="14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23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/>
    </xf>
    <xf numFmtId="0" fontId="14" fillId="3" borderId="3" xfId="0" applyFont="1" applyFill="1" applyBorder="1" applyAlignment="1">
      <alignment horizontal="right"/>
    </xf>
    <xf numFmtId="0" fontId="23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14" fillId="3" borderId="15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right"/>
    </xf>
    <xf numFmtId="0" fontId="8" fillId="10" borderId="4" xfId="0" applyFont="1" applyFill="1" applyBorder="1" applyAlignment="1">
      <alignment horizontal="centerContinuous"/>
    </xf>
    <xf numFmtId="0" fontId="8" fillId="10" borderId="4" xfId="0" applyFont="1" applyFill="1" applyBorder="1" applyAlignment="1">
      <alignment horizontal="left"/>
    </xf>
    <xf numFmtId="0" fontId="15" fillId="12" borderId="10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left"/>
    </xf>
    <xf numFmtId="0" fontId="15" fillId="12" borderId="11" xfId="0" applyFont="1" applyFill="1" applyBorder="1" applyAlignment="1">
      <alignment horizontal="right"/>
    </xf>
    <xf numFmtId="0" fontId="14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/>
    </xf>
    <xf numFmtId="164" fontId="15" fillId="12" borderId="1" xfId="0" applyNumberFormat="1" applyFont="1" applyFill="1" applyBorder="1" applyAlignment="1">
      <alignment/>
    </xf>
    <xf numFmtId="0" fontId="14" fillId="12" borderId="2" xfId="0" applyFont="1" applyFill="1" applyBorder="1" applyAlignment="1">
      <alignment horizontal="center"/>
    </xf>
    <xf numFmtId="164" fontId="15" fillId="12" borderId="2" xfId="0" applyNumberFormat="1" applyFont="1" applyFill="1" applyBorder="1" applyAlignment="1">
      <alignment/>
    </xf>
    <xf numFmtId="0" fontId="14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/>
    </xf>
    <xf numFmtId="164" fontId="15" fillId="12" borderId="3" xfId="0" applyNumberFormat="1" applyFont="1" applyFill="1" applyBorder="1" applyAlignment="1">
      <alignment/>
    </xf>
    <xf numFmtId="0" fontId="14" fillId="15" borderId="1" xfId="0" applyFont="1" applyFill="1" applyBorder="1" applyAlignment="1">
      <alignment horizontal="centerContinuous"/>
    </xf>
    <xf numFmtId="0" fontId="10" fillId="15" borderId="3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Continuous"/>
    </xf>
    <xf numFmtId="0" fontId="10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/>
    </xf>
    <xf numFmtId="164" fontId="15" fillId="5" borderId="4" xfId="0" applyNumberFormat="1" applyFont="1" applyFill="1" applyBorder="1" applyAlignment="1">
      <alignment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/>
    </xf>
    <xf numFmtId="164" fontId="15" fillId="5" borderId="1" xfId="0" applyNumberFormat="1" applyFont="1" applyFill="1" applyBorder="1" applyAlignment="1">
      <alignment/>
    </xf>
    <xf numFmtId="164" fontId="15" fillId="5" borderId="2" xfId="0" applyNumberFormat="1" applyFont="1" applyFill="1" applyBorder="1" applyAlignment="1">
      <alignment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0" fillId="10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right"/>
    </xf>
    <xf numFmtId="164" fontId="15" fillId="10" borderId="4" xfId="0" applyNumberFormat="1" applyFont="1" applyFill="1" applyBorder="1" applyAlignment="1">
      <alignment/>
    </xf>
    <xf numFmtId="0" fontId="10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right"/>
    </xf>
    <xf numFmtId="0" fontId="14" fillId="6" borderId="1" xfId="0" applyFont="1" applyFill="1" applyBorder="1" applyAlignment="1">
      <alignment/>
    </xf>
    <xf numFmtId="0" fontId="10" fillId="6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right"/>
    </xf>
    <xf numFmtId="0" fontId="14" fillId="6" borderId="2" xfId="0" applyFont="1" applyFill="1" applyBorder="1" applyAlignment="1">
      <alignment/>
    </xf>
    <xf numFmtId="0" fontId="10" fillId="6" borderId="3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Continuous"/>
    </xf>
    <xf numFmtId="0" fontId="8" fillId="12" borderId="9" xfId="0" applyFont="1" applyFill="1" applyBorder="1" applyAlignment="1">
      <alignment horizontal="left"/>
    </xf>
    <xf numFmtId="0" fontId="15" fillId="12" borderId="9" xfId="0" applyFont="1" applyFill="1" applyBorder="1" applyAlignment="1">
      <alignment horizontal="right"/>
    </xf>
    <xf numFmtId="0" fontId="10" fillId="12" borderId="2" xfId="0" applyFont="1" applyFill="1" applyBorder="1" applyAlignment="1">
      <alignment horizontal="center"/>
    </xf>
    <xf numFmtId="0" fontId="15" fillId="3" borderId="12" xfId="0" applyFont="1" applyFill="1" applyBorder="1" applyAlignment="1">
      <alignment/>
    </xf>
    <xf numFmtId="0" fontId="15" fillId="3" borderId="14" xfId="0" applyFont="1" applyFill="1" applyBorder="1" applyAlignment="1">
      <alignment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5" fillId="3" borderId="8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0" fillId="3" borderId="3" xfId="0" applyFont="1" applyFill="1" applyBorder="1" applyAlignment="1">
      <alignment horizontal="centerContinuous"/>
    </xf>
    <xf numFmtId="0" fontId="14" fillId="3" borderId="8" xfId="0" applyFont="1" applyFill="1" applyBorder="1" applyAlignment="1">
      <alignment/>
    </xf>
    <xf numFmtId="0" fontId="10" fillId="12" borderId="4" xfId="0" applyFont="1" applyFill="1" applyBorder="1" applyAlignment="1">
      <alignment horizontal="center"/>
    </xf>
    <xf numFmtId="0" fontId="10" fillId="12" borderId="4" xfId="0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10" fillId="10" borderId="4" xfId="0" applyFont="1" applyFill="1" applyBorder="1" applyAlignment="1">
      <alignment horizontal="centerContinuous"/>
    </xf>
    <xf numFmtId="0" fontId="10" fillId="10" borderId="4" xfId="0" applyFont="1" applyFill="1" applyBorder="1" applyAlignment="1">
      <alignment horizontal="left"/>
    </xf>
    <xf numFmtId="0" fontId="10" fillId="10" borderId="4" xfId="0" applyFont="1" applyFill="1" applyBorder="1" applyAlignment="1">
      <alignment/>
    </xf>
    <xf numFmtId="0" fontId="10" fillId="10" borderId="0" xfId="0" applyFont="1" applyFill="1" applyAlignment="1">
      <alignment/>
    </xf>
    <xf numFmtId="0" fontId="14" fillId="8" borderId="12" xfId="0" applyFont="1" applyFill="1" applyBorder="1" applyAlignment="1">
      <alignment/>
    </xf>
    <xf numFmtId="0" fontId="14" fillId="8" borderId="13" xfId="0" applyFont="1" applyFill="1" applyBorder="1" applyAlignment="1">
      <alignment/>
    </xf>
    <xf numFmtId="0" fontId="14" fillId="8" borderId="2" xfId="0" applyFont="1" applyFill="1" applyBorder="1" applyAlignment="1">
      <alignment horizontal="center"/>
    </xf>
    <xf numFmtId="0" fontId="14" fillId="8" borderId="0" xfId="0" applyFont="1" applyFill="1" applyAlignment="1">
      <alignment/>
    </xf>
    <xf numFmtId="0" fontId="14" fillId="8" borderId="0" xfId="0" applyFont="1" applyFill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25" fillId="6" borderId="1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4" fillId="6" borderId="13" xfId="0" applyFont="1" applyFill="1" applyBorder="1" applyAlignment="1">
      <alignment/>
    </xf>
    <xf numFmtId="0" fontId="25" fillId="6" borderId="2" xfId="0" applyFont="1" applyFill="1" applyBorder="1" applyAlignment="1">
      <alignment/>
    </xf>
    <xf numFmtId="0" fontId="26" fillId="6" borderId="2" xfId="0" applyFont="1" applyFill="1" applyBorder="1" applyAlignment="1">
      <alignment horizontal="centerContinuous"/>
    </xf>
    <xf numFmtId="0" fontId="14" fillId="6" borderId="0" xfId="0" applyFont="1" applyFill="1" applyAlignment="1">
      <alignment/>
    </xf>
    <xf numFmtId="0" fontId="14" fillId="6" borderId="0" xfId="0" applyFont="1" applyFill="1" applyAlignment="1">
      <alignment horizontal="center"/>
    </xf>
    <xf numFmtId="0" fontId="25" fillId="6" borderId="3" xfId="0" applyFont="1" applyFill="1" applyBorder="1" applyAlignment="1">
      <alignment/>
    </xf>
    <xf numFmtId="0" fontId="14" fillId="6" borderId="3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25" fillId="3" borderId="1" xfId="0" applyFont="1" applyFill="1" applyBorder="1" applyAlignment="1">
      <alignment/>
    </xf>
    <xf numFmtId="0" fontId="14" fillId="3" borderId="13" xfId="0" applyFont="1" applyFill="1" applyBorder="1" applyAlignment="1">
      <alignment/>
    </xf>
    <xf numFmtId="0" fontId="25" fillId="3" borderId="2" xfId="0" applyFont="1" applyFill="1" applyBorder="1" applyAlignment="1">
      <alignment/>
    </xf>
    <xf numFmtId="0" fontId="26" fillId="3" borderId="2" xfId="0" applyFont="1" applyFill="1" applyBorder="1" applyAlignment="1">
      <alignment horizontal="centerContinuous"/>
    </xf>
    <xf numFmtId="0" fontId="14" fillId="3" borderId="0" xfId="0" applyFont="1" applyFill="1" applyAlignment="1">
      <alignment horizontal="center"/>
    </xf>
    <xf numFmtId="0" fontId="25" fillId="3" borderId="3" xfId="0" applyFont="1" applyFill="1" applyBorder="1" applyAlignment="1">
      <alignment/>
    </xf>
    <xf numFmtId="0" fontId="14" fillId="15" borderId="1" xfId="0" applyFont="1" applyFill="1" applyBorder="1" applyAlignment="1">
      <alignment/>
    </xf>
    <xf numFmtId="0" fontId="14" fillId="15" borderId="12" xfId="0" applyFont="1" applyFill="1" applyBorder="1" applyAlignment="1">
      <alignment/>
    </xf>
    <xf numFmtId="0" fontId="14" fillId="15" borderId="13" xfId="0" applyFont="1" applyFill="1" applyBorder="1" applyAlignment="1">
      <alignment/>
    </xf>
    <xf numFmtId="0" fontId="14" fillId="15" borderId="2" xfId="0" applyFont="1" applyFill="1" applyBorder="1" applyAlignment="1">
      <alignment/>
    </xf>
    <xf numFmtId="0" fontId="21" fillId="15" borderId="2" xfId="0" applyFont="1" applyFill="1" applyBorder="1" applyAlignment="1">
      <alignment horizontal="centerContinuous"/>
    </xf>
    <xf numFmtId="0" fontId="14" fillId="15" borderId="3" xfId="0" applyFont="1" applyFill="1" applyBorder="1" applyAlignment="1">
      <alignment/>
    </xf>
    <xf numFmtId="0" fontId="14" fillId="15" borderId="4" xfId="0" applyFont="1" applyFill="1" applyBorder="1" applyAlignment="1">
      <alignment/>
    </xf>
    <xf numFmtId="0" fontId="15" fillId="15" borderId="4" xfId="0" applyFont="1" applyFill="1" applyBorder="1" applyAlignment="1">
      <alignment/>
    </xf>
    <xf numFmtId="164" fontId="15" fillId="15" borderId="4" xfId="0" applyNumberFormat="1" applyFont="1" applyFill="1" applyBorder="1" applyAlignment="1">
      <alignment/>
    </xf>
    <xf numFmtId="0" fontId="14" fillId="6" borderId="3" xfId="0" applyFont="1" applyFill="1" applyBorder="1" applyAlignment="1">
      <alignment horizontal="left"/>
    </xf>
    <xf numFmtId="0" fontId="15" fillId="6" borderId="10" xfId="0" applyFont="1" applyFill="1" applyBorder="1" applyAlignment="1">
      <alignment/>
    </xf>
    <xf numFmtId="164" fontId="15" fillId="6" borderId="4" xfId="0" applyNumberFormat="1" applyFont="1" applyFill="1" applyBorder="1" applyAlignment="1">
      <alignment/>
    </xf>
    <xf numFmtId="49" fontId="14" fillId="15" borderId="3" xfId="0" applyNumberFormat="1" applyFont="1" applyFill="1" applyBorder="1" applyAlignment="1">
      <alignment horizontal="center"/>
    </xf>
    <xf numFmtId="49" fontId="14" fillId="8" borderId="2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15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/>
    </xf>
    <xf numFmtId="0" fontId="16" fillId="3" borderId="15" xfId="0" applyFont="1" applyFill="1" applyBorder="1" applyAlignment="1">
      <alignment/>
    </xf>
    <xf numFmtId="49" fontId="14" fillId="10" borderId="4" xfId="0" applyNumberFormat="1" applyFont="1" applyFill="1" applyBorder="1" applyAlignment="1">
      <alignment horizontal="center"/>
    </xf>
    <xf numFmtId="49" fontId="14" fillId="6" borderId="3" xfId="0" applyNumberFormat="1" applyFont="1" applyFill="1" applyBorder="1" applyAlignment="1">
      <alignment horizontal="center"/>
    </xf>
    <xf numFmtId="0" fontId="30" fillId="16" borderId="2" xfId="0" applyFont="1" applyFill="1" applyBorder="1" applyAlignment="1">
      <alignment/>
    </xf>
    <xf numFmtId="49" fontId="10" fillId="8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3" borderId="14" xfId="0" applyFont="1" applyFill="1" applyBorder="1" applyAlignment="1">
      <alignment horizontal="right"/>
    </xf>
    <xf numFmtId="0" fontId="15" fillId="13" borderId="4" xfId="0" applyFont="1" applyFill="1" applyBorder="1" applyAlignment="1">
      <alignment/>
    </xf>
    <xf numFmtId="0" fontId="14" fillId="12" borderId="3" xfId="0" applyFont="1" applyFill="1" applyBorder="1" applyAlignment="1">
      <alignment/>
    </xf>
    <xf numFmtId="0" fontId="15" fillId="3" borderId="1" xfId="0" applyFont="1" applyFill="1" applyBorder="1" applyAlignment="1">
      <alignment horizontal="centerContinuous"/>
    </xf>
    <xf numFmtId="0" fontId="15" fillId="3" borderId="2" xfId="0" applyFont="1" applyFill="1" applyBorder="1" applyAlignment="1">
      <alignment horizontal="centerContinuous"/>
    </xf>
    <xf numFmtId="0" fontId="15" fillId="3" borderId="3" xfId="0" applyFont="1" applyFill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14" fillId="5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5" borderId="3" xfId="0" applyFont="1" applyFill="1" applyBorder="1" applyAlignment="1">
      <alignment/>
    </xf>
    <xf numFmtId="0" fontId="14" fillId="12" borderId="14" xfId="0" applyFont="1" applyFill="1" applyBorder="1" applyAlignment="1">
      <alignment/>
    </xf>
    <xf numFmtId="0" fontId="14" fillId="12" borderId="8" xfId="0" applyFont="1" applyFill="1" applyBorder="1" applyAlignment="1">
      <alignment/>
    </xf>
    <xf numFmtId="49" fontId="14" fillId="5" borderId="3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Continuous"/>
    </xf>
    <xf numFmtId="164" fontId="14" fillId="14" borderId="14" xfId="0" applyNumberFormat="1" applyFont="1" applyFill="1" applyBorder="1" applyAlignment="1">
      <alignment/>
    </xf>
    <xf numFmtId="164" fontId="14" fillId="14" borderId="15" xfId="0" applyNumberFormat="1" applyFont="1" applyFill="1" applyBorder="1" applyAlignment="1">
      <alignment/>
    </xf>
    <xf numFmtId="0" fontId="14" fillId="10" borderId="0" xfId="0" applyFont="1" applyFill="1" applyAlignment="1">
      <alignment/>
    </xf>
    <xf numFmtId="0" fontId="10" fillId="0" borderId="8" xfId="0" applyFont="1" applyBorder="1" applyAlignment="1">
      <alignment/>
    </xf>
    <xf numFmtId="0" fontId="14" fillId="3" borderId="7" xfId="0" applyFont="1" applyFill="1" applyBorder="1" applyAlignment="1">
      <alignment/>
    </xf>
    <xf numFmtId="0" fontId="9" fillId="0" borderId="2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20" fillId="0" borderId="0" xfId="0" applyFont="1" applyBorder="1" applyAlignment="1">
      <alignment/>
    </xf>
    <xf numFmtId="0" fontId="0" fillId="0" borderId="8" xfId="0" applyBorder="1" applyAlignment="1">
      <alignment/>
    </xf>
    <xf numFmtId="164" fontId="16" fillId="14" borderId="14" xfId="0" applyNumberFormat="1" applyFont="1" applyFill="1" applyBorder="1" applyAlignment="1">
      <alignment/>
    </xf>
    <xf numFmtId="164" fontId="16" fillId="14" borderId="12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32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5" xfId="0" applyFont="1" applyBorder="1" applyAlignment="1">
      <alignment/>
    </xf>
    <xf numFmtId="164" fontId="16" fillId="14" borderId="3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20" fillId="0" borderId="1" xfId="0" applyFont="1" applyBorder="1" applyAlignment="1">
      <alignment/>
    </xf>
    <xf numFmtId="0" fontId="31" fillId="0" borderId="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8" xfId="0" applyFont="1" applyBorder="1" applyAlignment="1">
      <alignment/>
    </xf>
    <xf numFmtId="164" fontId="15" fillId="5" borderId="3" xfId="0" applyNumberFormat="1" applyFont="1" applyFill="1" applyBorder="1" applyAlignment="1">
      <alignment/>
    </xf>
    <xf numFmtId="0" fontId="14" fillId="13" borderId="2" xfId="0" applyFont="1" applyFill="1" applyBorder="1" applyAlignment="1">
      <alignment/>
    </xf>
    <xf numFmtId="0" fontId="20" fillId="13" borderId="2" xfId="0" applyFont="1" applyFill="1" applyBorder="1" applyAlignment="1">
      <alignment/>
    </xf>
    <xf numFmtId="0" fontId="16" fillId="13" borderId="2" xfId="0" applyFont="1" applyFill="1" applyBorder="1" applyAlignment="1">
      <alignment/>
    </xf>
    <xf numFmtId="164" fontId="15" fillId="3" borderId="15" xfId="0" applyNumberFormat="1" applyFont="1" applyFill="1" applyBorder="1" applyAlignment="1">
      <alignment/>
    </xf>
    <xf numFmtId="164" fontId="14" fillId="3" borderId="15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10" borderId="4" xfId="0" applyFill="1" applyBorder="1" applyAlignment="1">
      <alignment/>
    </xf>
    <xf numFmtId="0" fontId="14" fillId="4" borderId="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4" fillId="0" borderId="7" xfId="0" applyFont="1" applyBorder="1" applyAlignment="1">
      <alignment horizontal="centerContinuous"/>
    </xf>
    <xf numFmtId="164" fontId="14" fillId="3" borderId="3" xfId="0" applyNumberFormat="1" applyFont="1" applyFill="1" applyBorder="1" applyAlignment="1">
      <alignment/>
    </xf>
    <xf numFmtId="0" fontId="14" fillId="0" borderId="8" xfId="0" applyFont="1" applyBorder="1" applyAlignment="1">
      <alignment horizontal="center"/>
    </xf>
    <xf numFmtId="164" fontId="14" fillId="3" borderId="8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16" fillId="0" borderId="2" xfId="0" applyFont="1" applyFill="1" applyBorder="1" applyAlignment="1">
      <alignment/>
    </xf>
    <xf numFmtId="0" fontId="33" fillId="0" borderId="2" xfId="0" applyFont="1" applyBorder="1" applyAlignment="1">
      <alignment/>
    </xf>
    <xf numFmtId="164" fontId="33" fillId="14" borderId="2" xfId="0" applyNumberFormat="1" applyFont="1" applyFill="1" applyBorder="1" applyAlignment="1">
      <alignment/>
    </xf>
    <xf numFmtId="0" fontId="33" fillId="0" borderId="2" xfId="0" applyFont="1" applyBorder="1" applyAlignment="1">
      <alignment horizontal="center"/>
    </xf>
    <xf numFmtId="0" fontId="14" fillId="12" borderId="12" xfId="0" applyFont="1" applyFill="1" applyBorder="1" applyAlignment="1">
      <alignment/>
    </xf>
    <xf numFmtId="164" fontId="15" fillId="12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15" fillId="10" borderId="3" xfId="0" applyNumberFormat="1" applyFont="1" applyFill="1" applyBorder="1" applyAlignment="1">
      <alignment/>
    </xf>
    <xf numFmtId="0" fontId="15" fillId="3" borderId="14" xfId="0" applyFont="1" applyFill="1" applyBorder="1" applyAlignment="1">
      <alignment horizontal="right"/>
    </xf>
    <xf numFmtId="0" fontId="15" fillId="10" borderId="10" xfId="0" applyFont="1" applyFill="1" applyBorder="1" applyAlignment="1">
      <alignment horizontal="right"/>
    </xf>
    <xf numFmtId="0" fontId="14" fillId="6" borderId="14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164" fontId="15" fillId="0" borderId="4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10" borderId="10" xfId="0" applyFont="1" applyFill="1" applyBorder="1" applyAlignment="1">
      <alignment/>
    </xf>
    <xf numFmtId="164" fontId="14" fillId="5" borderId="2" xfId="0" applyNumberFormat="1" applyFont="1" applyFill="1" applyBorder="1" applyAlignment="1">
      <alignment/>
    </xf>
    <xf numFmtId="164" fontId="15" fillId="0" borderId="2" xfId="0" applyNumberFormat="1" applyFont="1" applyFill="1" applyBorder="1" applyAlignment="1">
      <alignment/>
    </xf>
    <xf numFmtId="164" fontId="15" fillId="10" borderId="0" xfId="0" applyNumberFormat="1" applyFont="1" applyFill="1" applyBorder="1" applyAlignment="1">
      <alignment/>
    </xf>
    <xf numFmtId="164" fontId="15" fillId="14" borderId="14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64" fontId="15" fillId="2" borderId="4" xfId="0" applyNumberFormat="1" applyFont="1" applyFill="1" applyBorder="1" applyAlignment="1">
      <alignment/>
    </xf>
    <xf numFmtId="164" fontId="14" fillId="2" borderId="4" xfId="0" applyNumberFormat="1" applyFont="1" applyFill="1" applyBorder="1" applyAlignment="1">
      <alignment/>
    </xf>
    <xf numFmtId="164" fontId="15" fillId="14" borderId="8" xfId="0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0" fontId="15" fillId="0" borderId="6" xfId="0" applyFont="1" applyBorder="1" applyAlignment="1">
      <alignment/>
    </xf>
    <xf numFmtId="0" fontId="10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right"/>
    </xf>
    <xf numFmtId="0" fontId="14" fillId="12" borderId="13" xfId="0" applyFont="1" applyFill="1" applyBorder="1" applyAlignment="1">
      <alignment/>
    </xf>
    <xf numFmtId="0" fontId="10" fillId="15" borderId="10" xfId="0" applyFont="1" applyFill="1" applyBorder="1" applyAlignment="1">
      <alignment/>
    </xf>
    <xf numFmtId="0" fontId="10" fillId="15" borderId="6" xfId="0" applyFont="1" applyFill="1" applyBorder="1" applyAlignment="1">
      <alignment/>
    </xf>
    <xf numFmtId="0" fontId="14" fillId="15" borderId="4" xfId="0" applyFont="1" applyFill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9" borderId="11" xfId="0" applyFont="1" applyFill="1" applyBorder="1" applyAlignment="1">
      <alignment horizontal="center"/>
    </xf>
    <xf numFmtId="0" fontId="29" fillId="9" borderId="5" xfId="0" applyFont="1" applyFill="1" applyBorder="1" applyAlignment="1">
      <alignment horizontal="center"/>
    </xf>
    <xf numFmtId="0" fontId="29" fillId="9" borderId="9" xfId="0" applyFont="1" applyFill="1" applyBorder="1" applyAlignment="1">
      <alignment horizontal="center"/>
    </xf>
    <xf numFmtId="0" fontId="14" fillId="15" borderId="8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75" zoomScaleNormal="75" zoomScaleSheetLayoutView="75" workbookViewId="0" topLeftCell="A1">
      <selection activeCell="I71" sqref="I71"/>
    </sheetView>
  </sheetViews>
  <sheetFormatPr defaultColWidth="9.140625" defaultRowHeight="12.75"/>
  <cols>
    <col min="1" max="1" width="5.7109375" style="0" customWidth="1"/>
    <col min="2" max="2" width="66.57421875" style="0" customWidth="1"/>
    <col min="3" max="3" width="12.421875" style="0" customWidth="1"/>
    <col min="4" max="4" width="11.8515625" style="0" customWidth="1"/>
    <col min="5" max="5" width="11.00390625" style="0" customWidth="1"/>
    <col min="6" max="6" width="8.421875" style="0" customWidth="1"/>
  </cols>
  <sheetData>
    <row r="1" spans="1:6" ht="12.75">
      <c r="A1" s="305" t="s">
        <v>8</v>
      </c>
      <c r="B1" s="306" t="s">
        <v>4</v>
      </c>
      <c r="C1" s="305" t="s">
        <v>0</v>
      </c>
      <c r="D1" s="343" t="s">
        <v>7</v>
      </c>
      <c r="E1" s="305" t="s">
        <v>379</v>
      </c>
      <c r="F1" s="343" t="s">
        <v>380</v>
      </c>
    </row>
    <row r="2" spans="1:6" ht="12.75">
      <c r="A2" s="308" t="s">
        <v>9</v>
      </c>
      <c r="B2" s="344" t="s">
        <v>10</v>
      </c>
      <c r="C2" s="308" t="s">
        <v>11</v>
      </c>
      <c r="D2" s="345" t="s">
        <v>11</v>
      </c>
      <c r="E2" s="424" t="s">
        <v>820</v>
      </c>
      <c r="F2" s="345" t="s">
        <v>381</v>
      </c>
    </row>
    <row r="3" spans="1:6" ht="15.75">
      <c r="A3" s="297"/>
      <c r="B3" s="303" t="s">
        <v>388</v>
      </c>
      <c r="C3" s="298"/>
      <c r="D3" s="299"/>
      <c r="E3" s="299"/>
      <c r="F3" s="300"/>
    </row>
    <row r="4" spans="1:6" ht="12.75">
      <c r="A4" s="332">
        <v>1</v>
      </c>
      <c r="B4" s="333" t="s">
        <v>884</v>
      </c>
      <c r="C4" s="334">
        <f>SUM(C5:C8)</f>
        <v>1189098</v>
      </c>
      <c r="D4" s="334">
        <f>SUM(D5:D8)</f>
        <v>1804052</v>
      </c>
      <c r="E4" s="334">
        <f>SUM(E5:E8)</f>
        <v>1798881</v>
      </c>
      <c r="F4" s="503">
        <f>E4/D4*100</f>
        <v>99.71336746390902</v>
      </c>
    </row>
    <row r="5" spans="1:6" ht="12.75">
      <c r="A5" s="335">
        <v>1.1</v>
      </c>
      <c r="B5" s="336" t="s">
        <v>389</v>
      </c>
      <c r="C5" s="272">
        <v>971177</v>
      </c>
      <c r="D5" s="272">
        <v>1159661</v>
      </c>
      <c r="E5" s="502">
        <v>1160245</v>
      </c>
      <c r="F5" s="337">
        <f>E5/D5*100</f>
        <v>100.05035954472903</v>
      </c>
    </row>
    <row r="6" spans="1:6" ht="12.75">
      <c r="A6" s="338">
        <v>1.2</v>
      </c>
      <c r="B6" s="270" t="s">
        <v>390</v>
      </c>
      <c r="C6" s="269">
        <v>155909</v>
      </c>
      <c r="D6" s="269">
        <v>146985</v>
      </c>
      <c r="E6" s="450">
        <v>146985</v>
      </c>
      <c r="F6" s="339">
        <f aca="true" t="shared" si="0" ref="F6:F69">E6/D6*100</f>
        <v>100</v>
      </c>
    </row>
    <row r="7" spans="1:6" ht="12.75">
      <c r="A7" s="338">
        <v>1.3</v>
      </c>
      <c r="B7" s="270" t="s">
        <v>391</v>
      </c>
      <c r="C7" s="269">
        <v>28827</v>
      </c>
      <c r="D7" s="269">
        <v>294990</v>
      </c>
      <c r="E7" s="450">
        <v>289235</v>
      </c>
      <c r="F7" s="339">
        <f t="shared" si="0"/>
        <v>98.0490864097088</v>
      </c>
    </row>
    <row r="8" spans="1:6" ht="12.75">
      <c r="A8" s="340">
        <v>1.4</v>
      </c>
      <c r="B8" s="341" t="s">
        <v>392</v>
      </c>
      <c r="C8" s="442">
        <v>33185</v>
      </c>
      <c r="D8" s="442">
        <v>202416</v>
      </c>
      <c r="E8" s="451">
        <v>202416</v>
      </c>
      <c r="F8" s="342">
        <f t="shared" si="0"/>
        <v>100</v>
      </c>
    </row>
    <row r="9" spans="1:6" ht="12.75">
      <c r="A9" s="443">
        <v>2.1</v>
      </c>
      <c r="B9" s="316" t="s">
        <v>393</v>
      </c>
      <c r="C9" s="324">
        <f>(C10+C11)</f>
        <v>175000</v>
      </c>
      <c r="D9" s="317">
        <f>(D10+D11)</f>
        <v>160000</v>
      </c>
      <c r="E9" s="324">
        <f>(E10+E11)</f>
        <v>156607</v>
      </c>
      <c r="F9" s="223">
        <f>E9/D9*100</f>
        <v>97.879375</v>
      </c>
    </row>
    <row r="10" spans="1:6" ht="12.75">
      <c r="A10" s="444" t="s">
        <v>394</v>
      </c>
      <c r="B10" s="319" t="s">
        <v>395</v>
      </c>
      <c r="C10" s="198">
        <v>170000</v>
      </c>
      <c r="D10" s="320">
        <v>155000</v>
      </c>
      <c r="E10" s="82">
        <v>151607</v>
      </c>
      <c r="F10" s="221">
        <f t="shared" si="0"/>
        <v>97.81096774193549</v>
      </c>
    </row>
    <row r="11" spans="1:8" ht="12.75">
      <c r="A11" s="444" t="s">
        <v>396</v>
      </c>
      <c r="B11" s="319" t="s">
        <v>397</v>
      </c>
      <c r="C11" s="198">
        <v>5000</v>
      </c>
      <c r="D11" s="320">
        <v>5000</v>
      </c>
      <c r="E11" s="82">
        <v>5000</v>
      </c>
      <c r="F11" s="221">
        <f t="shared" si="0"/>
        <v>100</v>
      </c>
      <c r="H11" s="504"/>
    </row>
    <row r="12" spans="1:6" ht="12.75">
      <c r="A12" s="445">
        <v>2.2</v>
      </c>
      <c r="B12" s="321" t="s">
        <v>398</v>
      </c>
      <c r="C12" s="184">
        <f>SUM(C13:C19)</f>
        <v>1781800</v>
      </c>
      <c r="D12" s="322">
        <f>SUM(D13:D19)</f>
        <v>1944800</v>
      </c>
      <c r="E12" s="375">
        <f>SUM(E13:E19)</f>
        <v>2003705</v>
      </c>
      <c r="F12" s="221">
        <f t="shared" si="0"/>
        <v>103.02884615384616</v>
      </c>
    </row>
    <row r="13" spans="1:6" ht="12.75">
      <c r="A13" s="58" t="s">
        <v>399</v>
      </c>
      <c r="B13" s="262" t="s">
        <v>400</v>
      </c>
      <c r="C13" s="323">
        <v>148000</v>
      </c>
      <c r="D13" s="323">
        <v>156000</v>
      </c>
      <c r="E13" s="133">
        <v>157058</v>
      </c>
      <c r="F13" s="223">
        <f>E13/D13*100</f>
        <v>100.67820512820514</v>
      </c>
    </row>
    <row r="14" spans="1:6" ht="12.75">
      <c r="A14" s="258" t="s">
        <v>401</v>
      </c>
      <c r="B14" s="16" t="s">
        <v>402</v>
      </c>
      <c r="C14" s="198">
        <v>160000</v>
      </c>
      <c r="D14" s="440">
        <v>180000</v>
      </c>
      <c r="E14" s="82">
        <v>184489</v>
      </c>
      <c r="F14" s="221">
        <f t="shared" si="0"/>
        <v>102.49388888888889</v>
      </c>
    </row>
    <row r="15" spans="1:6" ht="12.75">
      <c r="A15" s="258" t="s">
        <v>403</v>
      </c>
      <c r="B15" s="16" t="s">
        <v>404</v>
      </c>
      <c r="C15" s="198">
        <v>68000</v>
      </c>
      <c r="D15" s="440">
        <v>69000</v>
      </c>
      <c r="E15" s="82">
        <v>72331</v>
      </c>
      <c r="F15" s="221">
        <f t="shared" si="0"/>
        <v>104.82753623188405</v>
      </c>
    </row>
    <row r="16" spans="1:6" ht="12.75">
      <c r="A16" s="258" t="s">
        <v>405</v>
      </c>
      <c r="B16" s="16" t="s">
        <v>406</v>
      </c>
      <c r="C16" s="198">
        <v>1329000</v>
      </c>
      <c r="D16" s="440">
        <v>1500000</v>
      </c>
      <c r="E16" s="82">
        <v>1542570</v>
      </c>
      <c r="F16" s="221">
        <f t="shared" si="0"/>
        <v>102.83800000000001</v>
      </c>
    </row>
    <row r="17" spans="1:6" ht="12.75">
      <c r="A17" s="258" t="s">
        <v>407</v>
      </c>
      <c r="B17" s="16" t="s">
        <v>408</v>
      </c>
      <c r="C17" s="198">
        <v>1800</v>
      </c>
      <c r="D17" s="440">
        <v>1800</v>
      </c>
      <c r="E17" s="82">
        <v>1976</v>
      </c>
      <c r="F17" s="221">
        <f t="shared" si="0"/>
        <v>109.77777777777777</v>
      </c>
    </row>
    <row r="18" spans="1:6" ht="12.75">
      <c r="A18" s="258" t="s">
        <v>409</v>
      </c>
      <c r="B18" s="16" t="s">
        <v>410</v>
      </c>
      <c r="C18" s="198">
        <v>38000</v>
      </c>
      <c r="D18" s="440">
        <v>0</v>
      </c>
      <c r="E18" s="82">
        <v>0</v>
      </c>
      <c r="F18" s="292">
        <v>0</v>
      </c>
    </row>
    <row r="19" spans="1:6" ht="12.75">
      <c r="A19" s="59" t="s">
        <v>411</v>
      </c>
      <c r="B19" s="17" t="s">
        <v>412</v>
      </c>
      <c r="C19" s="325">
        <v>37000</v>
      </c>
      <c r="D19" s="325">
        <v>38000</v>
      </c>
      <c r="E19" s="86">
        <v>45281</v>
      </c>
      <c r="F19" s="224">
        <f t="shared" si="0"/>
        <v>119.16052631578948</v>
      </c>
    </row>
    <row r="20" spans="1:6" ht="12.75">
      <c r="A20" s="318">
        <v>2.3</v>
      </c>
      <c r="B20" s="326" t="s">
        <v>413</v>
      </c>
      <c r="C20" s="327">
        <f>SUM(C21:C24)</f>
        <v>843128</v>
      </c>
      <c r="D20" s="327">
        <f>SUM(D21:D24)</f>
        <v>843128</v>
      </c>
      <c r="E20" s="327">
        <f>SUM(E21:E24)</f>
        <v>839772</v>
      </c>
      <c r="F20" s="222">
        <f t="shared" si="0"/>
        <v>99.60195842149709</v>
      </c>
    </row>
    <row r="21" spans="1:6" ht="12.75">
      <c r="A21" s="58" t="s">
        <v>414</v>
      </c>
      <c r="B21" s="262" t="s">
        <v>415</v>
      </c>
      <c r="C21" s="323">
        <v>688328</v>
      </c>
      <c r="D21" s="323">
        <v>688328</v>
      </c>
      <c r="E21" s="133">
        <v>688328</v>
      </c>
      <c r="F21" s="223">
        <f t="shared" si="0"/>
        <v>100</v>
      </c>
    </row>
    <row r="22" spans="1:6" ht="12.75">
      <c r="A22" s="258" t="s">
        <v>416</v>
      </c>
      <c r="B22" s="16" t="s">
        <v>417</v>
      </c>
      <c r="C22" s="198">
        <v>145000</v>
      </c>
      <c r="D22" s="198">
        <v>145000</v>
      </c>
      <c r="E22" s="82">
        <v>143854</v>
      </c>
      <c r="F22" s="221">
        <f t="shared" si="0"/>
        <v>99.20965517241379</v>
      </c>
    </row>
    <row r="23" spans="1:6" ht="12.75">
      <c r="A23" s="258" t="s">
        <v>418</v>
      </c>
      <c r="B23" s="16" t="s">
        <v>419</v>
      </c>
      <c r="C23" s="198">
        <v>5000</v>
      </c>
      <c r="D23" s="198">
        <v>5000</v>
      </c>
      <c r="E23" s="82">
        <v>5000</v>
      </c>
      <c r="F23" s="221">
        <f t="shared" si="0"/>
        <v>100</v>
      </c>
    </row>
    <row r="24" spans="1:6" ht="12.75">
      <c r="A24" s="259" t="s">
        <v>420</v>
      </c>
      <c r="B24" s="16" t="s">
        <v>421</v>
      </c>
      <c r="C24" s="328">
        <v>4800</v>
      </c>
      <c r="D24" s="328">
        <v>4800</v>
      </c>
      <c r="E24" s="192">
        <v>2590</v>
      </c>
      <c r="F24" s="221">
        <f t="shared" si="0"/>
        <v>53.95833333333333</v>
      </c>
    </row>
    <row r="25" spans="1:6" ht="12.75">
      <c r="A25" s="259">
        <v>2.4</v>
      </c>
      <c r="B25" s="16" t="s">
        <v>885</v>
      </c>
      <c r="C25" s="183">
        <f>'e.bev.'!C25</f>
        <v>67732</v>
      </c>
      <c r="D25" s="183">
        <f>'e.bev.'!D25</f>
        <v>129171</v>
      </c>
      <c r="E25" s="183">
        <f>'e.bev.'!E25</f>
        <v>129650</v>
      </c>
      <c r="F25" s="221">
        <f t="shared" si="0"/>
        <v>100.3708262690542</v>
      </c>
    </row>
    <row r="26" spans="1:6" ht="12.75">
      <c r="A26" s="258">
        <v>2.5</v>
      </c>
      <c r="B26" s="16" t="s">
        <v>422</v>
      </c>
      <c r="C26" s="198">
        <v>330000</v>
      </c>
      <c r="D26" s="82">
        <v>351875</v>
      </c>
      <c r="E26" s="82">
        <v>360856</v>
      </c>
      <c r="F26" s="221">
        <f t="shared" si="0"/>
        <v>102.55232682060391</v>
      </c>
    </row>
    <row r="27" spans="1:6" ht="12.75">
      <c r="A27" s="258">
        <v>2.6</v>
      </c>
      <c r="B27" s="16" t="s">
        <v>423</v>
      </c>
      <c r="C27" s="198">
        <v>10000</v>
      </c>
      <c r="D27" s="82">
        <v>50000</v>
      </c>
      <c r="E27" s="82">
        <v>56179</v>
      </c>
      <c r="F27" s="221">
        <f t="shared" si="0"/>
        <v>112.358</v>
      </c>
    </row>
    <row r="28" spans="1:6" ht="12.75">
      <c r="A28" s="258">
        <v>2.7</v>
      </c>
      <c r="B28" s="16" t="s">
        <v>424</v>
      </c>
      <c r="C28" s="134">
        <f>(C29+C30)</f>
        <v>4244462</v>
      </c>
      <c r="D28" s="134">
        <f>(D29+D30)</f>
        <v>4232669</v>
      </c>
      <c r="E28" s="134">
        <f>(E29+E30)</f>
        <v>4232669</v>
      </c>
      <c r="F28" s="221">
        <f t="shared" si="0"/>
        <v>100</v>
      </c>
    </row>
    <row r="29" spans="1:6" ht="12.75">
      <c r="A29" s="258" t="s">
        <v>425</v>
      </c>
      <c r="B29" s="16" t="s">
        <v>426</v>
      </c>
      <c r="C29" s="198">
        <v>3241818</v>
      </c>
      <c r="D29" s="82">
        <v>3230362</v>
      </c>
      <c r="E29" s="82">
        <v>3230363</v>
      </c>
      <c r="F29" s="221">
        <f t="shared" si="0"/>
        <v>100.00003095628291</v>
      </c>
    </row>
    <row r="30" spans="1:6" ht="12.75">
      <c r="A30" s="258" t="s">
        <v>427</v>
      </c>
      <c r="B30" s="16" t="s">
        <v>428</v>
      </c>
      <c r="C30" s="198">
        <v>1002644</v>
      </c>
      <c r="D30" s="82">
        <v>1002307</v>
      </c>
      <c r="E30" s="82">
        <v>1002306</v>
      </c>
      <c r="F30" s="221">
        <f t="shared" si="0"/>
        <v>99.999900230169</v>
      </c>
    </row>
    <row r="31" spans="1:6" ht="12.75">
      <c r="A31" s="258">
        <v>2.8</v>
      </c>
      <c r="B31" s="16" t="s">
        <v>886</v>
      </c>
      <c r="C31" s="329">
        <f>'norm.k.'!C31</f>
        <v>625306</v>
      </c>
      <c r="D31" s="329">
        <f>'norm.k.'!D31</f>
        <v>590126</v>
      </c>
      <c r="E31" s="329">
        <f>'norm.k.'!E31</f>
        <v>559365</v>
      </c>
      <c r="F31" s="221">
        <f t="shared" si="0"/>
        <v>94.78738438909656</v>
      </c>
    </row>
    <row r="32" spans="1:6" ht="12.75">
      <c r="A32" s="258" t="s">
        <v>429</v>
      </c>
      <c r="B32" s="16" t="s">
        <v>430</v>
      </c>
      <c r="C32" s="198">
        <v>178608</v>
      </c>
      <c r="D32" s="198">
        <v>178608</v>
      </c>
      <c r="E32" s="82">
        <v>178608</v>
      </c>
      <c r="F32" s="221">
        <f t="shared" si="0"/>
        <v>100</v>
      </c>
    </row>
    <row r="33" spans="1:6" ht="12.75">
      <c r="A33" s="258">
        <v>2.9</v>
      </c>
      <c r="B33" s="16" t="s">
        <v>431</v>
      </c>
      <c r="C33" s="134">
        <f>SUM(C34:C35)</f>
        <v>221514</v>
      </c>
      <c r="D33" s="134">
        <f>SUM(D34:D35)</f>
        <v>217115</v>
      </c>
      <c r="E33" s="134">
        <f>SUM(E34:E35)</f>
        <v>217115</v>
      </c>
      <c r="F33" s="221">
        <f t="shared" si="0"/>
        <v>100</v>
      </c>
    </row>
    <row r="34" spans="1:6" ht="12.75">
      <c r="A34" s="258" t="s">
        <v>432</v>
      </c>
      <c r="B34" s="16" t="s">
        <v>433</v>
      </c>
      <c r="C34" s="198">
        <v>126000</v>
      </c>
      <c r="D34" s="198">
        <v>126000</v>
      </c>
      <c r="E34" s="82">
        <v>126000</v>
      </c>
      <c r="F34" s="221">
        <f t="shared" si="0"/>
        <v>100</v>
      </c>
    </row>
    <row r="35" spans="1:6" ht="12.75">
      <c r="A35" s="258" t="s">
        <v>434</v>
      </c>
      <c r="B35" s="16" t="s">
        <v>435</v>
      </c>
      <c r="C35" s="198">
        <v>95514</v>
      </c>
      <c r="D35" s="82">
        <v>91115</v>
      </c>
      <c r="E35" s="82">
        <v>91115</v>
      </c>
      <c r="F35" s="221">
        <f t="shared" si="0"/>
        <v>100</v>
      </c>
    </row>
    <row r="36" spans="1:6" ht="12.75">
      <c r="A36" s="258" t="s">
        <v>436</v>
      </c>
      <c r="B36" s="16" t="s">
        <v>887</v>
      </c>
      <c r="C36" s="329">
        <f>'közp.t.'!C18</f>
        <v>1310</v>
      </c>
      <c r="D36" s="329">
        <f>'közp.t.'!D18</f>
        <v>668271</v>
      </c>
      <c r="E36" s="329">
        <f>'közp.t.'!E18</f>
        <v>674088</v>
      </c>
      <c r="F36" s="221">
        <f t="shared" si="0"/>
        <v>100.87045524944223</v>
      </c>
    </row>
    <row r="37" spans="1:6" ht="12.75">
      <c r="A37" s="258">
        <v>2.11</v>
      </c>
      <c r="B37" s="16" t="s">
        <v>437</v>
      </c>
      <c r="C37" s="198">
        <v>5593</v>
      </c>
      <c r="D37" s="82">
        <v>5863</v>
      </c>
      <c r="E37" s="82">
        <v>8103</v>
      </c>
      <c r="F37" s="221">
        <f t="shared" si="0"/>
        <v>138.2056967422821</v>
      </c>
    </row>
    <row r="38" spans="1:6" ht="12.75">
      <c r="A38" s="258">
        <v>2.12</v>
      </c>
      <c r="B38" s="16" t="s">
        <v>888</v>
      </c>
      <c r="C38" s="134">
        <f>'átv.'!C49</f>
        <v>244102</v>
      </c>
      <c r="D38" s="134">
        <f>'átv.'!D49</f>
        <v>201168</v>
      </c>
      <c r="E38" s="134">
        <f>'átv.'!E49</f>
        <v>160783</v>
      </c>
      <c r="F38" s="221">
        <f t="shared" si="0"/>
        <v>79.92473952119622</v>
      </c>
    </row>
    <row r="39" spans="1:6" ht="12.75">
      <c r="A39" s="258">
        <v>2.13</v>
      </c>
      <c r="B39" s="16" t="s">
        <v>438</v>
      </c>
      <c r="C39" s="198">
        <v>0</v>
      </c>
      <c r="D39" s="198">
        <v>0</v>
      </c>
      <c r="E39" s="82">
        <v>0</v>
      </c>
      <c r="F39" s="292">
        <v>0</v>
      </c>
    </row>
    <row r="40" spans="1:6" ht="12.75">
      <c r="A40" s="258">
        <v>2.14</v>
      </c>
      <c r="B40" s="16" t="s">
        <v>439</v>
      </c>
      <c r="C40" s="16">
        <v>1912</v>
      </c>
      <c r="D40" s="16">
        <v>46809</v>
      </c>
      <c r="E40" s="16">
        <v>46809</v>
      </c>
      <c r="F40" s="221">
        <f t="shared" si="0"/>
        <v>100</v>
      </c>
    </row>
    <row r="41" spans="1:6" ht="12.75">
      <c r="A41" s="59">
        <v>2.15</v>
      </c>
      <c r="B41" s="17" t="s">
        <v>440</v>
      </c>
      <c r="C41" s="16">
        <v>18103</v>
      </c>
      <c r="D41" s="16">
        <v>27236</v>
      </c>
      <c r="E41" s="16">
        <v>29627</v>
      </c>
      <c r="F41" s="224">
        <f t="shared" si="0"/>
        <v>108.77882214715817</v>
      </c>
    </row>
    <row r="42" spans="1:6" ht="12.75">
      <c r="A42" s="228" t="s">
        <v>12</v>
      </c>
      <c r="B42" s="229" t="s">
        <v>441</v>
      </c>
      <c r="C42" s="22">
        <f>(C9+C12+C20+C25+C26+C27+C28+C31+C33+C36+C37+C38+C39+C40+C41)</f>
        <v>8569962</v>
      </c>
      <c r="D42" s="22">
        <f>(D9+D12+D20+D25+D26+D27+D28+D31+D33+D36+D37+D38+D39+D40+D41)</f>
        <v>9468231</v>
      </c>
      <c r="E42" s="22">
        <f>(E9+E12+E20+E25+E26+E27+E28+E31+E33+E36+E37+E38+E39+E40+E41)</f>
        <v>9475328</v>
      </c>
      <c r="F42" s="222">
        <f t="shared" si="0"/>
        <v>100.07495592365669</v>
      </c>
    </row>
    <row r="43" spans="1:6" ht="12.75">
      <c r="A43" s="330" t="s">
        <v>13</v>
      </c>
      <c r="B43" s="331" t="s">
        <v>442</v>
      </c>
      <c r="C43" s="264">
        <f>(C4+C42)</f>
        <v>9759060</v>
      </c>
      <c r="D43" s="264">
        <f>(D4+D42)</f>
        <v>11272283</v>
      </c>
      <c r="E43" s="264">
        <f>(E4+E42)</f>
        <v>11274209</v>
      </c>
      <c r="F43" s="505">
        <f t="shared" si="0"/>
        <v>100.01708615725846</v>
      </c>
    </row>
    <row r="44" spans="1:6" ht="15.75">
      <c r="A44" s="532" t="s">
        <v>443</v>
      </c>
      <c r="B44" s="532"/>
      <c r="C44" s="532"/>
      <c r="D44" s="532"/>
      <c r="E44" s="532"/>
      <c r="F44" s="532"/>
    </row>
    <row r="45" spans="1:6" ht="12.75">
      <c r="A45" s="346" t="s">
        <v>14</v>
      </c>
      <c r="B45" s="347" t="s">
        <v>889</v>
      </c>
      <c r="C45" s="347">
        <f>SUM(C46:C51)</f>
        <v>100082</v>
      </c>
      <c r="D45" s="347">
        <f>SUM(D46:D51)</f>
        <v>247577</v>
      </c>
      <c r="E45" s="347">
        <f>SUM(E46:E51)</f>
        <v>243398</v>
      </c>
      <c r="F45" s="348">
        <f t="shared" si="0"/>
        <v>98.31204029453463</v>
      </c>
    </row>
    <row r="46" spans="1:6" ht="12.75">
      <c r="A46" s="349">
        <v>1.1</v>
      </c>
      <c r="B46" s="350" t="s">
        <v>444</v>
      </c>
      <c r="C46" s="447">
        <v>30</v>
      </c>
      <c r="D46" s="447">
        <v>1476</v>
      </c>
      <c r="E46" s="447">
        <v>1476</v>
      </c>
      <c r="F46" s="351">
        <f t="shared" si="0"/>
        <v>100</v>
      </c>
    </row>
    <row r="47" spans="1:6" ht="12.75">
      <c r="A47" s="349">
        <v>1.2</v>
      </c>
      <c r="B47" s="350" t="s">
        <v>445</v>
      </c>
      <c r="C47" s="448">
        <v>160</v>
      </c>
      <c r="D47" s="448">
        <v>586</v>
      </c>
      <c r="E47" s="448">
        <v>586</v>
      </c>
      <c r="F47" s="352">
        <f t="shared" si="0"/>
        <v>100</v>
      </c>
    </row>
    <row r="48" spans="1:6" ht="12.75">
      <c r="A48" s="349">
        <v>1.3</v>
      </c>
      <c r="B48" s="350" t="s">
        <v>446</v>
      </c>
      <c r="C48" s="448">
        <v>534</v>
      </c>
      <c r="D48" s="448">
        <v>2353</v>
      </c>
      <c r="E48" s="448">
        <v>2353</v>
      </c>
      <c r="F48" s="352">
        <f t="shared" si="0"/>
        <v>100</v>
      </c>
    </row>
    <row r="49" spans="1:6" ht="12.75">
      <c r="A49" s="349">
        <v>1.4</v>
      </c>
      <c r="B49" s="350" t="s">
        <v>447</v>
      </c>
      <c r="C49" s="448">
        <v>971</v>
      </c>
      <c r="D49" s="448">
        <v>1568</v>
      </c>
      <c r="E49" s="448">
        <v>1568</v>
      </c>
      <c r="F49" s="352">
        <f t="shared" si="0"/>
        <v>100</v>
      </c>
    </row>
    <row r="50" spans="1:6" ht="12.75">
      <c r="A50" s="349">
        <v>1.5</v>
      </c>
      <c r="B50" s="350" t="s">
        <v>448</v>
      </c>
      <c r="C50" s="448">
        <v>41964</v>
      </c>
      <c r="D50" s="448">
        <v>195720</v>
      </c>
      <c r="E50" s="448">
        <v>191541</v>
      </c>
      <c r="F50" s="352">
        <f t="shared" si="0"/>
        <v>97.86480686695279</v>
      </c>
    </row>
    <row r="51" spans="1:6" ht="12.75">
      <c r="A51" s="353">
        <v>1.6</v>
      </c>
      <c r="B51" s="354" t="s">
        <v>562</v>
      </c>
      <c r="C51" s="449">
        <v>56423</v>
      </c>
      <c r="D51" s="449">
        <v>45874</v>
      </c>
      <c r="E51" s="449">
        <v>45874</v>
      </c>
      <c r="F51" s="480">
        <f t="shared" si="0"/>
        <v>100</v>
      </c>
    </row>
    <row r="52" spans="1:6" ht="12.75">
      <c r="A52" s="230"/>
      <c r="B52" s="231"/>
      <c r="C52" s="232"/>
      <c r="D52" s="88"/>
      <c r="E52" s="88"/>
      <c r="F52" s="114"/>
    </row>
    <row r="53" spans="1:6" ht="12.75">
      <c r="A53" s="260" t="s">
        <v>12</v>
      </c>
      <c r="B53" s="355" t="s">
        <v>893</v>
      </c>
      <c r="C53" s="324">
        <f>'e.bev.'!C36</f>
        <v>25000</v>
      </c>
      <c r="D53" s="324">
        <f>'e.bev.'!D36</f>
        <v>28342</v>
      </c>
      <c r="E53" s="371">
        <f>'e.bev.'!E36</f>
        <v>32256</v>
      </c>
      <c r="F53" s="223">
        <f t="shared" si="0"/>
        <v>113.8098934443582</v>
      </c>
    </row>
    <row r="54" spans="1:6" ht="12.75">
      <c r="A54" s="138" t="s">
        <v>15</v>
      </c>
      <c r="B54" s="16" t="s">
        <v>449</v>
      </c>
      <c r="C54" s="198">
        <v>285534</v>
      </c>
      <c r="D54" s="198">
        <v>300193</v>
      </c>
      <c r="E54" s="377">
        <v>229560</v>
      </c>
      <c r="F54" s="221">
        <f t="shared" si="0"/>
        <v>76.47080378289967</v>
      </c>
    </row>
    <row r="55" spans="1:6" ht="12.75">
      <c r="A55" s="138" t="s">
        <v>16</v>
      </c>
      <c r="B55" s="16" t="s">
        <v>450</v>
      </c>
      <c r="C55" s="198">
        <v>197000</v>
      </c>
      <c r="D55" s="198">
        <v>197000</v>
      </c>
      <c r="E55" s="377">
        <v>199087</v>
      </c>
      <c r="F55" s="221">
        <f t="shared" si="0"/>
        <v>101.05939086294416</v>
      </c>
    </row>
    <row r="56" spans="1:6" ht="12.75">
      <c r="A56" s="138" t="s">
        <v>17</v>
      </c>
      <c r="B56" s="16" t="s">
        <v>18</v>
      </c>
      <c r="C56" s="198">
        <v>64000</v>
      </c>
      <c r="D56" s="198">
        <v>64000</v>
      </c>
      <c r="E56" s="377">
        <v>59798</v>
      </c>
      <c r="F56" s="221">
        <f t="shared" si="0"/>
        <v>93.434375</v>
      </c>
    </row>
    <row r="57" spans="1:6" ht="12.75">
      <c r="A57" s="138" t="s">
        <v>19</v>
      </c>
      <c r="B57" s="16" t="s">
        <v>890</v>
      </c>
      <c r="C57" s="329">
        <f>telek!C35</f>
        <v>499500</v>
      </c>
      <c r="D57" s="329">
        <f>telek!D35</f>
        <v>695809</v>
      </c>
      <c r="E57" s="506">
        <f>telek!E35</f>
        <v>558230</v>
      </c>
      <c r="F57" s="221">
        <f t="shared" si="0"/>
        <v>80.22747621833003</v>
      </c>
    </row>
    <row r="58" spans="1:6" ht="12.75">
      <c r="A58" s="138" t="s">
        <v>20</v>
      </c>
      <c r="B58" s="16" t="s">
        <v>707</v>
      </c>
      <c r="C58" s="198">
        <v>248188</v>
      </c>
      <c r="D58" s="198">
        <v>263341</v>
      </c>
      <c r="E58" s="377">
        <v>263341</v>
      </c>
      <c r="F58" s="221">
        <f t="shared" si="0"/>
        <v>100</v>
      </c>
    </row>
    <row r="59" spans="1:6" ht="12.75">
      <c r="A59" s="138" t="s">
        <v>21</v>
      </c>
      <c r="B59" s="16" t="s">
        <v>451</v>
      </c>
      <c r="C59" s="198">
        <v>0</v>
      </c>
      <c r="D59" s="198">
        <v>789</v>
      </c>
      <c r="E59" s="377">
        <v>895</v>
      </c>
      <c r="F59" s="221">
        <f t="shared" si="0"/>
        <v>113.43472750316856</v>
      </c>
    </row>
    <row r="60" spans="1:6" ht="12.75">
      <c r="A60" s="138" t="s">
        <v>22</v>
      </c>
      <c r="B60" s="16" t="s">
        <v>452</v>
      </c>
      <c r="C60" s="198">
        <v>963841</v>
      </c>
      <c r="D60" s="198">
        <v>1170079</v>
      </c>
      <c r="E60" s="377">
        <v>781804</v>
      </c>
      <c r="F60" s="221">
        <f t="shared" si="0"/>
        <v>66.81634316999109</v>
      </c>
    </row>
    <row r="61" spans="1:6" ht="12.75">
      <c r="A61" s="138" t="s">
        <v>23</v>
      </c>
      <c r="B61" s="16" t="s">
        <v>891</v>
      </c>
      <c r="C61" s="329">
        <f>'átv.'!C143</f>
        <v>1473307</v>
      </c>
      <c r="D61" s="329">
        <f>'átv.'!D143</f>
        <v>2703113</v>
      </c>
      <c r="E61" s="506">
        <f>'átv.'!E143</f>
        <v>1571168</v>
      </c>
      <c r="F61" s="221">
        <f t="shared" si="0"/>
        <v>58.12439213602983</v>
      </c>
    </row>
    <row r="62" spans="1:6" ht="12.75">
      <c r="A62" s="138" t="s">
        <v>24</v>
      </c>
      <c r="B62" s="16" t="s">
        <v>892</v>
      </c>
      <c r="C62" s="329">
        <f>'közp.t.'!C38</f>
        <v>44766</v>
      </c>
      <c r="D62" s="329">
        <f>'közp.t.'!D38</f>
        <v>128673</v>
      </c>
      <c r="E62" s="506">
        <f>'közp.t.'!E38</f>
        <v>92566</v>
      </c>
      <c r="F62" s="221">
        <f t="shared" si="0"/>
        <v>71.93894601042953</v>
      </c>
    </row>
    <row r="63" spans="1:6" ht="12.75">
      <c r="A63" s="138" t="s">
        <v>25</v>
      </c>
      <c r="B63" s="16" t="s">
        <v>453</v>
      </c>
      <c r="C63" s="198">
        <v>0</v>
      </c>
      <c r="D63" s="82">
        <v>341341</v>
      </c>
      <c r="E63" s="377">
        <v>341341</v>
      </c>
      <c r="F63" s="221">
        <f t="shared" si="0"/>
        <v>100</v>
      </c>
    </row>
    <row r="64" spans="1:6" ht="12.75">
      <c r="A64" s="138" t="s">
        <v>26</v>
      </c>
      <c r="B64" s="17" t="s">
        <v>454</v>
      </c>
      <c r="C64" s="198">
        <v>0</v>
      </c>
      <c r="D64" s="198">
        <v>0</v>
      </c>
      <c r="E64" s="440">
        <v>0</v>
      </c>
      <c r="F64" s="293">
        <v>0</v>
      </c>
    </row>
    <row r="65" spans="1:6" ht="12.75">
      <c r="A65" s="233" t="s">
        <v>12</v>
      </c>
      <c r="B65" s="22" t="s">
        <v>455</v>
      </c>
      <c r="C65" s="135">
        <f>(C53+C54+C55+C56+C57+C58+C59+C60+C61+C62+C63+C64)</f>
        <v>3801136</v>
      </c>
      <c r="D65" s="135">
        <f>(D53+D54+D55+D56+D57+D58+D59+D60+D61+D62+D63+D64)</f>
        <v>5892680</v>
      </c>
      <c r="E65" s="296">
        <f>(E53+E54+E55+E56+E57+E58+E59+E60+E61+E62+E63+E64)</f>
        <v>4130046</v>
      </c>
      <c r="F65" s="222">
        <f t="shared" si="0"/>
        <v>70.0877359707298</v>
      </c>
    </row>
    <row r="66" spans="1:6" ht="12.75">
      <c r="A66" s="356" t="s">
        <v>27</v>
      </c>
      <c r="B66" s="264" t="s">
        <v>456</v>
      </c>
      <c r="C66" s="357">
        <f>(C45+C65)</f>
        <v>3901218</v>
      </c>
      <c r="D66" s="357">
        <f>(D45+D65)</f>
        <v>6140257</v>
      </c>
      <c r="E66" s="507">
        <f>(E45+E65)</f>
        <v>4373444</v>
      </c>
      <c r="F66" s="358">
        <f t="shared" si="0"/>
        <v>71.22574836851291</v>
      </c>
    </row>
    <row r="67" spans="1:6" ht="12.75">
      <c r="A67" s="61"/>
      <c r="B67" s="295" t="s">
        <v>457</v>
      </c>
      <c r="C67" s="61">
        <f>(C43+C66)</f>
        <v>13660278</v>
      </c>
      <c r="D67" s="61">
        <f>(D43+D66)</f>
        <v>17412540</v>
      </c>
      <c r="E67" s="61">
        <f>(E43+E66)</f>
        <v>15647653</v>
      </c>
      <c r="F67" s="510">
        <f t="shared" si="0"/>
        <v>89.86427597581972</v>
      </c>
    </row>
    <row r="68" spans="1:6" ht="12.75">
      <c r="A68" s="359" t="s">
        <v>28</v>
      </c>
      <c r="B68" s="309" t="s">
        <v>458</v>
      </c>
      <c r="C68" s="360">
        <v>942836</v>
      </c>
      <c r="D68" s="361">
        <v>975926</v>
      </c>
      <c r="E68" s="394">
        <v>661198</v>
      </c>
      <c r="F68" s="310">
        <f t="shared" si="0"/>
        <v>67.75083356729917</v>
      </c>
    </row>
    <row r="69" spans="1:6" ht="12.75">
      <c r="A69" s="362"/>
      <c r="B69" s="312" t="s">
        <v>459</v>
      </c>
      <c r="C69" s="363">
        <v>454024</v>
      </c>
      <c r="D69" s="364">
        <v>713211</v>
      </c>
      <c r="E69" s="508">
        <v>661198</v>
      </c>
      <c r="F69" s="313">
        <f t="shared" si="0"/>
        <v>92.70720726404949</v>
      </c>
    </row>
    <row r="70" spans="1:6" ht="12.75">
      <c r="A70" s="365"/>
      <c r="B70" s="314" t="s">
        <v>460</v>
      </c>
      <c r="C70" s="130">
        <f>(C68-C69)</f>
        <v>488812</v>
      </c>
      <c r="D70" s="130">
        <f>(D68-D69)</f>
        <v>262715</v>
      </c>
      <c r="E70" s="130">
        <f>(E68-E69)</f>
        <v>0</v>
      </c>
      <c r="F70" s="315">
        <f>E70/D70*100</f>
        <v>0</v>
      </c>
    </row>
    <row r="71" spans="1:6" ht="12.75">
      <c r="A71" s="265"/>
      <c r="B71" s="265" t="s">
        <v>461</v>
      </c>
      <c r="C71" s="294">
        <f>(C67+C68)</f>
        <v>14603114</v>
      </c>
      <c r="D71" s="294">
        <f>(D67+D68)</f>
        <v>18388466</v>
      </c>
      <c r="E71" s="509">
        <f>(E67+E68)</f>
        <v>16308851</v>
      </c>
      <c r="F71" s="511">
        <f>E71/D71*100</f>
        <v>88.69065532709472</v>
      </c>
    </row>
    <row r="72" spans="1:6" ht="12.75">
      <c r="A72" s="6"/>
      <c r="B72" s="6"/>
      <c r="C72" s="234"/>
      <c r="D72" s="39"/>
      <c r="E72" s="39"/>
      <c r="F72" s="39"/>
    </row>
    <row r="73" spans="1:6" ht="12.75">
      <c r="A73" s="6"/>
      <c r="B73" s="6"/>
      <c r="C73" s="234"/>
      <c r="D73" s="39"/>
      <c r="E73" s="39"/>
      <c r="F73" s="39"/>
    </row>
    <row r="74" spans="1:6" ht="12.75">
      <c r="A74" s="6"/>
      <c r="B74" s="6"/>
      <c r="C74" s="235"/>
      <c r="D74" s="6"/>
      <c r="E74" s="6"/>
      <c r="F74" s="6"/>
    </row>
    <row r="75" spans="1:6" ht="12.75">
      <c r="A75" s="366" t="s">
        <v>8</v>
      </c>
      <c r="B75" s="306" t="s">
        <v>4</v>
      </c>
      <c r="C75" s="305" t="s">
        <v>0</v>
      </c>
      <c r="D75" s="343" t="s">
        <v>7</v>
      </c>
      <c r="E75" s="305" t="s">
        <v>379</v>
      </c>
      <c r="F75" s="343" t="s">
        <v>380</v>
      </c>
    </row>
    <row r="76" spans="1:6" ht="12.75">
      <c r="A76" s="344" t="s">
        <v>9</v>
      </c>
      <c r="B76" s="344" t="s">
        <v>29</v>
      </c>
      <c r="C76" s="308" t="s">
        <v>11</v>
      </c>
      <c r="D76" s="345" t="s">
        <v>11</v>
      </c>
      <c r="E76" s="424" t="s">
        <v>820</v>
      </c>
      <c r="F76" s="345" t="s">
        <v>381</v>
      </c>
    </row>
    <row r="77" spans="1:6" ht="15.75">
      <c r="A77" s="446" t="s">
        <v>4</v>
      </c>
      <c r="B77" s="533" t="s">
        <v>462</v>
      </c>
      <c r="C77" s="533"/>
      <c r="D77" s="533"/>
      <c r="E77" s="533"/>
      <c r="F77" s="534"/>
    </row>
    <row r="78" spans="1:6" ht="12.75">
      <c r="A78" s="367" t="s">
        <v>14</v>
      </c>
      <c r="B78" s="368" t="s">
        <v>894</v>
      </c>
      <c r="C78" s="369">
        <f>SUM(C79+C80+C81+C84+C85)</f>
        <v>7004168</v>
      </c>
      <c r="D78" s="369">
        <f>SUM(D79+D80+D81+D84+D85)</f>
        <v>8901121</v>
      </c>
      <c r="E78" s="369">
        <f>SUM(E79+E80+E81+E84+E85)</f>
        <v>8656074</v>
      </c>
      <c r="F78" s="348">
        <f aca="true" t="shared" si="1" ref="F78:F109">E78/D78*100</f>
        <v>97.24700967439944</v>
      </c>
    </row>
    <row r="79" spans="1:6" ht="12.75">
      <c r="A79" s="370">
        <v>1.1</v>
      </c>
      <c r="B79" s="270" t="s">
        <v>463</v>
      </c>
      <c r="C79" s="269">
        <v>3469169</v>
      </c>
      <c r="D79" s="269">
        <v>4481691</v>
      </c>
      <c r="E79" s="450">
        <v>4373879</v>
      </c>
      <c r="F79" s="351">
        <f t="shared" si="1"/>
        <v>97.59439015318102</v>
      </c>
    </row>
    <row r="80" spans="1:6" ht="12.75">
      <c r="A80" s="370">
        <v>1.2</v>
      </c>
      <c r="B80" s="270" t="s">
        <v>464</v>
      </c>
      <c r="C80" s="269">
        <v>1247426</v>
      </c>
      <c r="D80" s="269">
        <v>1582392</v>
      </c>
      <c r="E80" s="450">
        <v>1544921</v>
      </c>
      <c r="F80" s="352">
        <f t="shared" si="1"/>
        <v>97.63200268959903</v>
      </c>
    </row>
    <row r="81" spans="1:6" ht="12.75">
      <c r="A81" s="370">
        <v>1.3</v>
      </c>
      <c r="B81" s="270" t="s">
        <v>465</v>
      </c>
      <c r="C81" s="269">
        <v>2271747</v>
      </c>
      <c r="D81" s="269">
        <v>2764896</v>
      </c>
      <c r="E81" s="450">
        <v>2672948</v>
      </c>
      <c r="F81" s="352">
        <f t="shared" si="1"/>
        <v>96.67444996122819</v>
      </c>
    </row>
    <row r="82" spans="1:6" ht="12.75">
      <c r="A82" s="370" t="s">
        <v>466</v>
      </c>
      <c r="B82" s="270" t="s">
        <v>467</v>
      </c>
      <c r="C82" s="269">
        <v>33141</v>
      </c>
      <c r="D82" s="269">
        <v>0</v>
      </c>
      <c r="E82" s="450">
        <v>0</v>
      </c>
      <c r="F82" s="514">
        <v>0</v>
      </c>
    </row>
    <row r="83" spans="1:6" ht="12.75">
      <c r="A83" s="370" t="s">
        <v>468</v>
      </c>
      <c r="B83" s="270" t="s">
        <v>469</v>
      </c>
      <c r="C83" s="269">
        <v>2238606</v>
      </c>
      <c r="D83" s="269">
        <v>2764896</v>
      </c>
      <c r="E83" s="450">
        <v>2672948</v>
      </c>
      <c r="F83" s="352">
        <f t="shared" si="1"/>
        <v>96.67444996122819</v>
      </c>
    </row>
    <row r="84" spans="1:6" ht="12.75">
      <c r="A84" s="370">
        <v>1.4</v>
      </c>
      <c r="B84" s="270" t="s">
        <v>470</v>
      </c>
      <c r="C84" s="269">
        <v>3664</v>
      </c>
      <c r="D84" s="269">
        <v>28060</v>
      </c>
      <c r="E84" s="450">
        <v>24423</v>
      </c>
      <c r="F84" s="352">
        <f t="shared" si="1"/>
        <v>87.03848895224519</v>
      </c>
    </row>
    <row r="85" spans="1:6" ht="12.75">
      <c r="A85" s="268">
        <v>1.5</v>
      </c>
      <c r="B85" s="341" t="s">
        <v>471</v>
      </c>
      <c r="C85" s="442">
        <v>12162</v>
      </c>
      <c r="D85" s="442">
        <v>44082</v>
      </c>
      <c r="E85" s="451">
        <v>39903</v>
      </c>
      <c r="F85" s="480">
        <f t="shared" si="1"/>
        <v>90.51994011161018</v>
      </c>
    </row>
    <row r="86" spans="1:6" ht="12.75">
      <c r="A86" s="254">
        <v>2.1</v>
      </c>
      <c r="B86" s="255" t="s">
        <v>895</v>
      </c>
      <c r="C86" s="256">
        <f>(C87+C88+C89+C92)</f>
        <v>2014816</v>
      </c>
      <c r="D86" s="256">
        <f>(D87+D88+D89+D92)</f>
        <v>2484512</v>
      </c>
      <c r="E86" s="256">
        <f>(E87+E88+E89+E92)</f>
        <v>2344820</v>
      </c>
      <c r="F86" s="252">
        <f t="shared" si="1"/>
        <v>94.37748741000244</v>
      </c>
    </row>
    <row r="87" spans="1:6" ht="12.75">
      <c r="A87" s="260" t="s">
        <v>394</v>
      </c>
      <c r="B87" s="262" t="s">
        <v>472</v>
      </c>
      <c r="C87" s="324">
        <f>'önk.kiad.'!D131</f>
        <v>587856</v>
      </c>
      <c r="D87" s="324">
        <f>'önk.kiad.'!E131</f>
        <v>717142</v>
      </c>
      <c r="E87" s="371">
        <f>'önk.kiad.'!F131</f>
        <v>694254</v>
      </c>
      <c r="F87" s="223">
        <f t="shared" si="1"/>
        <v>96.80844240052876</v>
      </c>
    </row>
    <row r="88" spans="1:6" ht="12.75">
      <c r="A88" s="138" t="s">
        <v>396</v>
      </c>
      <c r="B88" s="16" t="s">
        <v>464</v>
      </c>
      <c r="C88" s="134">
        <f>'önk.kiad.'!H131</f>
        <v>185996</v>
      </c>
      <c r="D88" s="134">
        <f>'önk.kiad.'!I131</f>
        <v>230802</v>
      </c>
      <c r="E88" s="372">
        <f>'önk.kiad.'!J131</f>
        <v>228067</v>
      </c>
      <c r="F88" s="221">
        <f t="shared" si="1"/>
        <v>98.81500160310569</v>
      </c>
    </row>
    <row r="89" spans="1:6" ht="12.75">
      <c r="A89" s="138" t="s">
        <v>473</v>
      </c>
      <c r="B89" s="16" t="s">
        <v>474</v>
      </c>
      <c r="C89" s="134">
        <f>'önk.kiad.'!O131</f>
        <v>306170</v>
      </c>
      <c r="D89" s="134">
        <f>'önk.kiad.'!P131</f>
        <v>422777</v>
      </c>
      <c r="E89" s="372">
        <f>'önk.kiad.'!Q131</f>
        <v>414840</v>
      </c>
      <c r="F89" s="221">
        <f t="shared" si="1"/>
        <v>98.12265094837231</v>
      </c>
    </row>
    <row r="90" spans="1:6" ht="12.75">
      <c r="A90" s="138" t="s">
        <v>475</v>
      </c>
      <c r="B90" s="16" t="s">
        <v>476</v>
      </c>
      <c r="C90" s="134">
        <f>'önk.kiad.'!S131</f>
        <v>527</v>
      </c>
      <c r="D90" s="134">
        <f>'önk.kiad.'!T131</f>
        <v>0</v>
      </c>
      <c r="E90" s="372">
        <f>'önk.kiad.'!U131</f>
        <v>0</v>
      </c>
      <c r="F90" s="292">
        <v>0</v>
      </c>
    </row>
    <row r="91" spans="1:6" ht="12.75">
      <c r="A91" s="138" t="s">
        <v>477</v>
      </c>
      <c r="B91" s="16" t="s">
        <v>478</v>
      </c>
      <c r="C91" s="134">
        <f>'önk.kiad.'!Z131</f>
        <v>305643</v>
      </c>
      <c r="D91" s="134">
        <f>'önk.kiad.'!AA131</f>
        <v>422777</v>
      </c>
      <c r="E91" s="372">
        <f>'önk.kiad.'!AB131</f>
        <v>414840</v>
      </c>
      <c r="F91" s="221">
        <f t="shared" si="1"/>
        <v>98.12265094837231</v>
      </c>
    </row>
    <row r="92" spans="1:6" ht="12.75">
      <c r="A92" s="138" t="s">
        <v>479</v>
      </c>
      <c r="B92" s="16" t="s">
        <v>480</v>
      </c>
      <c r="C92" s="134">
        <f>'önk.kiad.'!AD131</f>
        <v>934794</v>
      </c>
      <c r="D92" s="134">
        <f>'önk.kiad.'!AE131</f>
        <v>1113791</v>
      </c>
      <c r="E92" s="372">
        <f>'önk.kiad.'!AF131</f>
        <v>1007659</v>
      </c>
      <c r="F92" s="221">
        <f t="shared" si="1"/>
        <v>90.47110274728382</v>
      </c>
    </row>
    <row r="93" spans="1:6" ht="12.75">
      <c r="A93" s="138" t="s">
        <v>481</v>
      </c>
      <c r="B93" s="16" t="s">
        <v>896</v>
      </c>
      <c r="C93" s="134">
        <f>'szoc.pol.'!D33</f>
        <v>716482</v>
      </c>
      <c r="D93" s="134">
        <f>'szoc.pol.'!E33</f>
        <v>686073</v>
      </c>
      <c r="E93" s="372">
        <f>'szoc.pol.'!F33</f>
        <v>616275</v>
      </c>
      <c r="F93" s="221">
        <f t="shared" si="1"/>
        <v>89.82644703989226</v>
      </c>
    </row>
    <row r="94" spans="1:6" ht="12.75">
      <c r="A94" s="138"/>
      <c r="B94" s="16"/>
      <c r="C94" s="134"/>
      <c r="D94" s="134"/>
      <c r="E94" s="372"/>
      <c r="F94" s="292"/>
    </row>
    <row r="95" spans="1:6" ht="12.75">
      <c r="A95" s="138"/>
      <c r="B95" s="373" t="s">
        <v>897</v>
      </c>
      <c r="C95" s="134">
        <f>'Kis.Ö.'!E30</f>
        <v>3856</v>
      </c>
      <c r="D95" s="134">
        <f>'Kis.Ö.'!F30</f>
        <v>3884</v>
      </c>
      <c r="E95" s="372">
        <f>'Kis.Ö.'!G30</f>
        <v>3504</v>
      </c>
      <c r="F95" s="221">
        <f t="shared" si="1"/>
        <v>90.216271884655</v>
      </c>
    </row>
    <row r="96" spans="1:6" ht="12.75">
      <c r="A96" s="526"/>
      <c r="B96" s="527" t="s">
        <v>898</v>
      </c>
      <c r="C96" s="372">
        <f>'Kis.Ö.'!M30</f>
        <v>4627</v>
      </c>
      <c r="D96" s="372">
        <f>'Kis.Ö.'!N30</f>
        <v>5605</v>
      </c>
      <c r="E96" s="372">
        <f>'Kis.Ö.'!O30</f>
        <v>3105</v>
      </c>
      <c r="F96" s="221">
        <f t="shared" si="1"/>
        <v>55.39696699375558</v>
      </c>
    </row>
    <row r="97" spans="1:6" ht="12.75">
      <c r="A97" s="138"/>
      <c r="B97" s="373" t="s">
        <v>899</v>
      </c>
      <c r="C97" s="134">
        <f>'Kis.Ö. (2)'!E30</f>
        <v>0</v>
      </c>
      <c r="D97" s="134">
        <f>'Kis.Ö. (2)'!F30</f>
        <v>52</v>
      </c>
      <c r="E97" s="372">
        <f>'Kis.Ö. (2)'!G30</f>
        <v>0</v>
      </c>
      <c r="F97" s="221">
        <f t="shared" si="1"/>
        <v>0</v>
      </c>
    </row>
    <row r="98" spans="1:6" ht="12.75">
      <c r="A98" s="261"/>
      <c r="B98" s="374" t="s">
        <v>900</v>
      </c>
      <c r="C98" s="184">
        <f>'Kis.Ö. (2)'!M30</f>
        <v>0</v>
      </c>
      <c r="D98" s="184">
        <f>'Kis.Ö. (2)'!N30</f>
        <v>52</v>
      </c>
      <c r="E98" s="375">
        <f>'Kis.Ö. (2)'!O30</f>
        <v>0</v>
      </c>
      <c r="F98" s="224">
        <f t="shared" si="1"/>
        <v>0</v>
      </c>
    </row>
    <row r="99" spans="1:6" ht="12.75">
      <c r="A99" s="301"/>
      <c r="B99" s="302"/>
      <c r="C99" s="302"/>
      <c r="D99" s="302"/>
      <c r="E99" s="302"/>
      <c r="F99" s="510"/>
    </row>
    <row r="100" spans="1:6" ht="12.75">
      <c r="A100" s="267">
        <v>2.2</v>
      </c>
      <c r="B100" s="355" t="s">
        <v>482</v>
      </c>
      <c r="C100" s="323">
        <v>26538</v>
      </c>
      <c r="D100" s="323">
        <v>27335</v>
      </c>
      <c r="E100" s="376">
        <v>27335</v>
      </c>
      <c r="F100" s="223">
        <f t="shared" si="1"/>
        <v>100</v>
      </c>
    </row>
    <row r="101" spans="1:6" ht="12.75">
      <c r="A101" s="263">
        <v>2.4</v>
      </c>
      <c r="B101" s="16" t="s">
        <v>483</v>
      </c>
      <c r="C101" s="198">
        <v>30000</v>
      </c>
      <c r="D101" s="198">
        <v>5000</v>
      </c>
      <c r="E101" s="377">
        <v>610</v>
      </c>
      <c r="F101" s="221">
        <f t="shared" si="1"/>
        <v>12.2</v>
      </c>
    </row>
    <row r="102" spans="1:6" ht="12.75">
      <c r="A102" s="263">
        <v>2.5</v>
      </c>
      <c r="B102" s="16" t="s">
        <v>484</v>
      </c>
      <c r="C102" s="198">
        <v>214000</v>
      </c>
      <c r="D102" s="198">
        <v>0</v>
      </c>
      <c r="E102" s="377">
        <v>0</v>
      </c>
      <c r="F102" s="292">
        <v>0</v>
      </c>
    </row>
    <row r="103" spans="1:6" ht="12.75">
      <c r="A103" s="263">
        <v>2.6</v>
      </c>
      <c r="B103" s="16" t="s">
        <v>531</v>
      </c>
      <c r="C103" s="82">
        <v>928350</v>
      </c>
      <c r="D103" s="82">
        <v>84886</v>
      </c>
      <c r="E103" s="377">
        <v>0</v>
      </c>
      <c r="F103" s="221">
        <f t="shared" si="1"/>
        <v>0</v>
      </c>
    </row>
    <row r="104" spans="1:6" ht="12.75">
      <c r="A104" s="378">
        <v>2.7</v>
      </c>
      <c r="B104" s="17" t="s">
        <v>485</v>
      </c>
      <c r="C104" s="325">
        <v>30000</v>
      </c>
      <c r="D104" s="325">
        <v>40698</v>
      </c>
      <c r="E104" s="379">
        <v>40698</v>
      </c>
      <c r="F104" s="224">
        <f t="shared" si="1"/>
        <v>100</v>
      </c>
    </row>
    <row r="105" spans="1:6" ht="12.75">
      <c r="A105" s="230"/>
      <c r="B105" s="231"/>
      <c r="C105" s="236"/>
      <c r="D105" s="231"/>
      <c r="E105" s="231"/>
      <c r="F105" s="510"/>
    </row>
    <row r="106" spans="1:6" ht="12.75">
      <c r="A106" s="15">
        <v>2</v>
      </c>
      <c r="B106" s="229" t="s">
        <v>486</v>
      </c>
      <c r="C106" s="22">
        <f>(C86+C100+C101+C102+C103+C104)</f>
        <v>3243704</v>
      </c>
      <c r="D106" s="22">
        <f>(D86+D100+D101+D102+D103+D104)</f>
        <v>2642431</v>
      </c>
      <c r="E106" s="512">
        <f>(E86+E100+E101+E102+E103+E104)</f>
        <v>2413463</v>
      </c>
      <c r="F106" s="222">
        <f t="shared" si="1"/>
        <v>91.33494876498193</v>
      </c>
    </row>
    <row r="107" spans="1:6" ht="12.75">
      <c r="A107" s="39"/>
      <c r="B107" s="39"/>
      <c r="C107" s="39"/>
      <c r="D107" s="39"/>
      <c r="E107" s="39"/>
      <c r="F107" s="510"/>
    </row>
    <row r="108" spans="1:6" ht="12.75">
      <c r="A108" s="39"/>
      <c r="B108" s="39"/>
      <c r="C108" s="39"/>
      <c r="D108" s="39"/>
      <c r="E108" s="39"/>
      <c r="F108" s="510"/>
    </row>
    <row r="109" spans="1:6" ht="12.75">
      <c r="A109" s="383" t="s">
        <v>30</v>
      </c>
      <c r="B109" s="384" t="s">
        <v>528</v>
      </c>
      <c r="C109" s="264">
        <f>(C78+C106+C107+C108)</f>
        <v>10247872</v>
      </c>
      <c r="D109" s="264">
        <f>(D78+D106+D107+D108)</f>
        <v>11543552</v>
      </c>
      <c r="E109" s="513">
        <f>(E78+E106+E107+E108)</f>
        <v>11069537</v>
      </c>
      <c r="F109" s="358">
        <f t="shared" si="1"/>
        <v>95.89368159817707</v>
      </c>
    </row>
    <row r="110" spans="1:6" ht="12.75">
      <c r="A110" s="239"/>
      <c r="B110" s="240"/>
      <c r="C110" s="241"/>
      <c r="D110" s="242"/>
      <c r="E110" s="242"/>
      <c r="F110" s="242"/>
    </row>
    <row r="111" spans="1:6" ht="15.75">
      <c r="A111" s="243" t="s">
        <v>4</v>
      </c>
      <c r="B111" s="535" t="s">
        <v>487</v>
      </c>
      <c r="C111" s="535"/>
      <c r="D111" s="535"/>
      <c r="E111" s="535"/>
      <c r="F111" s="535"/>
    </row>
    <row r="112" spans="1:6" ht="12.75">
      <c r="A112" s="380">
        <v>1</v>
      </c>
      <c r="B112" s="381" t="s">
        <v>901</v>
      </c>
      <c r="C112" s="213">
        <f>SUM(C113:C115)</f>
        <v>126262</v>
      </c>
      <c r="D112" s="213">
        <f>SUM(D113:D115)</f>
        <v>385485</v>
      </c>
      <c r="E112" s="213">
        <f>SUM(E113:E115)</f>
        <v>274940</v>
      </c>
      <c r="F112" s="348">
        <f aca="true" t="shared" si="2" ref="F112:F144">E112/D112*100</f>
        <v>71.32313838411352</v>
      </c>
    </row>
    <row r="113" spans="1:6" ht="12.75">
      <c r="A113" s="370">
        <v>1.1</v>
      </c>
      <c r="B113" s="270" t="s">
        <v>488</v>
      </c>
      <c r="C113" s="269">
        <v>3385</v>
      </c>
      <c r="D113" s="269">
        <v>14385</v>
      </c>
      <c r="E113" s="450">
        <v>10790</v>
      </c>
      <c r="F113" s="351">
        <f t="shared" si="2"/>
        <v>75.00868960722975</v>
      </c>
    </row>
    <row r="114" spans="1:6" ht="12.75">
      <c r="A114" s="370">
        <v>1.2</v>
      </c>
      <c r="B114" s="270" t="s">
        <v>489</v>
      </c>
      <c r="C114" s="269">
        <v>5725</v>
      </c>
      <c r="D114" s="269">
        <v>56491</v>
      </c>
      <c r="E114" s="450">
        <v>48926</v>
      </c>
      <c r="F114" s="352">
        <f t="shared" si="2"/>
        <v>86.6084863075534</v>
      </c>
    </row>
    <row r="115" spans="1:6" ht="12.75">
      <c r="A115" s="268">
        <v>1.3</v>
      </c>
      <c r="B115" s="341" t="s">
        <v>708</v>
      </c>
      <c r="C115" s="442">
        <v>117152</v>
      </c>
      <c r="D115" s="442">
        <v>314609</v>
      </c>
      <c r="E115" s="451">
        <v>215224</v>
      </c>
      <c r="F115" s="480">
        <f t="shared" si="2"/>
        <v>68.40999462825285</v>
      </c>
    </row>
    <row r="116" spans="1:6" ht="12.75">
      <c r="A116" s="230"/>
      <c r="B116" s="231"/>
      <c r="C116" s="232"/>
      <c r="D116" s="88"/>
      <c r="E116" s="88"/>
      <c r="F116" s="515"/>
    </row>
    <row r="117" spans="1:7" ht="12.75">
      <c r="A117" s="260">
        <v>2.1</v>
      </c>
      <c r="B117" s="262" t="s">
        <v>902</v>
      </c>
      <c r="C117" s="133">
        <v>70000</v>
      </c>
      <c r="D117" s="133">
        <v>180272</v>
      </c>
      <c r="E117" s="376">
        <v>154462</v>
      </c>
      <c r="F117" s="223">
        <f t="shared" si="2"/>
        <v>85.6827460726014</v>
      </c>
      <c r="G117" s="497"/>
    </row>
    <row r="118" spans="1:6" ht="12.75">
      <c r="A118" s="138">
        <v>2.2</v>
      </c>
      <c r="B118" s="16" t="s">
        <v>903</v>
      </c>
      <c r="C118" s="198">
        <v>30000</v>
      </c>
      <c r="D118" s="82">
        <v>260178</v>
      </c>
      <c r="E118" s="377">
        <v>53800</v>
      </c>
      <c r="F118" s="221">
        <f t="shared" si="2"/>
        <v>20.67815111193106</v>
      </c>
    </row>
    <row r="119" spans="1:6" ht="12.75">
      <c r="A119" s="138">
        <v>2.3</v>
      </c>
      <c r="B119" s="16" t="s">
        <v>904</v>
      </c>
      <c r="C119" s="198">
        <v>90000</v>
      </c>
      <c r="D119" s="82">
        <v>105672</v>
      </c>
      <c r="E119" s="377">
        <v>97227</v>
      </c>
      <c r="F119" s="221">
        <f t="shared" si="2"/>
        <v>92.00828980240745</v>
      </c>
    </row>
    <row r="120" spans="1:6" ht="12.75">
      <c r="A120" s="138">
        <v>2.4</v>
      </c>
      <c r="B120" s="16" t="s">
        <v>905</v>
      </c>
      <c r="C120" s="198">
        <v>120000</v>
      </c>
      <c r="D120" s="82">
        <v>129713</v>
      </c>
      <c r="E120" s="377">
        <v>96041</v>
      </c>
      <c r="F120" s="221">
        <f t="shared" si="2"/>
        <v>74.041152390277</v>
      </c>
    </row>
    <row r="121" spans="1:6" ht="12.75">
      <c r="A121" s="138">
        <v>2.5</v>
      </c>
      <c r="B121" s="16" t="s">
        <v>490</v>
      </c>
      <c r="C121" s="198">
        <v>441117</v>
      </c>
      <c r="D121" s="82">
        <v>411117</v>
      </c>
      <c r="E121" s="377">
        <v>387331</v>
      </c>
      <c r="F121" s="221">
        <f t="shared" si="2"/>
        <v>94.21429909247246</v>
      </c>
    </row>
    <row r="122" spans="1:6" ht="12.75">
      <c r="A122" s="138">
        <v>2.6</v>
      </c>
      <c r="B122" s="16" t="s">
        <v>906</v>
      </c>
      <c r="C122" s="198">
        <v>3304353</v>
      </c>
      <c r="D122" s="82">
        <v>5216849</v>
      </c>
      <c r="E122" s="377">
        <v>3504314</v>
      </c>
      <c r="F122" s="221">
        <f t="shared" si="2"/>
        <v>67.17300040695064</v>
      </c>
    </row>
    <row r="123" spans="1:6" ht="12.75">
      <c r="A123" s="138">
        <v>2.7</v>
      </c>
      <c r="B123" s="16" t="s">
        <v>907</v>
      </c>
      <c r="C123" s="134">
        <f>'önk.kiad.'!BK111</f>
        <v>91081</v>
      </c>
      <c r="D123" s="134">
        <f>'önk.kiad.'!BL111</f>
        <v>124470</v>
      </c>
      <c r="E123" s="134">
        <f>'önk.kiad.'!BM111</f>
        <v>100910</v>
      </c>
      <c r="F123" s="221">
        <f t="shared" si="2"/>
        <v>81.07174419538845</v>
      </c>
    </row>
    <row r="124" spans="1:6" ht="12.75">
      <c r="A124" s="138" t="s">
        <v>425</v>
      </c>
      <c r="B124" s="16" t="s">
        <v>491</v>
      </c>
      <c r="C124" s="134">
        <f>'önk.kiad.'!Z10</f>
        <v>66800</v>
      </c>
      <c r="D124" s="134">
        <f>'önk.kiad.'!AA10</f>
        <v>70989</v>
      </c>
      <c r="E124" s="134">
        <f>'önk.kiad.'!AB10</f>
        <v>71386</v>
      </c>
      <c r="F124" s="221">
        <f t="shared" si="2"/>
        <v>100.55924157263803</v>
      </c>
    </row>
    <row r="125" spans="1:6" ht="12.75">
      <c r="A125" s="138" t="s">
        <v>427</v>
      </c>
      <c r="B125" s="16" t="s">
        <v>492</v>
      </c>
      <c r="C125" s="134">
        <f>'önk.kiad.'!AK111</f>
        <v>22981</v>
      </c>
      <c r="D125" s="134">
        <f>'önk.kiad.'!AL111</f>
        <v>47006</v>
      </c>
      <c r="E125" s="134">
        <f>'önk.kiad.'!AM111</f>
        <v>23049</v>
      </c>
      <c r="F125" s="221">
        <f t="shared" si="2"/>
        <v>49.03416585116794</v>
      </c>
    </row>
    <row r="126" spans="1:6" ht="12.75">
      <c r="A126" s="138" t="s">
        <v>493</v>
      </c>
      <c r="B126" s="16" t="s">
        <v>494</v>
      </c>
      <c r="C126" s="134">
        <f>(C123-C124-C125)</f>
        <v>1300</v>
      </c>
      <c r="D126" s="134">
        <f>(D123-D124-D125)</f>
        <v>6475</v>
      </c>
      <c r="E126" s="134">
        <f>(E123-E124-E125)</f>
        <v>6475</v>
      </c>
      <c r="F126" s="221">
        <f t="shared" si="2"/>
        <v>100</v>
      </c>
    </row>
    <row r="127" spans="1:6" ht="12.75">
      <c r="A127" s="138">
        <v>2.8</v>
      </c>
      <c r="B127" s="16" t="s">
        <v>908</v>
      </c>
      <c r="C127" s="134">
        <f>'önk.kiad.'!BK128</f>
        <v>5000</v>
      </c>
      <c r="D127" s="134">
        <f>'önk.kiad.'!BL128</f>
        <v>7104</v>
      </c>
      <c r="E127" s="134">
        <f>'önk.kiad.'!BM128</f>
        <v>7206</v>
      </c>
      <c r="F127" s="221">
        <f t="shared" si="2"/>
        <v>101.4358108108108</v>
      </c>
    </row>
    <row r="128" spans="1:6" ht="12.75">
      <c r="A128" s="138" t="s">
        <v>429</v>
      </c>
      <c r="B128" s="382" t="s">
        <v>909</v>
      </c>
      <c r="C128" s="134">
        <f>'Kis.Ö.'!E31</f>
        <v>0</v>
      </c>
      <c r="D128" s="134">
        <f>'Kis.Ö.'!F31</f>
        <v>0</v>
      </c>
      <c r="E128" s="134">
        <f>'Kis.Ö.'!G31</f>
        <v>0</v>
      </c>
      <c r="F128" s="292">
        <v>0</v>
      </c>
    </row>
    <row r="129" spans="1:6" ht="12.75">
      <c r="A129" s="138" t="s">
        <v>495</v>
      </c>
      <c r="B129" s="382" t="s">
        <v>910</v>
      </c>
      <c r="C129" s="134">
        <f>'Kis.Ö.'!M31</f>
        <v>0</v>
      </c>
      <c r="D129" s="134">
        <f>'Kis.Ö.'!N31</f>
        <v>0</v>
      </c>
      <c r="E129" s="134">
        <f>'Kis.Ö.'!O31</f>
        <v>0</v>
      </c>
      <c r="F129" s="292">
        <v>0</v>
      </c>
    </row>
    <row r="130" spans="1:6" ht="12.75">
      <c r="A130" s="138">
        <v>2.9</v>
      </c>
      <c r="B130" s="16" t="s">
        <v>496</v>
      </c>
      <c r="C130" s="198">
        <v>2000</v>
      </c>
      <c r="D130" s="82">
        <v>2000</v>
      </c>
      <c r="E130" s="377">
        <v>306</v>
      </c>
      <c r="F130" s="221">
        <f t="shared" si="2"/>
        <v>15.299999999999999</v>
      </c>
    </row>
    <row r="131" spans="1:6" ht="12.75">
      <c r="A131" s="138" t="s">
        <v>436</v>
      </c>
      <c r="B131" s="16" t="s">
        <v>497</v>
      </c>
      <c r="C131" s="198">
        <v>0</v>
      </c>
      <c r="D131" s="82">
        <v>0</v>
      </c>
      <c r="E131" s="377">
        <v>0</v>
      </c>
      <c r="F131" s="292">
        <v>0</v>
      </c>
    </row>
    <row r="132" spans="1:6" ht="12.75">
      <c r="A132" s="138" t="s">
        <v>498</v>
      </c>
      <c r="B132" s="16" t="s">
        <v>532</v>
      </c>
      <c r="C132" s="86">
        <v>75429</v>
      </c>
      <c r="D132" s="86">
        <v>22054</v>
      </c>
      <c r="E132" s="379">
        <v>0</v>
      </c>
      <c r="F132" s="224">
        <f t="shared" si="2"/>
        <v>0</v>
      </c>
    </row>
    <row r="133" spans="1:6" ht="12.75">
      <c r="A133" s="244" t="s">
        <v>12</v>
      </c>
      <c r="B133" s="22" t="s">
        <v>499</v>
      </c>
      <c r="C133" s="135">
        <f>(C117+C118+C119+C120+C121+C122+C123+C127+C130+C131+C132)</f>
        <v>4228980</v>
      </c>
      <c r="D133" s="135">
        <f>(D117+D118+D119+D120+D121+D122+D123+D127+D130+D131+D132)</f>
        <v>6459429</v>
      </c>
      <c r="E133" s="135">
        <f>(E117+E118+E119+E120+E121+E122+E123+E127+E130+E131+E132)</f>
        <v>4401597</v>
      </c>
      <c r="F133" s="222">
        <f t="shared" si="2"/>
        <v>68.14219956593686</v>
      </c>
    </row>
    <row r="134" spans="1:6" ht="12.75">
      <c r="A134" s="142"/>
      <c r="B134" s="39"/>
      <c r="C134" s="39"/>
      <c r="D134" s="39"/>
      <c r="E134" s="39"/>
      <c r="F134" s="510"/>
    </row>
    <row r="135" spans="1:6" ht="12.75">
      <c r="A135" s="142"/>
      <c r="B135" s="39"/>
      <c r="C135" s="39"/>
      <c r="D135" s="39"/>
      <c r="E135" s="39"/>
      <c r="F135" s="510"/>
    </row>
    <row r="136" spans="1:6" ht="12.75">
      <c r="A136" s="356" t="s">
        <v>27</v>
      </c>
      <c r="B136" s="385" t="s">
        <v>529</v>
      </c>
      <c r="C136" s="196">
        <f>(C112+C133+C134+C135)</f>
        <v>4355242</v>
      </c>
      <c r="D136" s="196">
        <f>(D112+D133+D134+D135)</f>
        <v>6844914</v>
      </c>
      <c r="E136" s="196">
        <f>(E112+E133+E134+E135)</f>
        <v>4676537</v>
      </c>
      <c r="F136" s="358">
        <f t="shared" si="2"/>
        <v>68.32134048725813</v>
      </c>
    </row>
    <row r="137" spans="1:6" ht="12.75">
      <c r="A137" s="39"/>
      <c r="B137" s="39"/>
      <c r="C137" s="39"/>
      <c r="D137" s="39"/>
      <c r="E137" s="39"/>
      <c r="F137" s="510"/>
    </row>
    <row r="138" spans="1:6" ht="12.75">
      <c r="A138" s="39"/>
      <c r="B138" s="39"/>
      <c r="C138" s="39"/>
      <c r="D138" s="39"/>
      <c r="E138" s="39"/>
      <c r="F138" s="510"/>
    </row>
    <row r="139" spans="1:6" ht="12.75">
      <c r="A139" s="330" t="s">
        <v>4</v>
      </c>
      <c r="B139" s="384" t="s">
        <v>500</v>
      </c>
      <c r="C139" s="196">
        <f>(C109+C136+C137+C138)</f>
        <v>14603114</v>
      </c>
      <c r="D139" s="196">
        <f>(D109+D136+D137+D138)</f>
        <v>18388466</v>
      </c>
      <c r="E139" s="196">
        <f>(E109+E136+E137+E138)</f>
        <v>15746074</v>
      </c>
      <c r="F139" s="358">
        <f t="shared" si="2"/>
        <v>85.63016621397348</v>
      </c>
    </row>
    <row r="140" spans="1:6" ht="12.75">
      <c r="A140" s="6"/>
      <c r="B140" s="6"/>
      <c r="C140" s="234"/>
      <c r="D140" s="61"/>
      <c r="E140" s="61"/>
      <c r="F140" s="510"/>
    </row>
    <row r="141" spans="1:6" ht="12.75">
      <c r="A141" s="529"/>
      <c r="B141" s="530" t="s">
        <v>883</v>
      </c>
      <c r="C141" s="531"/>
      <c r="D141" s="419"/>
      <c r="E141" s="419">
        <f>E71-E139</f>
        <v>562777</v>
      </c>
      <c r="F141" s="420"/>
    </row>
    <row r="142" spans="1:6" ht="12.75">
      <c r="A142" s="6"/>
      <c r="B142" s="6"/>
      <c r="C142" s="234"/>
      <c r="D142" s="61"/>
      <c r="E142" s="61"/>
      <c r="F142" s="510"/>
    </row>
    <row r="143" spans="1:6" ht="12.75">
      <c r="A143" s="6"/>
      <c r="B143" s="6"/>
      <c r="C143" s="234"/>
      <c r="D143" s="39"/>
      <c r="E143" s="39"/>
      <c r="F143" s="510"/>
    </row>
    <row r="144" spans="1:6" ht="12.75">
      <c r="A144" s="386"/>
      <c r="B144" s="386" t="s">
        <v>561</v>
      </c>
      <c r="C144" s="456">
        <v>3507</v>
      </c>
      <c r="D144" s="456">
        <v>3537</v>
      </c>
      <c r="E144" s="456">
        <v>3514</v>
      </c>
      <c r="F144" s="516">
        <f t="shared" si="2"/>
        <v>99.34973141080012</v>
      </c>
    </row>
    <row r="145" spans="1:6" ht="12.75">
      <c r="A145" s="6"/>
      <c r="B145" s="6"/>
      <c r="C145" s="234"/>
      <c r="D145" s="39"/>
      <c r="E145" s="39"/>
      <c r="F145" s="39"/>
    </row>
    <row r="146" spans="1:6" ht="12.75">
      <c r="A146" s="6"/>
      <c r="B146" s="6"/>
      <c r="C146" s="234"/>
      <c r="D146" s="39"/>
      <c r="E146" s="39"/>
      <c r="F146" s="39"/>
    </row>
    <row r="147" spans="1:6" ht="12.75">
      <c r="A147" s="6"/>
      <c r="B147" s="6"/>
      <c r="C147" s="234"/>
      <c r="D147" s="39"/>
      <c r="E147" s="39"/>
      <c r="F147" s="39"/>
    </row>
    <row r="148" spans="1:6" ht="12.75">
      <c r="A148" s="6"/>
      <c r="B148" s="6"/>
      <c r="C148" s="234"/>
      <c r="D148" s="39"/>
      <c r="E148" s="39"/>
      <c r="F148" s="39"/>
    </row>
    <row r="149" spans="1:6" ht="12.75">
      <c r="A149" s="6"/>
      <c r="B149" s="6"/>
      <c r="C149" s="235"/>
      <c r="D149" s="6"/>
      <c r="E149" s="6"/>
      <c r="F149" s="6"/>
    </row>
    <row r="150" spans="1:6" ht="12.75">
      <c r="A150" s="6"/>
      <c r="B150" s="6"/>
      <c r="C150" s="235"/>
      <c r="D150" s="6"/>
      <c r="E150" s="6"/>
      <c r="F150" s="6"/>
    </row>
    <row r="151" spans="1:6" ht="12.75">
      <c r="A151" s="6"/>
      <c r="B151" s="6"/>
      <c r="C151" s="235"/>
      <c r="D151" s="6"/>
      <c r="E151" s="6"/>
      <c r="F151" s="6"/>
    </row>
    <row r="152" spans="1:6" ht="12.75">
      <c r="A152" s="245"/>
      <c r="B152" s="245"/>
      <c r="C152" s="235"/>
      <c r="D152" s="245"/>
      <c r="E152" s="245"/>
      <c r="F152" s="245"/>
    </row>
    <row r="153" spans="1:6" ht="12.75">
      <c r="A153" s="245"/>
      <c r="B153" s="245"/>
      <c r="C153" s="235"/>
      <c r="D153" s="245"/>
      <c r="E153" s="245"/>
      <c r="F153" s="245"/>
    </row>
    <row r="154" spans="1:6" ht="12.75">
      <c r="A154" s="245"/>
      <c r="B154" s="245"/>
      <c r="C154" s="235"/>
      <c r="D154" s="245"/>
      <c r="E154" s="245"/>
      <c r="F154" s="245"/>
    </row>
    <row r="155" spans="1:6" ht="12.75">
      <c r="A155" s="245"/>
      <c r="B155" s="245"/>
      <c r="C155" s="246"/>
      <c r="D155" s="245"/>
      <c r="E155" s="245"/>
      <c r="F155" s="245"/>
    </row>
    <row r="156" spans="1:3" ht="12.75">
      <c r="A156" s="247"/>
      <c r="C156" s="248"/>
    </row>
  </sheetData>
  <mergeCells count="3">
    <mergeCell ref="A44:F44"/>
    <mergeCell ref="B77:F77"/>
    <mergeCell ref="B111:F11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9" r:id="rId1"/>
  <headerFooter alignWithMargins="0">
    <oddHeader>&amp;C&amp;"Times New Roman CE,Normál"&amp;P/3
Kiadások és bevételek
pénzforgalmi mérlege&amp;R&amp;"Times New Roman CE,Normál"1.sz.melléklet
(ezer ft-ban)</oddHeader>
    <oddFooter>&amp;L&amp;"Times New Roman CE,Normál"Molnár György 
gazdasági igazgató
&amp;D/&amp;T&amp;C&amp;"Times New Roman CE,Normál"&amp;F/&amp;A/Ráczné&amp;R&amp;"Times New Roman CE,Normál"................/................oldal</oddFooter>
  </headerFooter>
  <rowBreaks count="1" manualBreakCount="1"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B430"/>
  <sheetViews>
    <sheetView view="pageBreakPreview" zoomScale="75" zoomScaleNormal="75" zoomScaleSheetLayoutView="75" workbookViewId="0" topLeftCell="A12">
      <selection activeCell="G24" sqref="G24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77.28125" style="0" customWidth="1"/>
    <col min="4" max="4" width="14.7109375" style="0" customWidth="1"/>
    <col min="5" max="5" width="12.7109375" style="0" customWidth="1"/>
    <col min="6" max="6" width="12.00390625" style="0" customWidth="1"/>
    <col min="7" max="7" width="13.00390625" style="0" customWidth="1"/>
  </cols>
  <sheetData>
    <row r="1" spans="1:8" ht="12.75">
      <c r="A1" s="122" t="s">
        <v>4</v>
      </c>
      <c r="B1" s="122" t="s">
        <v>4</v>
      </c>
      <c r="C1" s="122" t="s">
        <v>4</v>
      </c>
      <c r="D1" s="119" t="s">
        <v>31</v>
      </c>
      <c r="E1" s="120"/>
      <c r="F1" s="120"/>
      <c r="G1" s="121"/>
      <c r="H1" s="39"/>
    </row>
    <row r="2" spans="1:8" ht="12.75">
      <c r="A2" s="311" t="s">
        <v>32</v>
      </c>
      <c r="B2" s="311" t="s">
        <v>89</v>
      </c>
      <c r="C2" s="311" t="s">
        <v>167</v>
      </c>
      <c r="D2" s="121" t="s">
        <v>36</v>
      </c>
      <c r="E2" s="121"/>
      <c r="F2" s="121"/>
      <c r="G2" s="121"/>
      <c r="H2" s="39"/>
    </row>
    <row r="3" spans="1:8" ht="12.75">
      <c r="A3" s="311" t="s">
        <v>38</v>
      </c>
      <c r="B3" s="311" t="s">
        <v>92</v>
      </c>
      <c r="C3" s="364"/>
      <c r="D3" s="119" t="s">
        <v>79</v>
      </c>
      <c r="E3" s="120"/>
      <c r="F3" s="120"/>
      <c r="G3" s="121"/>
      <c r="H3" s="39"/>
    </row>
    <row r="4" spans="1:8" ht="12.75">
      <c r="A4" s="311" t="s">
        <v>4</v>
      </c>
      <c r="B4" s="311" t="s">
        <v>38</v>
      </c>
      <c r="C4" s="311"/>
      <c r="D4" s="122" t="s">
        <v>0</v>
      </c>
      <c r="E4" s="122" t="s">
        <v>7</v>
      </c>
      <c r="F4" s="122" t="s">
        <v>379</v>
      </c>
      <c r="G4" s="122" t="s">
        <v>380</v>
      </c>
      <c r="H4" s="39"/>
    </row>
    <row r="5" spans="1:8" ht="12.75">
      <c r="A5" s="124"/>
      <c r="B5" s="421"/>
      <c r="C5" s="401"/>
      <c r="D5" s="124" t="s">
        <v>3</v>
      </c>
      <c r="E5" s="124" t="s">
        <v>3</v>
      </c>
      <c r="F5" s="435" t="s">
        <v>820</v>
      </c>
      <c r="G5" s="124" t="s">
        <v>383</v>
      </c>
      <c r="H5" s="39"/>
    </row>
    <row r="6" spans="1:8" ht="12.75">
      <c r="A6" s="70" t="s">
        <v>140</v>
      </c>
      <c r="B6" s="125" t="s">
        <v>312</v>
      </c>
      <c r="C6" s="40" t="s">
        <v>169</v>
      </c>
      <c r="D6" s="40">
        <v>61860</v>
      </c>
      <c r="E6" s="39">
        <v>15151</v>
      </c>
      <c r="F6" s="40">
        <v>9792</v>
      </c>
      <c r="G6" s="215">
        <f>(F6/E6*100)</f>
        <v>64.62939739951157</v>
      </c>
      <c r="H6" s="39"/>
    </row>
    <row r="7" spans="1:54" ht="12.75">
      <c r="A7" s="41"/>
      <c r="B7" s="125" t="s">
        <v>313</v>
      </c>
      <c r="C7" s="41" t="s">
        <v>171</v>
      </c>
      <c r="D7" s="41">
        <v>135408</v>
      </c>
      <c r="E7" s="39">
        <v>94682</v>
      </c>
      <c r="F7" s="41">
        <v>71657</v>
      </c>
      <c r="G7" s="216">
        <f aca="true" t="shared" si="0" ref="G7:G33">(F7/E7*100)</f>
        <v>75.68175577195242</v>
      </c>
      <c r="H7" s="6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>
      <c r="A8" s="41"/>
      <c r="B8" s="125" t="s">
        <v>314</v>
      </c>
      <c r="C8" s="41" t="s">
        <v>172</v>
      </c>
      <c r="D8" s="41">
        <v>84600</v>
      </c>
      <c r="E8" s="39">
        <v>158648</v>
      </c>
      <c r="F8" s="41">
        <v>149243</v>
      </c>
      <c r="G8" s="216">
        <f t="shared" si="0"/>
        <v>94.07178155413241</v>
      </c>
      <c r="H8" s="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>
      <c r="A9" s="41"/>
      <c r="B9" s="125" t="s">
        <v>315</v>
      </c>
      <c r="C9" s="41" t="s">
        <v>307</v>
      </c>
      <c r="D9" s="41">
        <v>6900</v>
      </c>
      <c r="E9" s="39">
        <v>7184</v>
      </c>
      <c r="F9" s="41">
        <v>6319</v>
      </c>
      <c r="G9" s="216">
        <f t="shared" si="0"/>
        <v>87.95935412026726</v>
      </c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>
      <c r="A10" s="41"/>
      <c r="B10" s="125" t="s">
        <v>316</v>
      </c>
      <c r="C10" s="41" t="s">
        <v>309</v>
      </c>
      <c r="D10" s="41">
        <v>201600</v>
      </c>
      <c r="E10" s="39">
        <v>201600</v>
      </c>
      <c r="F10" s="41">
        <v>193707</v>
      </c>
      <c r="G10" s="216">
        <f t="shared" si="0"/>
        <v>96.08482142857143</v>
      </c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>
      <c r="A11" s="41"/>
      <c r="B11" s="125" t="s">
        <v>317</v>
      </c>
      <c r="C11" s="41" t="s">
        <v>308</v>
      </c>
      <c r="D11" s="41">
        <v>2016</v>
      </c>
      <c r="E11" s="39">
        <v>2016</v>
      </c>
      <c r="F11" s="41">
        <v>2129</v>
      </c>
      <c r="G11" s="216">
        <f t="shared" si="0"/>
        <v>105.60515873015872</v>
      </c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41"/>
      <c r="B12" s="125" t="s">
        <v>318</v>
      </c>
      <c r="C12" s="41" t="s">
        <v>310</v>
      </c>
      <c r="D12" s="41">
        <v>16800</v>
      </c>
      <c r="E12" s="39">
        <v>16800</v>
      </c>
      <c r="F12" s="41">
        <v>9538</v>
      </c>
      <c r="G12" s="216">
        <f t="shared" si="0"/>
        <v>56.773809523809526</v>
      </c>
      <c r="H12" s="6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41"/>
      <c r="B13" s="125" t="s">
        <v>319</v>
      </c>
      <c r="C13" s="41" t="s">
        <v>311</v>
      </c>
      <c r="D13" s="41">
        <v>168</v>
      </c>
      <c r="E13" s="39">
        <v>168</v>
      </c>
      <c r="F13" s="41">
        <v>84</v>
      </c>
      <c r="G13" s="216">
        <f t="shared" si="0"/>
        <v>50</v>
      </c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41"/>
      <c r="B14" s="125" t="s">
        <v>320</v>
      </c>
      <c r="C14" s="41" t="s">
        <v>173</v>
      </c>
      <c r="D14" s="41">
        <v>9300</v>
      </c>
      <c r="E14" s="39">
        <v>10300</v>
      </c>
      <c r="F14" s="41">
        <v>10698</v>
      </c>
      <c r="G14" s="216">
        <f t="shared" si="0"/>
        <v>103.86407766990291</v>
      </c>
      <c r="H14" s="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41"/>
      <c r="B15" s="125" t="s">
        <v>321</v>
      </c>
      <c r="C15" s="41" t="s">
        <v>174</v>
      </c>
      <c r="D15" s="41">
        <v>54900</v>
      </c>
      <c r="E15" s="39">
        <v>46927</v>
      </c>
      <c r="F15" s="41">
        <v>42398</v>
      </c>
      <c r="G15" s="216">
        <f t="shared" si="0"/>
        <v>90.3488396871737</v>
      </c>
      <c r="H15" s="6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>
      <c r="A16" s="41"/>
      <c r="B16" s="125" t="s">
        <v>322</v>
      </c>
      <c r="C16" s="41" t="s">
        <v>175</v>
      </c>
      <c r="D16" s="41">
        <v>51230</v>
      </c>
      <c r="E16" s="39">
        <v>51230</v>
      </c>
      <c r="F16" s="41">
        <v>51230</v>
      </c>
      <c r="G16" s="216">
        <f t="shared" si="0"/>
        <v>100</v>
      </c>
      <c r="H16" s="6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2.75">
      <c r="A17" s="41"/>
      <c r="B17" s="125" t="s">
        <v>323</v>
      </c>
      <c r="C17" s="41" t="s">
        <v>176</v>
      </c>
      <c r="D17" s="41">
        <v>0</v>
      </c>
      <c r="E17" s="39">
        <v>0</v>
      </c>
      <c r="F17" s="41">
        <v>0</v>
      </c>
      <c r="G17" s="218">
        <v>0</v>
      </c>
      <c r="H17" s="6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41"/>
      <c r="B18" s="125" t="s">
        <v>324</v>
      </c>
      <c r="C18" s="41" t="s">
        <v>177</v>
      </c>
      <c r="D18" s="41">
        <v>3400</v>
      </c>
      <c r="E18" s="39">
        <v>4059</v>
      </c>
      <c r="F18" s="41">
        <v>4059</v>
      </c>
      <c r="G18" s="216">
        <f t="shared" si="0"/>
        <v>100</v>
      </c>
      <c r="H18" s="6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436"/>
      <c r="B19" s="125" t="s">
        <v>325</v>
      </c>
      <c r="C19" s="41" t="s">
        <v>178</v>
      </c>
      <c r="D19" s="41">
        <v>5000</v>
      </c>
      <c r="E19" s="39">
        <v>2499</v>
      </c>
      <c r="F19" s="41">
        <v>0</v>
      </c>
      <c r="G19" s="216">
        <f t="shared" si="0"/>
        <v>0</v>
      </c>
      <c r="H19" s="6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41"/>
      <c r="B20" s="125" t="s">
        <v>326</v>
      </c>
      <c r="C20" s="41" t="s">
        <v>179</v>
      </c>
      <c r="D20" s="41">
        <v>7600</v>
      </c>
      <c r="E20" s="39">
        <v>8600</v>
      </c>
      <c r="F20" s="41">
        <v>10445</v>
      </c>
      <c r="G20" s="216">
        <f t="shared" si="0"/>
        <v>121.45348837209302</v>
      </c>
      <c r="H20" s="6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2.75">
      <c r="A21" s="41"/>
      <c r="B21" s="125" t="s">
        <v>327</v>
      </c>
      <c r="C21" s="41" t="s">
        <v>180</v>
      </c>
      <c r="D21" s="41">
        <v>27600</v>
      </c>
      <c r="E21" s="39">
        <v>27600</v>
      </c>
      <c r="F21" s="41">
        <v>22525</v>
      </c>
      <c r="G21" s="216">
        <f t="shared" si="0"/>
        <v>81.61231884057972</v>
      </c>
      <c r="H21" s="6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2.75">
      <c r="A22" s="41"/>
      <c r="B22" s="125" t="s">
        <v>328</v>
      </c>
      <c r="C22" s="41" t="s">
        <v>181</v>
      </c>
      <c r="D22" s="41">
        <v>1000</v>
      </c>
      <c r="E22" s="39">
        <v>668</v>
      </c>
      <c r="F22" s="41">
        <v>0</v>
      </c>
      <c r="G22" s="216">
        <f t="shared" si="0"/>
        <v>0</v>
      </c>
      <c r="H22" s="6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2.75">
      <c r="A23" s="41"/>
      <c r="B23" s="125" t="s">
        <v>329</v>
      </c>
      <c r="C23" s="41" t="s">
        <v>182</v>
      </c>
      <c r="D23" s="41">
        <v>3000</v>
      </c>
      <c r="E23" s="39">
        <v>2000</v>
      </c>
      <c r="F23" s="41">
        <v>1937</v>
      </c>
      <c r="G23" s="216">
        <f t="shared" si="0"/>
        <v>96.85000000000001</v>
      </c>
      <c r="H23" s="6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2.75">
      <c r="A24" s="41"/>
      <c r="B24" s="125" t="s">
        <v>330</v>
      </c>
      <c r="C24" s="41" t="s">
        <v>183</v>
      </c>
      <c r="D24" s="41">
        <v>10000</v>
      </c>
      <c r="E24" s="39">
        <v>8276</v>
      </c>
      <c r="F24" s="41">
        <v>6095</v>
      </c>
      <c r="G24" s="216">
        <f t="shared" si="0"/>
        <v>73.6466892218463</v>
      </c>
      <c r="H24" s="6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2.75">
      <c r="A25" s="41"/>
      <c r="B25" s="125" t="s">
        <v>331</v>
      </c>
      <c r="C25" s="41" t="s">
        <v>184</v>
      </c>
      <c r="D25" s="41">
        <v>4300</v>
      </c>
      <c r="E25" s="39">
        <v>4300</v>
      </c>
      <c r="F25" s="41">
        <v>4000</v>
      </c>
      <c r="G25" s="216">
        <f t="shared" si="0"/>
        <v>93.02325581395348</v>
      </c>
      <c r="H25" s="6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.75">
      <c r="A26" s="41"/>
      <c r="B26" s="125" t="s">
        <v>332</v>
      </c>
      <c r="C26" s="41" t="s">
        <v>185</v>
      </c>
      <c r="D26" s="41">
        <v>12000</v>
      </c>
      <c r="E26" s="39">
        <v>12000</v>
      </c>
      <c r="F26" s="41">
        <v>9120</v>
      </c>
      <c r="G26" s="216">
        <f t="shared" si="0"/>
        <v>76</v>
      </c>
      <c r="H26" s="6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2.75">
      <c r="A27" s="41"/>
      <c r="B27" s="125" t="s">
        <v>333</v>
      </c>
      <c r="C27" s="41" t="s">
        <v>186</v>
      </c>
      <c r="D27" s="41">
        <v>3500</v>
      </c>
      <c r="E27" s="39">
        <v>3500</v>
      </c>
      <c r="F27" s="41">
        <v>3566</v>
      </c>
      <c r="G27" s="216">
        <f t="shared" si="0"/>
        <v>101.88571428571429</v>
      </c>
      <c r="H27" s="6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2.75">
      <c r="A28" s="41"/>
      <c r="B28" s="125" t="s">
        <v>334</v>
      </c>
      <c r="C28" s="41" t="s">
        <v>187</v>
      </c>
      <c r="D28" s="41">
        <v>1800</v>
      </c>
      <c r="E28" s="39">
        <v>1800</v>
      </c>
      <c r="F28" s="41">
        <v>994</v>
      </c>
      <c r="G28" s="216">
        <f t="shared" si="0"/>
        <v>55.222222222222214</v>
      </c>
      <c r="H28" s="6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2.75">
      <c r="A29" s="41"/>
      <c r="B29" s="125" t="s">
        <v>335</v>
      </c>
      <c r="C29" s="41" t="s">
        <v>188</v>
      </c>
      <c r="D29" s="41">
        <v>5500</v>
      </c>
      <c r="E29" s="39">
        <v>5500</v>
      </c>
      <c r="F29" s="41">
        <v>6097</v>
      </c>
      <c r="G29" s="216">
        <f t="shared" si="0"/>
        <v>110.85454545454544</v>
      </c>
      <c r="H29" s="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2.75">
      <c r="A30" s="41"/>
      <c r="B30" s="125" t="s">
        <v>336</v>
      </c>
      <c r="C30" s="41" t="s">
        <v>706</v>
      </c>
      <c r="D30" s="41">
        <v>7000</v>
      </c>
      <c r="E30" s="39">
        <v>0</v>
      </c>
      <c r="F30" s="41">
        <v>0</v>
      </c>
      <c r="G30" s="218">
        <v>0</v>
      </c>
      <c r="H30" s="6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2.75">
      <c r="A31" s="41"/>
      <c r="B31" s="125" t="s">
        <v>729</v>
      </c>
      <c r="C31" s="41" t="s">
        <v>730</v>
      </c>
      <c r="D31" s="41">
        <v>0</v>
      </c>
      <c r="E31" s="39">
        <v>565</v>
      </c>
      <c r="F31" s="41">
        <v>642</v>
      </c>
      <c r="G31" s="216">
        <f t="shared" si="0"/>
        <v>113.62831858407078</v>
      </c>
      <c r="H31" s="6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2.75">
      <c r="A32" s="41"/>
      <c r="B32" s="125"/>
      <c r="C32" s="44"/>
      <c r="D32" s="44"/>
      <c r="E32" s="39"/>
      <c r="F32" s="41"/>
      <c r="G32" s="216"/>
      <c r="H32" s="6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128" t="s">
        <v>140</v>
      </c>
      <c r="B33" s="129" t="s">
        <v>15</v>
      </c>
      <c r="C33" s="129" t="s">
        <v>139</v>
      </c>
      <c r="D33" s="422">
        <f>SUM(D6:D32)</f>
        <v>716482</v>
      </c>
      <c r="E33" s="422">
        <f>SUM(E6:E32)</f>
        <v>686073</v>
      </c>
      <c r="F33" s="422">
        <f>SUM(F6:F32)</f>
        <v>616275</v>
      </c>
      <c r="G33" s="423">
        <f t="shared" si="0"/>
        <v>89.82644703989226</v>
      </c>
      <c r="H33" s="6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2.75">
      <c r="A34" s="39"/>
      <c r="B34" s="39"/>
      <c r="C34" s="39"/>
      <c r="D34" s="39"/>
      <c r="E34" s="39"/>
      <c r="F34" s="39"/>
      <c r="G34" s="39"/>
      <c r="H34" s="6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>
      <c r="A35" s="39"/>
      <c r="B35" s="39"/>
      <c r="C35" s="39"/>
      <c r="D35" s="39"/>
      <c r="E35" s="39"/>
      <c r="F35" s="39"/>
      <c r="G35" s="39"/>
      <c r="H35" s="6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.75">
      <c r="A36" s="40"/>
      <c r="B36" s="43"/>
      <c r="C36" s="127" t="s">
        <v>146</v>
      </c>
      <c r="D36" s="40"/>
      <c r="E36" s="45"/>
      <c r="F36" s="45"/>
      <c r="G36" s="40"/>
      <c r="H36" s="6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2.75">
      <c r="A37" s="70" t="s">
        <v>140</v>
      </c>
      <c r="B37" s="42" t="s">
        <v>337</v>
      </c>
      <c r="C37" s="41" t="s">
        <v>189</v>
      </c>
      <c r="D37" s="41">
        <v>14000</v>
      </c>
      <c r="E37" s="41">
        <v>14000</v>
      </c>
      <c r="F37" s="41">
        <v>8310</v>
      </c>
      <c r="G37" s="216">
        <f>(F37/E37*100)</f>
        <v>59.357142857142854</v>
      </c>
      <c r="H37" s="6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2.75">
      <c r="A38" s="44"/>
      <c r="B38" s="42" t="s">
        <v>738</v>
      </c>
      <c r="C38" s="44" t="s">
        <v>191</v>
      </c>
      <c r="D38" s="44">
        <v>7200</v>
      </c>
      <c r="E38" s="44">
        <v>7200</v>
      </c>
      <c r="F38" s="44">
        <v>8354</v>
      </c>
      <c r="G38" s="216">
        <f>(F38/E38*100)</f>
        <v>116.02777777777777</v>
      </c>
      <c r="H38" s="6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2.75">
      <c r="A39" s="128" t="s">
        <v>140</v>
      </c>
      <c r="B39" s="129" t="s">
        <v>16</v>
      </c>
      <c r="C39" s="129" t="s">
        <v>139</v>
      </c>
      <c r="D39" s="130">
        <f>SUM(D37:D38)</f>
        <v>21200</v>
      </c>
      <c r="E39" s="130">
        <f>SUM(E37:E38)</f>
        <v>21200</v>
      </c>
      <c r="F39" s="130">
        <f>SUM(F37:F38)</f>
        <v>16664</v>
      </c>
      <c r="G39" s="220">
        <f>(F39/E39*100)</f>
        <v>78.60377358490565</v>
      </c>
      <c r="H39" s="6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>
      <c r="A40" s="123"/>
      <c r="B40" s="131"/>
      <c r="C40" s="126" t="s">
        <v>68</v>
      </c>
      <c r="D40" s="132">
        <f>(D33+D39)</f>
        <v>737682</v>
      </c>
      <c r="E40" s="132">
        <f>(E33+E39)</f>
        <v>707273</v>
      </c>
      <c r="F40" s="132">
        <f>(F33+F39)</f>
        <v>632939</v>
      </c>
      <c r="G40" s="220">
        <f>(F40/E40*100)</f>
        <v>89.4900554665596</v>
      </c>
      <c r="H40" s="6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>
      <c r="A41" s="39"/>
      <c r="B41" s="39"/>
      <c r="C41" s="39"/>
      <c r="D41" s="39"/>
      <c r="E41" s="39"/>
      <c r="F41" s="39"/>
      <c r="G41" s="39"/>
      <c r="H41" s="6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2.75">
      <c r="A42" s="39"/>
      <c r="B42" s="39"/>
      <c r="C42" s="39"/>
      <c r="D42" s="39"/>
      <c r="E42" s="39"/>
      <c r="F42" s="39"/>
      <c r="G42" s="39"/>
      <c r="H42" s="6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2.75">
      <c r="A43" s="39"/>
      <c r="B43" s="39"/>
      <c r="C43" s="39"/>
      <c r="D43" s="39"/>
      <c r="E43" s="39"/>
      <c r="F43" s="39"/>
      <c r="G43" s="39"/>
      <c r="H43" s="6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2.75">
      <c r="A44" s="39"/>
      <c r="B44" s="39"/>
      <c r="C44" s="39"/>
      <c r="D44" s="39"/>
      <c r="E44" s="39"/>
      <c r="F44" s="39"/>
      <c r="G44" s="39"/>
      <c r="H44" s="6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2.75">
      <c r="A45" s="39"/>
      <c r="B45" s="39"/>
      <c r="C45" s="39"/>
      <c r="D45" s="39"/>
      <c r="E45" s="39"/>
      <c r="F45" s="39"/>
      <c r="G45" s="39"/>
      <c r="H45" s="6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2.75">
      <c r="A46" s="39"/>
      <c r="B46" s="39"/>
      <c r="C46" s="39"/>
      <c r="D46" s="39"/>
      <c r="E46" s="39"/>
      <c r="F46" s="39"/>
      <c r="G46" s="39"/>
      <c r="H46" s="6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2.75">
      <c r="A47" s="39"/>
      <c r="B47" s="39"/>
      <c r="C47" s="39"/>
      <c r="D47" s="39"/>
      <c r="E47" s="39"/>
      <c r="F47" s="39"/>
      <c r="G47" s="39"/>
      <c r="H47" s="6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2.75">
      <c r="A48" s="39"/>
      <c r="B48" s="39"/>
      <c r="C48" s="39"/>
      <c r="D48" s="39"/>
      <c r="E48" s="39"/>
      <c r="F48" s="39"/>
      <c r="G48" s="39"/>
      <c r="H48" s="6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>
      <c r="A49" s="39"/>
      <c r="B49" s="39"/>
      <c r="C49" s="39"/>
      <c r="D49" s="39"/>
      <c r="E49" s="39"/>
      <c r="F49" s="39"/>
      <c r="G49" s="39"/>
      <c r="H49" s="6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>
      <c r="A50" s="39"/>
      <c r="B50" s="39"/>
      <c r="C50" s="67"/>
      <c r="D50" s="67"/>
      <c r="E50" s="67"/>
      <c r="F50" s="67"/>
      <c r="G50" s="67"/>
      <c r="H50" s="6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>
      <c r="A51" s="39"/>
      <c r="B51" s="39"/>
      <c r="C51" s="67"/>
      <c r="D51" s="67"/>
      <c r="E51" s="67"/>
      <c r="F51" s="67"/>
      <c r="G51" s="67"/>
      <c r="H51" s="6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>
      <c r="A52" s="39"/>
      <c r="B52" s="39"/>
      <c r="C52" s="67"/>
      <c r="D52" s="67"/>
      <c r="E52" s="67"/>
      <c r="F52" s="67"/>
      <c r="G52" s="67"/>
      <c r="H52" s="6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>
      <c r="A53" s="39"/>
      <c r="B53" s="39"/>
      <c r="C53" s="67"/>
      <c r="D53" s="67"/>
      <c r="E53" s="67"/>
      <c r="F53" s="67"/>
      <c r="G53" s="67"/>
      <c r="H53" s="6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>
      <c r="A54" s="39"/>
      <c r="B54" s="39"/>
      <c r="C54" s="67"/>
      <c r="D54" s="67"/>
      <c r="E54" s="67"/>
      <c r="F54" s="67"/>
      <c r="G54" s="67"/>
      <c r="H54" s="6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>
      <c r="A55" s="39"/>
      <c r="B55" s="39"/>
      <c r="C55" s="67"/>
      <c r="D55" s="67"/>
      <c r="E55" s="67"/>
      <c r="F55" s="67"/>
      <c r="G55" s="67"/>
      <c r="H55" s="6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>
      <c r="A56" s="39"/>
      <c r="B56" s="39"/>
      <c r="C56" s="67"/>
      <c r="D56" s="67"/>
      <c r="E56" s="67"/>
      <c r="F56" s="67"/>
      <c r="G56" s="67"/>
      <c r="H56" s="6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2.75">
      <c r="A57" s="39"/>
      <c r="B57" s="39"/>
      <c r="C57" s="67"/>
      <c r="D57" s="67"/>
      <c r="E57" s="67"/>
      <c r="F57" s="67"/>
      <c r="G57" s="67"/>
      <c r="H57" s="6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>
      <c r="A58" s="39"/>
      <c r="B58" s="39"/>
      <c r="C58" s="67"/>
      <c r="D58" s="67"/>
      <c r="E58" s="67"/>
      <c r="F58" s="67"/>
      <c r="G58" s="67"/>
      <c r="H58" s="6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>
      <c r="A59" s="39"/>
      <c r="B59" s="39"/>
      <c r="C59" s="67"/>
      <c r="D59" s="67"/>
      <c r="E59" s="67"/>
      <c r="F59" s="67"/>
      <c r="G59" s="67"/>
      <c r="H59" s="6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>
      <c r="A60" s="39"/>
      <c r="B60" s="39"/>
      <c r="C60" s="67"/>
      <c r="D60" s="67"/>
      <c r="E60" s="67"/>
      <c r="F60" s="67"/>
      <c r="G60" s="67"/>
      <c r="H60" s="6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39"/>
      <c r="B61" s="39"/>
      <c r="C61" s="67"/>
      <c r="D61" s="67"/>
      <c r="E61" s="67"/>
      <c r="F61" s="67"/>
      <c r="G61" s="67"/>
      <c r="H61" s="6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39"/>
      <c r="B62" s="39"/>
      <c r="C62" s="67"/>
      <c r="D62" s="67"/>
      <c r="E62" s="67"/>
      <c r="F62" s="67"/>
      <c r="G62" s="67"/>
      <c r="H62" s="6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39"/>
      <c r="B63" s="39"/>
      <c r="C63" s="67"/>
      <c r="D63" s="67"/>
      <c r="E63" s="67"/>
      <c r="F63" s="67"/>
      <c r="G63" s="67"/>
      <c r="H63" s="6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39"/>
      <c r="B64" s="39"/>
      <c r="C64" s="67"/>
      <c r="D64" s="67"/>
      <c r="E64" s="67"/>
      <c r="F64" s="67"/>
      <c r="G64" s="67"/>
      <c r="H64" s="6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39"/>
      <c r="B65" s="39"/>
      <c r="C65" s="67"/>
      <c r="D65" s="67"/>
      <c r="E65" s="67"/>
      <c r="F65" s="67"/>
      <c r="G65" s="67"/>
      <c r="H65" s="6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39"/>
      <c r="B66" s="39"/>
      <c r="C66" s="67"/>
      <c r="D66" s="67"/>
      <c r="E66" s="67"/>
      <c r="F66" s="67"/>
      <c r="G66" s="67"/>
      <c r="H66" s="6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39"/>
      <c r="B67" s="39"/>
      <c r="C67" s="67"/>
      <c r="D67" s="67"/>
      <c r="E67" s="67"/>
      <c r="F67" s="67"/>
      <c r="G67" s="67"/>
      <c r="H67" s="6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39"/>
      <c r="B68" s="39"/>
      <c r="C68" s="67"/>
      <c r="D68" s="67"/>
      <c r="E68" s="67"/>
      <c r="F68" s="67"/>
      <c r="G68" s="67"/>
      <c r="H68" s="6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39"/>
      <c r="B69" s="39"/>
      <c r="C69" s="67"/>
      <c r="D69" s="67"/>
      <c r="E69" s="67"/>
      <c r="F69" s="67"/>
      <c r="G69" s="67"/>
      <c r="H69" s="6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39"/>
      <c r="B70" s="39"/>
      <c r="C70" s="67"/>
      <c r="D70" s="67"/>
      <c r="E70" s="67"/>
      <c r="F70" s="67"/>
      <c r="G70" s="67"/>
      <c r="H70" s="6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39"/>
      <c r="B71" s="39"/>
      <c r="C71" s="67"/>
      <c r="D71" s="67"/>
      <c r="E71" s="67"/>
      <c r="F71" s="67"/>
      <c r="G71" s="67"/>
      <c r="H71" s="6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39"/>
      <c r="B72" s="39"/>
      <c r="C72" s="67"/>
      <c r="D72" s="67"/>
      <c r="E72" s="67"/>
      <c r="F72" s="67"/>
      <c r="G72" s="67"/>
      <c r="H72" s="6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39"/>
      <c r="B73" s="39"/>
      <c r="C73" s="67"/>
      <c r="D73" s="67"/>
      <c r="E73" s="67"/>
      <c r="F73" s="67"/>
      <c r="G73" s="67"/>
      <c r="H73" s="6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39"/>
      <c r="B74" s="39"/>
      <c r="C74" s="67"/>
      <c r="D74" s="67"/>
      <c r="E74" s="67"/>
      <c r="F74" s="67"/>
      <c r="G74" s="67"/>
      <c r="H74" s="6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39"/>
      <c r="B75" s="39"/>
      <c r="C75" s="67"/>
      <c r="D75" s="67"/>
      <c r="E75" s="67"/>
      <c r="F75" s="67"/>
      <c r="G75" s="67"/>
      <c r="H75" s="6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>
      <c r="A76" s="39"/>
      <c r="B76" s="39"/>
      <c r="C76" s="67"/>
      <c r="D76" s="67"/>
      <c r="E76" s="67"/>
      <c r="F76" s="67"/>
      <c r="G76" s="67"/>
      <c r="H76" s="6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>
      <c r="A77" s="39"/>
      <c r="B77" s="39"/>
      <c r="C77" s="67"/>
      <c r="D77" s="67"/>
      <c r="E77" s="67"/>
      <c r="F77" s="67"/>
      <c r="G77" s="67"/>
      <c r="H77" s="6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>
      <c r="A78" s="39"/>
      <c r="B78" s="39"/>
      <c r="C78" s="67"/>
      <c r="D78" s="67"/>
      <c r="E78" s="67"/>
      <c r="F78" s="67"/>
      <c r="G78" s="67"/>
      <c r="H78" s="6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>
      <c r="A79" s="39"/>
      <c r="B79" s="39"/>
      <c r="C79" s="67"/>
      <c r="D79" s="67"/>
      <c r="E79" s="67"/>
      <c r="F79" s="67"/>
      <c r="G79" s="67"/>
      <c r="H79" s="6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>
      <c r="A80" s="39"/>
      <c r="B80" s="39"/>
      <c r="C80" s="67"/>
      <c r="D80" s="67"/>
      <c r="E80" s="67"/>
      <c r="F80" s="67"/>
      <c r="G80" s="67"/>
      <c r="H80" s="6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>
      <c r="A81" s="39"/>
      <c r="B81" s="39"/>
      <c r="C81" s="67"/>
      <c r="D81" s="67"/>
      <c r="E81" s="67"/>
      <c r="F81" s="67"/>
      <c r="G81" s="67"/>
      <c r="H81" s="6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>
      <c r="A82" s="39"/>
      <c r="B82" s="39"/>
      <c r="C82" s="67"/>
      <c r="D82" s="67"/>
      <c r="E82" s="67"/>
      <c r="F82" s="67"/>
      <c r="G82" s="67"/>
      <c r="H82" s="6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>
      <c r="A83" s="39"/>
      <c r="B83" s="39"/>
      <c r="C83" s="67"/>
      <c r="D83" s="67"/>
      <c r="E83" s="67"/>
      <c r="F83" s="67"/>
      <c r="G83" s="67"/>
      <c r="H83" s="6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>
      <c r="A84" s="39"/>
      <c r="B84" s="39"/>
      <c r="C84" s="67"/>
      <c r="D84" s="67"/>
      <c r="E84" s="67"/>
      <c r="F84" s="67"/>
      <c r="G84" s="67"/>
      <c r="H84" s="6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>
      <c r="A85" s="39"/>
      <c r="B85" s="39"/>
      <c r="C85" s="67"/>
      <c r="D85" s="67"/>
      <c r="E85" s="67"/>
      <c r="F85" s="67"/>
      <c r="G85" s="67"/>
      <c r="H85" s="6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>
      <c r="A86" s="39"/>
      <c r="B86" s="39"/>
      <c r="C86" s="67"/>
      <c r="D86" s="67"/>
      <c r="E86" s="67"/>
      <c r="F86" s="67"/>
      <c r="G86" s="67"/>
      <c r="H86" s="6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>
      <c r="A87" s="39"/>
      <c r="B87" s="39"/>
      <c r="C87" s="67"/>
      <c r="D87" s="67"/>
      <c r="E87" s="67"/>
      <c r="F87" s="67"/>
      <c r="G87" s="67"/>
      <c r="H87" s="6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2.75">
      <c r="A88" s="39"/>
      <c r="B88" s="39"/>
      <c r="C88" s="67"/>
      <c r="D88" s="67"/>
      <c r="E88" s="67"/>
      <c r="F88" s="67"/>
      <c r="G88" s="67"/>
      <c r="H88" s="6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3:5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3:5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3:54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3:5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3:54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3:54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3:54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3:54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3:54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3:54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3:54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3:54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3:5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3:5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3:54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3:54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3:54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3:54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3:54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3:5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3:54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3:54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3:54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3:54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3:54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3:54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3:54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3:54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3:54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3:54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3:54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3:54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3:5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3:5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3:5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3:5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3:5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3:5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3:5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3:5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3:5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3:5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3:5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3:5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3:5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3:5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3:5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3:5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3:5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3:5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3:5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3:5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3:5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3:5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3:5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3:5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3:5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3:5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3:5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3:5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3:5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3:5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3:5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3:5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3:5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3:5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3:5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3:5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3:5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3:5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3:54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3:5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3:54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3:54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3:54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3:54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3:54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3:54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3:54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3:54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3:54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3:54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3:54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3:54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3:54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3:54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3:54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3:54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3:54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3:54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3:54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3:54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3:54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3:54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3:54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3:54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3:54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3:54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3:54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3:54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3:54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3:54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3:54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3:54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3:54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3:54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3:54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3:54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3:54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3:54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3:54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3:54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3:54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3:54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3:54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3:54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3:54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3:54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3:54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3:54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3:54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3:54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3:54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3:54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3:54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3:54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3:54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3:54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3:54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3:54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3:54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3:54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3:54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3:54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3:54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3:54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3:54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3:54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3:54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3:54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3:54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3:54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3:54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3:54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3:54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3:54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3:54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3:54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3:54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3:54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3:54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3:54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3:54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3:54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3:54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3:54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3:54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3:54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3:54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3:54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3:54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3:54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3:54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3:54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3:54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3:54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3:54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3:54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3:54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3:54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3:54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3:54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3:54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3:54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3:54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3:54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3:54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3:54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3:54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3:54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3:54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3:54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3:54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3:54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3:54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3:54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3:54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3:54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3:54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3:54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3:54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3:54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3:54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3:54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3:54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3:54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3:54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3:54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3:54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3:54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3:54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3:54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3:54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3:54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3:54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3:54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3:54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3:54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3:54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3:54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3:54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3:54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3:54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3:54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3:54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3:54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3:54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3:54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3:54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3:54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3:54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3:54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3:54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3:54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3:54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3:54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3:54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3:54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3:54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3:54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3:54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3:54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3:54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3:54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3:54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3:54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3:54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3:54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3:54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3:54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3:54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3:54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3:54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3:54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3:54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3:54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3:54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3:54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3:54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3:54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3:54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3:54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3:54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3:54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3:54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3:54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3:54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3:54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3:54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3:54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3:54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3:54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3:54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3:54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3:54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3:54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3:54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3:54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3:54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3:54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3:54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3:54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3:54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3:54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3:54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3:54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3:54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3:54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3:54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3:54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3:54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3:54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3:54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3:54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3:54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3:54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3:54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3:54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3:54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3:54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3:54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3:54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3:54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3:54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3:54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3:54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3:54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3:54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3:54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3:54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3:54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3:54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3:54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3:54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3:54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3:54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3:54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3:54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3:54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3:54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3:54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3:54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3:54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3:54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3:54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3:54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3:54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3:54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3:54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3:54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3:54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3:54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3:54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3:54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3:54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3:54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3:54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3:54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3:54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3:54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3:54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3:54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3:54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3:54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3:54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3:54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3:54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3:54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3:54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3:54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3:54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3:54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</sheetData>
  <printOptions horizontalCentered="1" verticalCentered="1"/>
  <pageMargins left="0.7874015748031497" right="0.7874015748031497" top="1.062992125984252" bottom="0.984251968503937" header="0.5118110236220472" footer="0.5118110236220472"/>
  <pageSetup blackAndWhite="1" horizontalDpi="300" verticalDpi="300" orientation="landscape" paperSize="9" scale="84" r:id="rId1"/>
  <headerFooter alignWithMargins="0">
    <oddHeader>&amp;C&amp;"Times New Roman CE,Normál"&amp;P/&amp;N
Szociálpolitikai feladatok&amp;R&amp;"Times New Roman CE,Normál"4/b.sz. melléklet
(ezer ft-ban)</oddHeader>
    <oddFooter>&amp;L&amp;"Times New Roman CE,Normál"&amp;D / &amp;T
Kapossy Béláné&amp;C&amp;"Times New Roman CE,Normál"&amp;F/&amp;A/Ráczné&amp;R&amp;"Times New Roman CE,Normál"...................../................oldal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75" zoomScaleSheetLayoutView="75" workbookViewId="0" topLeftCell="E6">
      <selection activeCell="Q12" sqref="Q12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151" t="s">
        <v>4</v>
      </c>
      <c r="B1" s="151" t="s">
        <v>4</v>
      </c>
      <c r="C1" s="151"/>
      <c r="D1" s="151" t="s">
        <v>4</v>
      </c>
      <c r="E1" s="152"/>
      <c r="F1" s="152"/>
      <c r="G1" s="152"/>
      <c r="H1" s="152"/>
      <c r="I1" s="6"/>
      <c r="J1" s="11" t="s">
        <v>4</v>
      </c>
      <c r="K1" s="11"/>
      <c r="L1" s="11" t="s">
        <v>4</v>
      </c>
      <c r="M1" s="23"/>
      <c r="N1" s="23"/>
      <c r="O1" s="23"/>
      <c r="P1" s="23"/>
      <c r="Q1" s="6"/>
      <c r="R1" s="6"/>
    </row>
    <row r="2" spans="1:18" ht="12.75">
      <c r="A2" s="153" t="s">
        <v>32</v>
      </c>
      <c r="B2" s="153" t="s">
        <v>89</v>
      </c>
      <c r="C2" s="153" t="s">
        <v>193</v>
      </c>
      <c r="D2" s="153" t="s">
        <v>141</v>
      </c>
      <c r="E2" s="154" t="s">
        <v>0</v>
      </c>
      <c r="F2" s="153" t="s">
        <v>7</v>
      </c>
      <c r="G2" s="153" t="s">
        <v>380</v>
      </c>
      <c r="H2" s="154" t="s">
        <v>380</v>
      </c>
      <c r="I2" s="6"/>
      <c r="J2" s="155" t="s">
        <v>89</v>
      </c>
      <c r="K2" s="155" t="s">
        <v>193</v>
      </c>
      <c r="L2" s="155" t="s">
        <v>142</v>
      </c>
      <c r="M2" s="156" t="s">
        <v>0</v>
      </c>
      <c r="N2" s="155" t="s">
        <v>7</v>
      </c>
      <c r="O2" s="155" t="s">
        <v>380</v>
      </c>
      <c r="P2" s="156" t="s">
        <v>380</v>
      </c>
      <c r="Q2" s="6"/>
      <c r="R2" s="6"/>
    </row>
    <row r="3" spans="1:18" ht="12.75">
      <c r="A3" s="153" t="s">
        <v>38</v>
      </c>
      <c r="B3" s="153" t="s">
        <v>92</v>
      </c>
      <c r="C3" s="153" t="s">
        <v>194</v>
      </c>
      <c r="D3" s="157"/>
      <c r="E3" s="154" t="s">
        <v>11</v>
      </c>
      <c r="F3" s="153" t="s">
        <v>3</v>
      </c>
      <c r="G3" s="437" t="s">
        <v>819</v>
      </c>
      <c r="H3" s="154" t="s">
        <v>384</v>
      </c>
      <c r="I3" s="6"/>
      <c r="J3" s="155" t="s">
        <v>92</v>
      </c>
      <c r="K3" s="155" t="s">
        <v>194</v>
      </c>
      <c r="L3" s="158"/>
      <c r="M3" s="156" t="s">
        <v>11</v>
      </c>
      <c r="N3" s="155" t="s">
        <v>3</v>
      </c>
      <c r="O3" s="438" t="s">
        <v>819</v>
      </c>
      <c r="P3" s="156" t="s">
        <v>384</v>
      </c>
      <c r="Q3" s="6"/>
      <c r="R3" s="6"/>
    </row>
    <row r="4" spans="1:18" ht="12.75">
      <c r="A4" s="159" t="s">
        <v>4</v>
      </c>
      <c r="B4" s="159" t="s">
        <v>38</v>
      </c>
      <c r="C4" s="159"/>
      <c r="D4" s="159"/>
      <c r="E4" s="160"/>
      <c r="F4" s="160"/>
      <c r="G4" s="160"/>
      <c r="H4" s="160"/>
      <c r="I4" s="6"/>
      <c r="J4" s="12" t="s">
        <v>38</v>
      </c>
      <c r="K4" s="12"/>
      <c r="L4" s="12"/>
      <c r="M4" s="161"/>
      <c r="N4" s="161"/>
      <c r="O4" s="161"/>
      <c r="P4" s="161"/>
      <c r="Q4" s="6"/>
      <c r="R4" s="6"/>
    </row>
    <row r="5" spans="1:18" ht="12.75">
      <c r="A5" s="27"/>
      <c r="B5" s="26"/>
      <c r="C5" s="28"/>
      <c r="D5" s="8"/>
      <c r="E5" s="35"/>
      <c r="F5" s="35"/>
      <c r="G5" s="35"/>
      <c r="H5" s="40"/>
      <c r="I5" s="6"/>
      <c r="J5" s="26"/>
      <c r="K5" s="28"/>
      <c r="L5" s="8"/>
      <c r="M5" s="35"/>
      <c r="N5" s="35"/>
      <c r="O5" s="35"/>
      <c r="P5" s="35"/>
      <c r="Q5" s="6"/>
      <c r="R5" s="6"/>
    </row>
    <row r="6" spans="1:18" ht="12.75">
      <c r="A6" s="7"/>
      <c r="B6" s="28"/>
      <c r="C6" s="28"/>
      <c r="D6" s="29" t="s">
        <v>10</v>
      </c>
      <c r="E6" s="36"/>
      <c r="F6" s="36"/>
      <c r="G6" s="36"/>
      <c r="H6" s="41"/>
      <c r="I6" s="6"/>
      <c r="J6" s="28"/>
      <c r="K6" s="28"/>
      <c r="L6" s="29" t="s">
        <v>10</v>
      </c>
      <c r="M6" s="36"/>
      <c r="N6" s="36"/>
      <c r="O6" s="36"/>
      <c r="P6" s="36"/>
      <c r="Q6" s="6"/>
      <c r="R6" s="6"/>
    </row>
    <row r="7" spans="1:18" ht="12.75">
      <c r="A7" s="7"/>
      <c r="B7" s="28"/>
      <c r="C7" s="28"/>
      <c r="D7" s="29"/>
      <c r="E7" s="36"/>
      <c r="F7" s="36"/>
      <c r="G7" s="36"/>
      <c r="H7" s="41"/>
      <c r="I7" s="6"/>
      <c r="J7" s="28"/>
      <c r="K7" s="28"/>
      <c r="L7" s="29"/>
      <c r="M7" s="36"/>
      <c r="N7" s="36"/>
      <c r="O7" s="36"/>
      <c r="P7" s="36"/>
      <c r="Q7" s="6"/>
      <c r="R7" s="6"/>
    </row>
    <row r="8" spans="1:18" ht="12.75">
      <c r="A8" s="7"/>
      <c r="B8" s="28"/>
      <c r="C8" s="28"/>
      <c r="D8" s="8"/>
      <c r="E8" s="36"/>
      <c r="F8" s="36"/>
      <c r="G8" s="36"/>
      <c r="H8" s="41"/>
      <c r="I8" s="6"/>
      <c r="J8" s="28"/>
      <c r="K8" s="28"/>
      <c r="L8" s="8"/>
      <c r="M8" s="36"/>
      <c r="N8" s="36"/>
      <c r="O8" s="36"/>
      <c r="P8" s="36"/>
      <c r="Q8" s="6"/>
      <c r="R8" s="6"/>
    </row>
    <row r="9" spans="1:18" ht="12.75">
      <c r="A9" s="16" t="s">
        <v>140</v>
      </c>
      <c r="B9" s="138" t="s">
        <v>20</v>
      </c>
      <c r="C9" s="138" t="s">
        <v>15</v>
      </c>
      <c r="D9" s="37" t="s">
        <v>233</v>
      </c>
      <c r="E9" s="16">
        <v>3856</v>
      </c>
      <c r="F9" s="16">
        <v>3856</v>
      </c>
      <c r="G9" s="16">
        <v>3856</v>
      </c>
      <c r="H9" s="221">
        <f aca="true" t="shared" si="0" ref="H9:H14">(G9/F9*100)</f>
        <v>100</v>
      </c>
      <c r="I9" s="6"/>
      <c r="J9" s="138" t="s">
        <v>21</v>
      </c>
      <c r="K9" s="138" t="s">
        <v>15</v>
      </c>
      <c r="L9" s="37" t="s">
        <v>233</v>
      </c>
      <c r="M9" s="19">
        <v>2715</v>
      </c>
      <c r="N9" s="19">
        <v>2715</v>
      </c>
      <c r="O9" s="16">
        <v>2715</v>
      </c>
      <c r="P9" s="221">
        <f aca="true" t="shared" si="1" ref="P9:P14">(O9/N9*100)</f>
        <v>100</v>
      </c>
      <c r="Q9" s="6"/>
      <c r="R9" s="6"/>
    </row>
    <row r="10" spans="1:18" ht="12.75">
      <c r="A10" s="16"/>
      <c r="B10" s="138"/>
      <c r="C10" s="138" t="s">
        <v>168</v>
      </c>
      <c r="D10" s="38" t="s">
        <v>234</v>
      </c>
      <c r="E10" s="16">
        <v>655</v>
      </c>
      <c r="F10" s="16">
        <v>669</v>
      </c>
      <c r="G10" s="16">
        <v>669</v>
      </c>
      <c r="H10" s="221">
        <f t="shared" si="0"/>
        <v>100</v>
      </c>
      <c r="I10" s="6"/>
      <c r="J10" s="138"/>
      <c r="K10" s="138" t="s">
        <v>168</v>
      </c>
      <c r="L10" s="38" t="s">
        <v>234</v>
      </c>
      <c r="M10" s="19">
        <v>655</v>
      </c>
      <c r="N10" s="19">
        <v>669</v>
      </c>
      <c r="O10" s="16">
        <v>669</v>
      </c>
      <c r="P10" s="221">
        <f t="shared" si="1"/>
        <v>100</v>
      </c>
      <c r="Q10" s="6"/>
      <c r="R10" s="6"/>
    </row>
    <row r="11" spans="1:18" ht="12.75">
      <c r="A11" s="16"/>
      <c r="B11" s="138"/>
      <c r="C11" s="138" t="s">
        <v>170</v>
      </c>
      <c r="D11" s="38" t="s">
        <v>235</v>
      </c>
      <c r="E11" s="21">
        <f>(E9-E10)</f>
        <v>3201</v>
      </c>
      <c r="F11" s="21">
        <f>(F9-F10)</f>
        <v>3187</v>
      </c>
      <c r="G11" s="21">
        <f>(G9-G10)</f>
        <v>3187</v>
      </c>
      <c r="H11" s="221">
        <f t="shared" si="0"/>
        <v>100</v>
      </c>
      <c r="I11" s="6"/>
      <c r="J11" s="138"/>
      <c r="K11" s="138" t="s">
        <v>170</v>
      </c>
      <c r="L11" s="38" t="s">
        <v>235</v>
      </c>
      <c r="M11" s="21">
        <f>(M9-M10)</f>
        <v>2060</v>
      </c>
      <c r="N11" s="21">
        <f>(N9-N10)</f>
        <v>2046</v>
      </c>
      <c r="O11" s="21">
        <f>(O9-O10)</f>
        <v>2046</v>
      </c>
      <c r="P11" s="221">
        <f t="shared" si="1"/>
        <v>100</v>
      </c>
      <c r="Q11" s="6"/>
      <c r="R11" s="6"/>
    </row>
    <row r="12" spans="1:18" ht="12.75">
      <c r="A12" s="16"/>
      <c r="B12" s="138"/>
      <c r="C12" s="138" t="s">
        <v>190</v>
      </c>
      <c r="D12" s="37" t="s">
        <v>236</v>
      </c>
      <c r="E12" s="16">
        <v>0</v>
      </c>
      <c r="F12" s="16">
        <v>0</v>
      </c>
      <c r="G12" s="16">
        <v>0</v>
      </c>
      <c r="H12" s="292">
        <v>0</v>
      </c>
      <c r="I12" s="6"/>
      <c r="J12" s="138"/>
      <c r="K12" s="138" t="s">
        <v>190</v>
      </c>
      <c r="L12" s="37" t="s">
        <v>236</v>
      </c>
      <c r="M12" s="19">
        <v>0</v>
      </c>
      <c r="N12" s="19">
        <v>586</v>
      </c>
      <c r="O12" s="16">
        <v>586</v>
      </c>
      <c r="P12" s="221">
        <f t="shared" si="1"/>
        <v>100</v>
      </c>
      <c r="Q12" s="6"/>
      <c r="R12" s="6"/>
    </row>
    <row r="13" spans="1:18" ht="12.75">
      <c r="A13" s="16"/>
      <c r="B13" s="138"/>
      <c r="C13" s="138" t="s">
        <v>17</v>
      </c>
      <c r="D13" s="37" t="s">
        <v>237</v>
      </c>
      <c r="E13" s="17">
        <v>0</v>
      </c>
      <c r="F13" s="17">
        <v>28</v>
      </c>
      <c r="G13" s="17">
        <v>28</v>
      </c>
      <c r="H13" s="221">
        <f t="shared" si="0"/>
        <v>100</v>
      </c>
      <c r="I13" s="6"/>
      <c r="J13" s="138"/>
      <c r="K13" s="138" t="s">
        <v>17</v>
      </c>
      <c r="L13" s="37" t="s">
        <v>237</v>
      </c>
      <c r="M13" s="20">
        <v>1912</v>
      </c>
      <c r="N13" s="20">
        <v>2304</v>
      </c>
      <c r="O13" s="17">
        <v>2304</v>
      </c>
      <c r="P13" s="221">
        <f>(O13/N13*100)</f>
        <v>100</v>
      </c>
      <c r="Q13" s="6"/>
      <c r="R13" s="6"/>
    </row>
    <row r="14" spans="1:18" ht="12.75">
      <c r="A14" s="25"/>
      <c r="B14" s="24"/>
      <c r="C14" s="24"/>
      <c r="D14" s="15" t="s">
        <v>5</v>
      </c>
      <c r="E14" s="22">
        <f>(E9+E12+E13)</f>
        <v>3856</v>
      </c>
      <c r="F14" s="22">
        <f>(F9+F12+F13)</f>
        <v>3884</v>
      </c>
      <c r="G14" s="22">
        <f>(G9+G12+G13)</f>
        <v>3884</v>
      </c>
      <c r="H14" s="222">
        <f t="shared" si="0"/>
        <v>100</v>
      </c>
      <c r="I14" s="6"/>
      <c r="J14" s="24"/>
      <c r="K14" s="24"/>
      <c r="L14" s="15" t="s">
        <v>5</v>
      </c>
      <c r="M14" s="22">
        <f>(M9+M12+M13)</f>
        <v>4627</v>
      </c>
      <c r="N14" s="22">
        <f>(N9+N12+N13)</f>
        <v>5605</v>
      </c>
      <c r="O14" s="22">
        <f>(O9+O12+O13)</f>
        <v>5605</v>
      </c>
      <c r="P14" s="222">
        <f t="shared" si="1"/>
        <v>100</v>
      </c>
      <c r="Q14" s="6"/>
      <c r="R14" s="6"/>
    </row>
    <row r="15" spans="1:18" ht="12.75">
      <c r="A15" s="8"/>
      <c r="B15" s="14"/>
      <c r="C15" s="13"/>
      <c r="D15" s="8"/>
      <c r="E15" s="35"/>
      <c r="F15" s="35"/>
      <c r="G15" s="35"/>
      <c r="H15" s="35"/>
      <c r="I15" s="6"/>
      <c r="J15" s="14"/>
      <c r="K15" s="13"/>
      <c r="L15" s="9"/>
      <c r="M15" s="35"/>
      <c r="N15" s="35"/>
      <c r="O15" s="35"/>
      <c r="P15" s="35"/>
      <c r="Q15" s="6"/>
      <c r="R15" s="6"/>
    </row>
    <row r="16" spans="1:18" ht="12.75">
      <c r="A16" s="8"/>
      <c r="B16" s="14"/>
      <c r="C16" s="14"/>
      <c r="D16" s="29" t="s">
        <v>29</v>
      </c>
      <c r="E16" s="36"/>
      <c r="F16" s="36"/>
      <c r="G16" s="36"/>
      <c r="H16" s="36"/>
      <c r="I16" s="6"/>
      <c r="J16" s="14"/>
      <c r="K16" s="14"/>
      <c r="L16" s="29" t="s">
        <v>29</v>
      </c>
      <c r="M16" s="36"/>
      <c r="N16" s="36"/>
      <c r="O16" s="36"/>
      <c r="P16" s="36"/>
      <c r="Q16" s="6"/>
      <c r="R16" s="6"/>
    </row>
    <row r="17" spans="1:18" ht="12.75">
      <c r="A17" s="8"/>
      <c r="B17" s="14"/>
      <c r="C17" s="14"/>
      <c r="D17" s="29"/>
      <c r="E17" s="36"/>
      <c r="F17" s="36"/>
      <c r="G17" s="36"/>
      <c r="H17" s="36"/>
      <c r="I17" s="6"/>
      <c r="J17" s="14"/>
      <c r="K17" s="14"/>
      <c r="L17" s="29"/>
      <c r="M17" s="36"/>
      <c r="N17" s="36"/>
      <c r="O17" s="36"/>
      <c r="P17" s="36"/>
      <c r="Q17" s="6"/>
      <c r="R17" s="6"/>
    </row>
    <row r="18" spans="1:18" ht="12.75">
      <c r="A18" s="8"/>
      <c r="B18" s="14"/>
      <c r="C18" s="14"/>
      <c r="D18" s="8"/>
      <c r="E18" s="36"/>
      <c r="F18" s="36"/>
      <c r="G18" s="36"/>
      <c r="H18" s="36"/>
      <c r="I18" s="6"/>
      <c r="J18" s="14"/>
      <c r="K18" s="14"/>
      <c r="L18" s="8"/>
      <c r="M18" s="36"/>
      <c r="N18" s="36"/>
      <c r="O18" s="36"/>
      <c r="P18" s="36"/>
      <c r="Q18" s="6"/>
      <c r="R18" s="6"/>
    </row>
    <row r="19" spans="1:18" ht="12.75">
      <c r="A19" s="16"/>
      <c r="B19" s="138"/>
      <c r="C19" s="138" t="s">
        <v>14</v>
      </c>
      <c r="D19" s="37" t="s">
        <v>238</v>
      </c>
      <c r="E19" s="16">
        <v>2303</v>
      </c>
      <c r="F19" s="16">
        <v>2311</v>
      </c>
      <c r="G19" s="16">
        <v>2169</v>
      </c>
      <c r="H19" s="221">
        <f>(G19/F19*100)</f>
        <v>93.85547382085677</v>
      </c>
      <c r="I19" s="6"/>
      <c r="J19" s="138"/>
      <c r="K19" s="138" t="s">
        <v>14</v>
      </c>
      <c r="L19" s="37" t="s">
        <v>238</v>
      </c>
      <c r="M19" s="16">
        <v>1026</v>
      </c>
      <c r="N19" s="16">
        <v>1026</v>
      </c>
      <c r="O19" s="16">
        <v>1001</v>
      </c>
      <c r="P19" s="221">
        <f>(O19/N19*100)</f>
        <v>97.56335282651072</v>
      </c>
      <c r="Q19" s="6"/>
      <c r="R19" s="6"/>
    </row>
    <row r="20" spans="1:18" ht="12.75">
      <c r="A20" s="16"/>
      <c r="B20" s="138"/>
      <c r="C20" s="138" t="s">
        <v>12</v>
      </c>
      <c r="D20" s="37" t="s">
        <v>239</v>
      </c>
      <c r="E20" s="16">
        <v>553</v>
      </c>
      <c r="F20" s="16">
        <v>553</v>
      </c>
      <c r="G20" s="16">
        <v>509</v>
      </c>
      <c r="H20" s="221">
        <f aca="true" t="shared" si="2" ref="H20:H26">(G20/F20*100)</f>
        <v>92.04339963833634</v>
      </c>
      <c r="I20" s="6"/>
      <c r="J20" s="138"/>
      <c r="K20" s="138" t="s">
        <v>12</v>
      </c>
      <c r="L20" s="37" t="s">
        <v>239</v>
      </c>
      <c r="M20" s="16">
        <v>309</v>
      </c>
      <c r="N20" s="16">
        <v>309</v>
      </c>
      <c r="O20" s="16">
        <v>266</v>
      </c>
      <c r="P20" s="221">
        <f aca="true" t="shared" si="3" ref="P20:P26">(O20/N20*100)</f>
        <v>86.08414239482201</v>
      </c>
      <c r="Q20" s="6"/>
      <c r="R20" s="6"/>
    </row>
    <row r="21" spans="1:18" ht="12.75">
      <c r="A21" s="16"/>
      <c r="B21" s="138"/>
      <c r="C21" s="138" t="s">
        <v>15</v>
      </c>
      <c r="D21" s="37" t="s">
        <v>240</v>
      </c>
      <c r="E21" s="16">
        <v>700</v>
      </c>
      <c r="F21" s="16">
        <v>720</v>
      </c>
      <c r="G21" s="16">
        <v>724</v>
      </c>
      <c r="H21" s="221">
        <f t="shared" si="2"/>
        <v>100.55555555555556</v>
      </c>
      <c r="I21" s="6"/>
      <c r="J21" s="138"/>
      <c r="K21" s="138" t="s">
        <v>15</v>
      </c>
      <c r="L21" s="37" t="s">
        <v>240</v>
      </c>
      <c r="M21" s="16">
        <v>3292</v>
      </c>
      <c r="N21" s="16">
        <v>4270</v>
      </c>
      <c r="O21" s="16">
        <v>1838</v>
      </c>
      <c r="P21" s="221">
        <f t="shared" si="3"/>
        <v>43.04449648711944</v>
      </c>
      <c r="Q21" s="6"/>
      <c r="R21" s="6"/>
    </row>
    <row r="22" spans="1:18" ht="12.75">
      <c r="A22" s="16"/>
      <c r="B22" s="138"/>
      <c r="C22" s="138">
        <v>3.1</v>
      </c>
      <c r="D22" s="82" t="s">
        <v>377</v>
      </c>
      <c r="E22" s="16">
        <v>0</v>
      </c>
      <c r="F22" s="16">
        <v>0</v>
      </c>
      <c r="G22" s="16">
        <v>0</v>
      </c>
      <c r="H22" s="292">
        <v>0</v>
      </c>
      <c r="I22" s="6"/>
      <c r="J22" s="138"/>
      <c r="K22" s="138">
        <v>3.1</v>
      </c>
      <c r="L22" s="82" t="s">
        <v>377</v>
      </c>
      <c r="M22" s="16">
        <v>527</v>
      </c>
      <c r="N22" s="16">
        <v>527</v>
      </c>
      <c r="O22" s="16">
        <v>0</v>
      </c>
      <c r="P22" s="221">
        <f t="shared" si="3"/>
        <v>0</v>
      </c>
      <c r="Q22" s="6"/>
      <c r="R22" s="6"/>
    </row>
    <row r="23" spans="1:18" ht="12.75">
      <c r="A23" s="16"/>
      <c r="B23" s="138"/>
      <c r="C23" s="138">
        <v>3.2</v>
      </c>
      <c r="D23" s="82" t="s">
        <v>378</v>
      </c>
      <c r="E23" s="21">
        <f>(E21-E22)</f>
        <v>700</v>
      </c>
      <c r="F23" s="21">
        <f>(F21-F22)</f>
        <v>720</v>
      </c>
      <c r="G23" s="21">
        <f>(G21-G22)</f>
        <v>724</v>
      </c>
      <c r="H23" s="221">
        <f t="shared" si="2"/>
        <v>100.55555555555556</v>
      </c>
      <c r="I23" s="6"/>
      <c r="J23" s="138"/>
      <c r="K23" s="138">
        <v>3.2</v>
      </c>
      <c r="L23" s="82" t="s">
        <v>378</v>
      </c>
      <c r="M23" s="21">
        <f>(M21-M22)</f>
        <v>2765</v>
      </c>
      <c r="N23" s="21">
        <f>(N21-N22)</f>
        <v>3743</v>
      </c>
      <c r="O23" s="21">
        <f>(O21-O22)</f>
        <v>1838</v>
      </c>
      <c r="P23" s="221">
        <f t="shared" si="3"/>
        <v>49.10499599251937</v>
      </c>
      <c r="Q23" s="6"/>
      <c r="R23" s="6"/>
    </row>
    <row r="24" spans="1:18" ht="12.75">
      <c r="A24" s="16"/>
      <c r="B24" s="138"/>
      <c r="C24" s="138" t="s">
        <v>16</v>
      </c>
      <c r="D24" s="37" t="s">
        <v>241</v>
      </c>
      <c r="E24" s="16">
        <v>300</v>
      </c>
      <c r="F24" s="16">
        <v>300</v>
      </c>
      <c r="G24" s="16">
        <v>102</v>
      </c>
      <c r="H24" s="221">
        <f t="shared" si="2"/>
        <v>34</v>
      </c>
      <c r="I24" s="6"/>
      <c r="J24" s="138"/>
      <c r="K24" s="138" t="s">
        <v>16</v>
      </c>
      <c r="L24" s="37" t="s">
        <v>241</v>
      </c>
      <c r="M24" s="16">
        <v>0</v>
      </c>
      <c r="N24" s="16">
        <v>0</v>
      </c>
      <c r="O24" s="16">
        <v>0</v>
      </c>
      <c r="P24" s="292">
        <v>0</v>
      </c>
      <c r="Q24" s="6"/>
      <c r="R24" s="6"/>
    </row>
    <row r="25" spans="1:18" ht="12.75">
      <c r="A25" s="16"/>
      <c r="B25" s="138"/>
      <c r="C25" s="138" t="s">
        <v>17</v>
      </c>
      <c r="D25" s="37" t="s">
        <v>242</v>
      </c>
      <c r="E25" s="17">
        <v>0</v>
      </c>
      <c r="F25" s="17">
        <v>0</v>
      </c>
      <c r="G25" s="17">
        <v>0</v>
      </c>
      <c r="H25" s="292">
        <v>0</v>
      </c>
      <c r="I25" s="6"/>
      <c r="J25" s="138"/>
      <c r="K25" s="138" t="s">
        <v>17</v>
      </c>
      <c r="L25" s="37" t="s">
        <v>242</v>
      </c>
      <c r="M25" s="17">
        <v>0</v>
      </c>
      <c r="N25" s="17">
        <v>0</v>
      </c>
      <c r="O25" s="17">
        <v>0</v>
      </c>
      <c r="P25" s="292">
        <v>0</v>
      </c>
      <c r="Q25" s="6"/>
      <c r="R25" s="6"/>
    </row>
    <row r="26" spans="1:18" ht="12.75">
      <c r="A26" s="25" t="s">
        <v>140</v>
      </c>
      <c r="B26" s="24" t="s">
        <v>20</v>
      </c>
      <c r="C26" s="24" t="s">
        <v>14</v>
      </c>
      <c r="D26" s="15" t="s">
        <v>6</v>
      </c>
      <c r="E26" s="22">
        <f>(E19+E20+E21+E24+E25)</f>
        <v>3856</v>
      </c>
      <c r="F26" s="22">
        <f>(F19+F20+F21+F24+F25)</f>
        <v>3884</v>
      </c>
      <c r="G26" s="22">
        <f>(G19+G20+G21+G24+G25)</f>
        <v>3504</v>
      </c>
      <c r="H26" s="222">
        <f t="shared" si="2"/>
        <v>90.216271884655</v>
      </c>
      <c r="I26" s="6"/>
      <c r="J26" s="24" t="s">
        <v>21</v>
      </c>
      <c r="K26" s="24" t="s">
        <v>14</v>
      </c>
      <c r="L26" s="15" t="s">
        <v>6</v>
      </c>
      <c r="M26" s="22">
        <f>(M19+M20+M21+M24+M25)</f>
        <v>4627</v>
      </c>
      <c r="N26" s="22">
        <f>(N19+N20+N21+N24+N25)</f>
        <v>5605</v>
      </c>
      <c r="O26" s="22">
        <f>(O19+O20+O21+O24+O25)</f>
        <v>3105</v>
      </c>
      <c r="P26" s="222">
        <f t="shared" si="3"/>
        <v>55.39696699375558</v>
      </c>
      <c r="Q26" s="6"/>
      <c r="R26" s="6"/>
    </row>
    <row r="27" spans="1:1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30" t="s">
        <v>13</v>
      </c>
      <c r="B30" s="2"/>
      <c r="C30" s="2"/>
      <c r="D30" s="2" t="s">
        <v>86</v>
      </c>
      <c r="E30" s="31">
        <f>(E26-E31)</f>
        <v>3856</v>
      </c>
      <c r="F30" s="31">
        <f>(F26-F31)</f>
        <v>3884</v>
      </c>
      <c r="G30" s="31">
        <f>(G26-G31)</f>
        <v>3504</v>
      </c>
      <c r="H30" s="223">
        <f>(G30/F30*100)</f>
        <v>90.216271884655</v>
      </c>
      <c r="I30" s="6"/>
      <c r="J30" s="2"/>
      <c r="K30" s="2"/>
      <c r="L30" s="2" t="s">
        <v>86</v>
      </c>
      <c r="M30" s="31">
        <f>(M26-M31)</f>
        <v>4627</v>
      </c>
      <c r="N30" s="31">
        <f>(N26-N31)</f>
        <v>5605</v>
      </c>
      <c r="O30" s="31">
        <f>(O26-O31)</f>
        <v>3105</v>
      </c>
      <c r="P30" s="223">
        <f>(O30/N30*100)</f>
        <v>55.39696699375558</v>
      </c>
      <c r="Q30" s="6"/>
      <c r="R30" s="6"/>
    </row>
    <row r="31" spans="1:18" ht="12.75">
      <c r="A31" s="32" t="s">
        <v>27</v>
      </c>
      <c r="B31" s="33"/>
      <c r="C31" s="33"/>
      <c r="D31" s="33" t="s">
        <v>87</v>
      </c>
      <c r="E31" s="34">
        <f>(E25)</f>
        <v>0</v>
      </c>
      <c r="F31" s="34">
        <f>(F25)</f>
        <v>0</v>
      </c>
      <c r="G31" s="34">
        <f>(G25)</f>
        <v>0</v>
      </c>
      <c r="H31" s="293">
        <v>0</v>
      </c>
      <c r="I31" s="6"/>
      <c r="J31" s="33"/>
      <c r="K31" s="33"/>
      <c r="L31" s="33" t="s">
        <v>87</v>
      </c>
      <c r="M31" s="34">
        <f>(M25)</f>
        <v>0</v>
      </c>
      <c r="N31" s="34">
        <f>(N25)</f>
        <v>0</v>
      </c>
      <c r="O31" s="34">
        <f>(O25)</f>
        <v>0</v>
      </c>
      <c r="P31" s="293">
        <v>0</v>
      </c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6"/>
      <c r="B33" s="6"/>
      <c r="C33" s="6"/>
      <c r="D33" s="6" t="s">
        <v>882</v>
      </c>
      <c r="E33" s="6"/>
      <c r="F33" s="6"/>
      <c r="G33" s="6">
        <f>G14-G26</f>
        <v>380</v>
      </c>
      <c r="H33" s="6"/>
      <c r="I33" s="6"/>
      <c r="J33" s="6"/>
      <c r="K33" s="6"/>
      <c r="L33" s="6" t="s">
        <v>882</v>
      </c>
      <c r="M33" s="6"/>
      <c r="N33" s="6"/>
      <c r="O33" s="6">
        <f>O14-O26</f>
        <v>2500</v>
      </c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CE,Normál"1/2
Kisebbségi Önkormányzatok  pénzforgalmi adatai
&amp;R&amp;"Times New Roman CE,Normál"12.sz. melléklet
(ezer ft-ban)</oddHeader>
    <oddFooter>&amp;L&amp;"Times New Roman CE,Normál"&amp;D / &amp;T
Kapossy Béláné&amp;C&amp;"Times New Roman CE,Normál"&amp;F/&amp;A/Ráczné&amp;R&amp;"Times New Roman CE,Normál".................../.................oldal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75" zoomScaleSheetLayoutView="75" workbookViewId="0" topLeftCell="C5">
      <selection activeCell="L37" sqref="L3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151" t="s">
        <v>4</v>
      </c>
      <c r="B1" s="151" t="s">
        <v>4</v>
      </c>
      <c r="C1" s="151"/>
      <c r="D1" s="151" t="s">
        <v>4</v>
      </c>
      <c r="E1" s="152"/>
      <c r="F1" s="152"/>
      <c r="G1" s="152"/>
      <c r="H1" s="152"/>
      <c r="I1" s="6"/>
      <c r="J1" s="11" t="s">
        <v>4</v>
      </c>
      <c r="K1" s="11"/>
      <c r="L1" s="11" t="s">
        <v>4</v>
      </c>
      <c r="M1" s="23"/>
      <c r="N1" s="23"/>
      <c r="O1" s="23"/>
      <c r="P1" s="23"/>
      <c r="Q1" s="6"/>
      <c r="R1" s="6"/>
    </row>
    <row r="2" spans="1:18" ht="12.75">
      <c r="A2" s="153" t="s">
        <v>32</v>
      </c>
      <c r="B2" s="153" t="s">
        <v>89</v>
      </c>
      <c r="C2" s="153" t="s">
        <v>193</v>
      </c>
      <c r="D2" s="153" t="s">
        <v>858</v>
      </c>
      <c r="E2" s="154" t="s">
        <v>0</v>
      </c>
      <c r="F2" s="153" t="s">
        <v>7</v>
      </c>
      <c r="G2" s="153" t="s">
        <v>380</v>
      </c>
      <c r="H2" s="154" t="s">
        <v>380</v>
      </c>
      <c r="I2" s="6"/>
      <c r="J2" s="155" t="s">
        <v>89</v>
      </c>
      <c r="K2" s="155" t="s">
        <v>193</v>
      </c>
      <c r="L2" s="155" t="s">
        <v>859</v>
      </c>
      <c r="M2" s="156" t="s">
        <v>0</v>
      </c>
      <c r="N2" s="155" t="s">
        <v>7</v>
      </c>
      <c r="O2" s="155" t="s">
        <v>380</v>
      </c>
      <c r="P2" s="156" t="s">
        <v>380</v>
      </c>
      <c r="Q2" s="6"/>
      <c r="R2" s="6"/>
    </row>
    <row r="3" spans="1:18" ht="12.75">
      <c r="A3" s="153" t="s">
        <v>38</v>
      </c>
      <c r="B3" s="153" t="s">
        <v>92</v>
      </c>
      <c r="C3" s="153" t="s">
        <v>194</v>
      </c>
      <c r="D3" s="157"/>
      <c r="E3" s="154" t="s">
        <v>11</v>
      </c>
      <c r="F3" s="153" t="s">
        <v>3</v>
      </c>
      <c r="G3" s="437" t="s">
        <v>820</v>
      </c>
      <c r="H3" s="154" t="s">
        <v>384</v>
      </c>
      <c r="I3" s="6"/>
      <c r="J3" s="155" t="s">
        <v>92</v>
      </c>
      <c r="K3" s="155" t="s">
        <v>194</v>
      </c>
      <c r="L3" s="158"/>
      <c r="M3" s="156" t="s">
        <v>11</v>
      </c>
      <c r="N3" s="155" t="s">
        <v>3</v>
      </c>
      <c r="O3" s="438" t="s">
        <v>820</v>
      </c>
      <c r="P3" s="156" t="s">
        <v>384</v>
      </c>
      <c r="Q3" s="6"/>
      <c r="R3" s="6"/>
    </row>
    <row r="4" spans="1:18" ht="12.75">
      <c r="A4" s="159" t="s">
        <v>4</v>
      </c>
      <c r="B4" s="159" t="s">
        <v>38</v>
      </c>
      <c r="C4" s="159"/>
      <c r="D4" s="159"/>
      <c r="E4" s="160"/>
      <c r="F4" s="160"/>
      <c r="G4" s="160"/>
      <c r="H4" s="160"/>
      <c r="I4" s="6"/>
      <c r="J4" s="12" t="s">
        <v>38</v>
      </c>
      <c r="K4" s="12"/>
      <c r="L4" s="12"/>
      <c r="M4" s="161"/>
      <c r="N4" s="161"/>
      <c r="O4" s="161"/>
      <c r="P4" s="161"/>
      <c r="Q4" s="6"/>
      <c r="R4" s="6"/>
    </row>
    <row r="5" spans="1:18" ht="12.75">
      <c r="A5" s="27"/>
      <c r="B5" s="26"/>
      <c r="C5" s="28"/>
      <c r="D5" s="8"/>
      <c r="E5" s="35"/>
      <c r="F5" s="35"/>
      <c r="G5" s="35"/>
      <c r="H5" s="40"/>
      <c r="I5" s="6"/>
      <c r="J5" s="26"/>
      <c r="K5" s="28"/>
      <c r="L5" s="8"/>
      <c r="M5" s="35"/>
      <c r="N5" s="35"/>
      <c r="O5" s="35"/>
      <c r="P5" s="35"/>
      <c r="Q5" s="6"/>
      <c r="R5" s="6"/>
    </row>
    <row r="6" spans="1:18" ht="12.75">
      <c r="A6" s="7"/>
      <c r="B6" s="28"/>
      <c r="C6" s="28"/>
      <c r="D6" s="29" t="s">
        <v>10</v>
      </c>
      <c r="E6" s="36"/>
      <c r="F6" s="36"/>
      <c r="G6" s="36"/>
      <c r="H6" s="41"/>
      <c r="I6" s="6"/>
      <c r="J6" s="28"/>
      <c r="K6" s="28"/>
      <c r="L6" s="29" t="s">
        <v>10</v>
      </c>
      <c r="M6" s="36"/>
      <c r="N6" s="36"/>
      <c r="O6" s="36"/>
      <c r="P6" s="36"/>
      <c r="Q6" s="6"/>
      <c r="R6" s="6"/>
    </row>
    <row r="7" spans="1:18" ht="12.75">
      <c r="A7" s="7"/>
      <c r="B7" s="28"/>
      <c r="C7" s="28"/>
      <c r="D7" s="29"/>
      <c r="E7" s="36"/>
      <c r="F7" s="36"/>
      <c r="G7" s="36"/>
      <c r="H7" s="41"/>
      <c r="I7" s="6"/>
      <c r="J7" s="28"/>
      <c r="K7" s="28"/>
      <c r="L7" s="29"/>
      <c r="M7" s="36"/>
      <c r="N7" s="36"/>
      <c r="O7" s="36"/>
      <c r="P7" s="36"/>
      <c r="Q7" s="6"/>
      <c r="R7" s="6"/>
    </row>
    <row r="8" spans="1:18" ht="12.75">
      <c r="A8" s="7"/>
      <c r="B8" s="28"/>
      <c r="C8" s="28"/>
      <c r="D8" s="8"/>
      <c r="E8" s="36"/>
      <c r="F8" s="36"/>
      <c r="G8" s="36"/>
      <c r="H8" s="41"/>
      <c r="I8" s="6"/>
      <c r="J8" s="28"/>
      <c r="K8" s="28"/>
      <c r="L8" s="8"/>
      <c r="M8" s="36"/>
      <c r="N8" s="36"/>
      <c r="O8" s="36"/>
      <c r="P8" s="36"/>
      <c r="Q8" s="6"/>
      <c r="R8" s="6"/>
    </row>
    <row r="9" spans="1:18" ht="12.75">
      <c r="A9" s="16" t="s">
        <v>140</v>
      </c>
      <c r="B9" s="138" t="s">
        <v>20</v>
      </c>
      <c r="C9" s="138" t="s">
        <v>15</v>
      </c>
      <c r="D9" s="37" t="s">
        <v>233</v>
      </c>
      <c r="E9" s="16">
        <v>0</v>
      </c>
      <c r="F9" s="16">
        <v>52</v>
      </c>
      <c r="G9" s="16">
        <v>52</v>
      </c>
      <c r="H9" s="221">
        <f>(G9/F9*100)</f>
        <v>100</v>
      </c>
      <c r="I9" s="6"/>
      <c r="J9" s="138" t="s">
        <v>21</v>
      </c>
      <c r="K9" s="138" t="s">
        <v>15</v>
      </c>
      <c r="L9" s="37" t="s">
        <v>233</v>
      </c>
      <c r="M9" s="19">
        <v>0</v>
      </c>
      <c r="N9" s="19">
        <v>52</v>
      </c>
      <c r="O9" s="16">
        <v>52</v>
      </c>
      <c r="P9" s="221">
        <f aca="true" t="shared" si="0" ref="P9:P14">(O9/N9*100)</f>
        <v>100</v>
      </c>
      <c r="Q9" s="6"/>
      <c r="R9" s="6"/>
    </row>
    <row r="10" spans="1:18" ht="12.75">
      <c r="A10" s="16"/>
      <c r="B10" s="138"/>
      <c r="C10" s="138" t="s">
        <v>168</v>
      </c>
      <c r="D10" s="38" t="s">
        <v>234</v>
      </c>
      <c r="E10" s="16">
        <v>0</v>
      </c>
      <c r="F10" s="16">
        <v>52</v>
      </c>
      <c r="G10" s="16">
        <v>52</v>
      </c>
      <c r="H10" s="221">
        <f>(G10/F10*100)</f>
        <v>100</v>
      </c>
      <c r="I10" s="6"/>
      <c r="J10" s="138"/>
      <c r="K10" s="138" t="s">
        <v>168</v>
      </c>
      <c r="L10" s="38" t="s">
        <v>234</v>
      </c>
      <c r="M10" s="19">
        <v>0</v>
      </c>
      <c r="N10" s="19">
        <v>52</v>
      </c>
      <c r="O10" s="16">
        <v>52</v>
      </c>
      <c r="P10" s="221">
        <f t="shared" si="0"/>
        <v>100</v>
      </c>
      <c r="Q10" s="6"/>
      <c r="R10" s="6"/>
    </row>
    <row r="11" spans="1:18" ht="12.75">
      <c r="A11" s="16"/>
      <c r="B11" s="138"/>
      <c r="C11" s="138" t="s">
        <v>170</v>
      </c>
      <c r="D11" s="38" t="s">
        <v>235</v>
      </c>
      <c r="E11" s="21">
        <f>(E9-E10)</f>
        <v>0</v>
      </c>
      <c r="F11" s="21">
        <f>(F9-F10)</f>
        <v>0</v>
      </c>
      <c r="G11" s="21">
        <f>(G9-G10)</f>
        <v>0</v>
      </c>
      <c r="H11" s="292">
        <v>0</v>
      </c>
      <c r="I11" s="6"/>
      <c r="J11" s="138"/>
      <c r="K11" s="138" t="s">
        <v>170</v>
      </c>
      <c r="L11" s="38" t="s">
        <v>235</v>
      </c>
      <c r="M11" s="21">
        <f>(M9-M10)</f>
        <v>0</v>
      </c>
      <c r="N11" s="21">
        <f>(N9-N10)</f>
        <v>0</v>
      </c>
      <c r="O11" s="21">
        <f>(O9-O10)</f>
        <v>0</v>
      </c>
      <c r="P11" s="292">
        <v>0</v>
      </c>
      <c r="Q11" s="6"/>
      <c r="R11" s="6"/>
    </row>
    <row r="12" spans="1:18" ht="12.75">
      <c r="A12" s="16"/>
      <c r="B12" s="138"/>
      <c r="C12" s="138" t="s">
        <v>190</v>
      </c>
      <c r="D12" s="37" t="s">
        <v>236</v>
      </c>
      <c r="E12" s="16">
        <v>0</v>
      </c>
      <c r="F12" s="16">
        <v>0</v>
      </c>
      <c r="G12" s="16">
        <v>0</v>
      </c>
      <c r="H12" s="292">
        <v>0</v>
      </c>
      <c r="I12" s="6"/>
      <c r="J12" s="138"/>
      <c r="K12" s="138" t="s">
        <v>190</v>
      </c>
      <c r="L12" s="37" t="s">
        <v>236</v>
      </c>
      <c r="M12" s="19">
        <v>0</v>
      </c>
      <c r="N12" s="19">
        <v>0</v>
      </c>
      <c r="O12" s="16">
        <v>0</v>
      </c>
      <c r="P12" s="292">
        <v>0</v>
      </c>
      <c r="Q12" s="6"/>
      <c r="R12" s="6"/>
    </row>
    <row r="13" spans="1:18" ht="12.75">
      <c r="A13" s="16"/>
      <c r="B13" s="138"/>
      <c r="C13" s="138" t="s">
        <v>17</v>
      </c>
      <c r="D13" s="37" t="s">
        <v>237</v>
      </c>
      <c r="E13" s="17">
        <v>0</v>
      </c>
      <c r="F13" s="17">
        <v>0</v>
      </c>
      <c r="G13" s="17">
        <v>0</v>
      </c>
      <c r="H13" s="292">
        <v>0</v>
      </c>
      <c r="I13" s="6"/>
      <c r="J13" s="138"/>
      <c r="K13" s="138" t="s">
        <v>17</v>
      </c>
      <c r="L13" s="37" t="s">
        <v>237</v>
      </c>
      <c r="M13" s="20">
        <v>0</v>
      </c>
      <c r="N13" s="20">
        <v>0</v>
      </c>
      <c r="O13" s="17">
        <v>0</v>
      </c>
      <c r="P13" s="292">
        <v>0</v>
      </c>
      <c r="Q13" s="6"/>
      <c r="R13" s="6"/>
    </row>
    <row r="14" spans="1:18" ht="12.75">
      <c r="A14" s="25"/>
      <c r="B14" s="24"/>
      <c r="C14" s="24"/>
      <c r="D14" s="15" t="s">
        <v>5</v>
      </c>
      <c r="E14" s="22">
        <f>(E9+E12+E13)</f>
        <v>0</v>
      </c>
      <c r="F14" s="22">
        <f>(F9+F12+F13)</f>
        <v>52</v>
      </c>
      <c r="G14" s="22">
        <f>(G9+G12+G13)</f>
        <v>52</v>
      </c>
      <c r="H14" s="222">
        <f>(G14/F14*100)</f>
        <v>100</v>
      </c>
      <c r="I14" s="6"/>
      <c r="J14" s="24"/>
      <c r="K14" s="24"/>
      <c r="L14" s="15" t="s">
        <v>5</v>
      </c>
      <c r="M14" s="22">
        <f>(M9+M12+M13)</f>
        <v>0</v>
      </c>
      <c r="N14" s="22">
        <f>(N9+N12+N13)</f>
        <v>52</v>
      </c>
      <c r="O14" s="22">
        <f>(O9+O12+O13)</f>
        <v>52</v>
      </c>
      <c r="P14" s="222">
        <f t="shared" si="0"/>
        <v>100</v>
      </c>
      <c r="Q14" s="6"/>
      <c r="R14" s="6"/>
    </row>
    <row r="15" spans="1:18" ht="12.75">
      <c r="A15" s="8"/>
      <c r="B15" s="14"/>
      <c r="C15" s="13"/>
      <c r="D15" s="8"/>
      <c r="E15" s="35"/>
      <c r="F15" s="35"/>
      <c r="G15" s="35"/>
      <c r="H15" s="35"/>
      <c r="I15" s="6"/>
      <c r="J15" s="14"/>
      <c r="K15" s="13"/>
      <c r="L15" s="9"/>
      <c r="M15" s="35"/>
      <c r="N15" s="35"/>
      <c r="O15" s="35"/>
      <c r="P15" s="35"/>
      <c r="Q15" s="6"/>
      <c r="R15" s="6"/>
    </row>
    <row r="16" spans="1:18" ht="12.75">
      <c r="A16" s="8"/>
      <c r="B16" s="14"/>
      <c r="C16" s="14"/>
      <c r="D16" s="29" t="s">
        <v>29</v>
      </c>
      <c r="E16" s="36"/>
      <c r="F16" s="36"/>
      <c r="G16" s="36"/>
      <c r="H16" s="36"/>
      <c r="I16" s="6"/>
      <c r="J16" s="14"/>
      <c r="K16" s="14"/>
      <c r="L16" s="29" t="s">
        <v>29</v>
      </c>
      <c r="M16" s="36"/>
      <c r="N16" s="36"/>
      <c r="O16" s="36"/>
      <c r="P16" s="36"/>
      <c r="Q16" s="6"/>
      <c r="R16" s="6"/>
    </row>
    <row r="17" spans="1:18" ht="12.75">
      <c r="A17" s="8"/>
      <c r="B17" s="14"/>
      <c r="C17" s="14"/>
      <c r="D17" s="29"/>
      <c r="E17" s="36"/>
      <c r="F17" s="36"/>
      <c r="G17" s="36"/>
      <c r="H17" s="36"/>
      <c r="I17" s="6"/>
      <c r="J17" s="14"/>
      <c r="K17" s="14"/>
      <c r="L17" s="29"/>
      <c r="M17" s="36"/>
      <c r="N17" s="36"/>
      <c r="O17" s="36"/>
      <c r="P17" s="36"/>
      <c r="Q17" s="6"/>
      <c r="R17" s="6"/>
    </row>
    <row r="18" spans="1:18" ht="12.75">
      <c r="A18" s="8"/>
      <c r="B18" s="14"/>
      <c r="C18" s="14"/>
      <c r="D18" s="8"/>
      <c r="E18" s="36"/>
      <c r="F18" s="36"/>
      <c r="G18" s="36"/>
      <c r="H18" s="36"/>
      <c r="I18" s="6"/>
      <c r="J18" s="14"/>
      <c r="K18" s="14"/>
      <c r="L18" s="8"/>
      <c r="M18" s="36"/>
      <c r="N18" s="36"/>
      <c r="O18" s="36"/>
      <c r="P18" s="36"/>
      <c r="Q18" s="6"/>
      <c r="R18" s="6"/>
    </row>
    <row r="19" spans="1:18" ht="12.75">
      <c r="A19" s="16"/>
      <c r="B19" s="138"/>
      <c r="C19" s="138" t="s">
        <v>14</v>
      </c>
      <c r="D19" s="37" t="s">
        <v>238</v>
      </c>
      <c r="E19" s="16">
        <v>0</v>
      </c>
      <c r="F19" s="16">
        <v>0</v>
      </c>
      <c r="G19" s="16">
        <v>0</v>
      </c>
      <c r="H19" s="292">
        <v>0</v>
      </c>
      <c r="I19" s="6"/>
      <c r="J19" s="138"/>
      <c r="K19" s="138" t="s">
        <v>14</v>
      </c>
      <c r="L19" s="37" t="s">
        <v>238</v>
      </c>
      <c r="M19" s="16">
        <v>0</v>
      </c>
      <c r="N19" s="16">
        <v>0</v>
      </c>
      <c r="O19" s="16">
        <v>0</v>
      </c>
      <c r="P19" s="292">
        <v>0</v>
      </c>
      <c r="Q19" s="6"/>
      <c r="R19" s="6"/>
    </row>
    <row r="20" spans="1:18" ht="12.75">
      <c r="A20" s="16"/>
      <c r="B20" s="138"/>
      <c r="C20" s="138" t="s">
        <v>12</v>
      </c>
      <c r="D20" s="37" t="s">
        <v>239</v>
      </c>
      <c r="E20" s="16">
        <v>0</v>
      </c>
      <c r="F20" s="16">
        <v>0</v>
      </c>
      <c r="G20" s="16">
        <v>0</v>
      </c>
      <c r="H20" s="292">
        <v>0</v>
      </c>
      <c r="I20" s="6"/>
      <c r="J20" s="138"/>
      <c r="K20" s="138" t="s">
        <v>12</v>
      </c>
      <c r="L20" s="37" t="s">
        <v>239</v>
      </c>
      <c r="M20" s="16">
        <v>0</v>
      </c>
      <c r="N20" s="16">
        <v>0</v>
      </c>
      <c r="O20" s="16">
        <v>0</v>
      </c>
      <c r="P20" s="292">
        <v>0</v>
      </c>
      <c r="Q20" s="6"/>
      <c r="R20" s="6"/>
    </row>
    <row r="21" spans="1:18" ht="12.75">
      <c r="A21" s="16"/>
      <c r="B21" s="138"/>
      <c r="C21" s="138" t="s">
        <v>15</v>
      </c>
      <c r="D21" s="37" t="s">
        <v>240</v>
      </c>
      <c r="E21" s="16">
        <v>0</v>
      </c>
      <c r="F21" s="16">
        <v>52</v>
      </c>
      <c r="G21" s="16">
        <v>0</v>
      </c>
      <c r="H21" s="221">
        <f>(G21/F21*100)</f>
        <v>0</v>
      </c>
      <c r="I21" s="6"/>
      <c r="J21" s="138"/>
      <c r="K21" s="138" t="s">
        <v>15</v>
      </c>
      <c r="L21" s="37" t="s">
        <v>240</v>
      </c>
      <c r="M21" s="16">
        <v>0</v>
      </c>
      <c r="N21" s="16">
        <v>52</v>
      </c>
      <c r="O21" s="16">
        <v>0</v>
      </c>
      <c r="P21" s="221">
        <f>(O21/N21*100)</f>
        <v>0</v>
      </c>
      <c r="Q21" s="6"/>
      <c r="R21" s="6"/>
    </row>
    <row r="22" spans="1:18" ht="12.75">
      <c r="A22" s="16"/>
      <c r="B22" s="138"/>
      <c r="C22" s="138">
        <v>3.1</v>
      </c>
      <c r="D22" s="82" t="s">
        <v>377</v>
      </c>
      <c r="E22" s="16">
        <v>0</v>
      </c>
      <c r="F22" s="16">
        <v>0</v>
      </c>
      <c r="G22" s="16">
        <v>0</v>
      </c>
      <c r="H22" s="292">
        <v>0</v>
      </c>
      <c r="I22" s="6"/>
      <c r="J22" s="138"/>
      <c r="K22" s="138">
        <v>3.1</v>
      </c>
      <c r="L22" s="82" t="s">
        <v>377</v>
      </c>
      <c r="M22" s="16">
        <v>0</v>
      </c>
      <c r="N22" s="16">
        <v>0</v>
      </c>
      <c r="O22" s="16">
        <v>0</v>
      </c>
      <c r="P22" s="292">
        <v>0</v>
      </c>
      <c r="Q22" s="6"/>
      <c r="R22" s="6"/>
    </row>
    <row r="23" spans="1:18" ht="12.75">
      <c r="A23" s="16"/>
      <c r="B23" s="138"/>
      <c r="C23" s="138">
        <v>3.2</v>
      </c>
      <c r="D23" s="82" t="s">
        <v>378</v>
      </c>
      <c r="E23" s="21">
        <f>(E21-E22)</f>
        <v>0</v>
      </c>
      <c r="F23" s="21">
        <f>(F21-F22)</f>
        <v>52</v>
      </c>
      <c r="G23" s="21">
        <f>(G21-G22)</f>
        <v>0</v>
      </c>
      <c r="H23" s="221">
        <f>(G23/F23*100)</f>
        <v>0</v>
      </c>
      <c r="I23" s="6"/>
      <c r="J23" s="138"/>
      <c r="K23" s="138">
        <v>3.2</v>
      </c>
      <c r="L23" s="82" t="s">
        <v>378</v>
      </c>
      <c r="M23" s="21">
        <f>(M21-M22)</f>
        <v>0</v>
      </c>
      <c r="N23" s="21">
        <f>(N21-N22)</f>
        <v>52</v>
      </c>
      <c r="O23" s="21">
        <f>(O21-O22)</f>
        <v>0</v>
      </c>
      <c r="P23" s="221">
        <f>(O23/N23*100)</f>
        <v>0</v>
      </c>
      <c r="Q23" s="6"/>
      <c r="R23" s="6"/>
    </row>
    <row r="24" spans="1:18" ht="12.75">
      <c r="A24" s="16"/>
      <c r="B24" s="138"/>
      <c r="C24" s="138" t="s">
        <v>16</v>
      </c>
      <c r="D24" s="37" t="s">
        <v>241</v>
      </c>
      <c r="E24" s="16">
        <v>0</v>
      </c>
      <c r="F24" s="16">
        <v>0</v>
      </c>
      <c r="G24" s="16">
        <v>0</v>
      </c>
      <c r="H24" s="292">
        <v>0</v>
      </c>
      <c r="I24" s="6"/>
      <c r="J24" s="138"/>
      <c r="K24" s="138" t="s">
        <v>16</v>
      </c>
      <c r="L24" s="37" t="s">
        <v>241</v>
      </c>
      <c r="M24" s="16">
        <v>0</v>
      </c>
      <c r="N24" s="16">
        <v>0</v>
      </c>
      <c r="O24" s="16">
        <v>0</v>
      </c>
      <c r="P24" s="292">
        <v>0</v>
      </c>
      <c r="Q24" s="6"/>
      <c r="R24" s="6"/>
    </row>
    <row r="25" spans="1:18" ht="12.75">
      <c r="A25" s="16"/>
      <c r="B25" s="138"/>
      <c r="C25" s="138" t="s">
        <v>17</v>
      </c>
      <c r="D25" s="37" t="s">
        <v>242</v>
      </c>
      <c r="E25" s="17">
        <v>0</v>
      </c>
      <c r="F25" s="17">
        <v>0</v>
      </c>
      <c r="G25" s="17">
        <v>0</v>
      </c>
      <c r="H25" s="292">
        <v>0</v>
      </c>
      <c r="I25" s="6"/>
      <c r="J25" s="138"/>
      <c r="K25" s="138" t="s">
        <v>17</v>
      </c>
      <c r="L25" s="37" t="s">
        <v>242</v>
      </c>
      <c r="M25" s="17">
        <v>0</v>
      </c>
      <c r="N25" s="17">
        <v>0</v>
      </c>
      <c r="O25" s="17">
        <v>0</v>
      </c>
      <c r="P25" s="292">
        <v>0</v>
      </c>
      <c r="Q25" s="6"/>
      <c r="R25" s="6"/>
    </row>
    <row r="26" spans="1:18" ht="12.75">
      <c r="A26" s="25" t="s">
        <v>140</v>
      </c>
      <c r="B26" s="24" t="s">
        <v>20</v>
      </c>
      <c r="C26" s="24" t="s">
        <v>14</v>
      </c>
      <c r="D26" s="15" t="s">
        <v>6</v>
      </c>
      <c r="E26" s="22">
        <f>(E19+E20+E21+E24+E25)</f>
        <v>0</v>
      </c>
      <c r="F26" s="22">
        <f>(F19+F20+F21+F24+F25)</f>
        <v>52</v>
      </c>
      <c r="G26" s="22">
        <f>(G19+G20+G21+G24+G25)</f>
        <v>0</v>
      </c>
      <c r="H26" s="222">
        <f>(G26/F26*100)</f>
        <v>0</v>
      </c>
      <c r="I26" s="6"/>
      <c r="J26" s="24" t="s">
        <v>21</v>
      </c>
      <c r="K26" s="24" t="s">
        <v>14</v>
      </c>
      <c r="L26" s="15" t="s">
        <v>6</v>
      </c>
      <c r="M26" s="22">
        <f>(M19+M20+M21+M24+M25)</f>
        <v>0</v>
      </c>
      <c r="N26" s="22">
        <f>(N19+N20+N21+N24+N25)</f>
        <v>52</v>
      </c>
      <c r="O26" s="22">
        <f>(O19+O20+O21+O24+O25)</f>
        <v>0</v>
      </c>
      <c r="P26" s="222">
        <f>(O26/N26*100)</f>
        <v>0</v>
      </c>
      <c r="Q26" s="6"/>
      <c r="R26" s="6"/>
    </row>
    <row r="27" spans="1:1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30" t="s">
        <v>13</v>
      </c>
      <c r="B30" s="2"/>
      <c r="C30" s="2"/>
      <c r="D30" s="2" t="s">
        <v>86</v>
      </c>
      <c r="E30" s="31">
        <f>(E26-E31)</f>
        <v>0</v>
      </c>
      <c r="F30" s="31">
        <f>(F26-F31)</f>
        <v>52</v>
      </c>
      <c r="G30" s="31">
        <f>(G26-G31)</f>
        <v>0</v>
      </c>
      <c r="H30" s="223">
        <f>(G30/F30*100)</f>
        <v>0</v>
      </c>
      <c r="I30" s="6"/>
      <c r="J30" s="2"/>
      <c r="K30" s="2"/>
      <c r="L30" s="2" t="s">
        <v>86</v>
      </c>
      <c r="M30" s="31">
        <f>(M26-M31)</f>
        <v>0</v>
      </c>
      <c r="N30" s="31">
        <f>(N26-N31)</f>
        <v>52</v>
      </c>
      <c r="O30" s="31">
        <f>(O26-O31)</f>
        <v>0</v>
      </c>
      <c r="P30" s="223">
        <f>(O30/N30*100)</f>
        <v>0</v>
      </c>
      <c r="Q30" s="6"/>
      <c r="R30" s="6"/>
    </row>
    <row r="31" spans="1:18" ht="12.75">
      <c r="A31" s="32" t="s">
        <v>27</v>
      </c>
      <c r="B31" s="33"/>
      <c r="C31" s="33"/>
      <c r="D31" s="33" t="s">
        <v>87</v>
      </c>
      <c r="E31" s="34">
        <f>(E25)</f>
        <v>0</v>
      </c>
      <c r="F31" s="34">
        <f>(F25)</f>
        <v>0</v>
      </c>
      <c r="G31" s="34">
        <f>(G25)</f>
        <v>0</v>
      </c>
      <c r="H31" s="293">
        <v>0</v>
      </c>
      <c r="I31" s="6"/>
      <c r="J31" s="33"/>
      <c r="K31" s="33"/>
      <c r="L31" s="33" t="s">
        <v>87</v>
      </c>
      <c r="M31" s="34">
        <f>(M25)</f>
        <v>0</v>
      </c>
      <c r="N31" s="34">
        <f>(N25)</f>
        <v>0</v>
      </c>
      <c r="O31" s="34">
        <f>(O25)</f>
        <v>0</v>
      </c>
      <c r="P31" s="293">
        <v>0</v>
      </c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6"/>
      <c r="B33" s="6"/>
      <c r="C33" s="6"/>
      <c r="D33" s="6" t="s">
        <v>882</v>
      </c>
      <c r="E33" s="6"/>
      <c r="F33" s="6"/>
      <c r="G33" s="6">
        <f>G14-G26</f>
        <v>52</v>
      </c>
      <c r="H33" s="6"/>
      <c r="I33" s="6"/>
      <c r="J33" s="6"/>
      <c r="K33" s="6"/>
      <c r="L33" s="6" t="s">
        <v>882</v>
      </c>
      <c r="M33" s="6"/>
      <c r="N33" s="6"/>
      <c r="O33" s="6">
        <f>O14-O26</f>
        <v>52</v>
      </c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CE,Normál"2/2
Kisebbségi Önkormányzatok  pénzforgalmi adatai
&amp;R&amp;"Times New Roman CE,Normál"12.sz. melléklet
(ezer ft-ban)</oddHeader>
    <oddFooter>&amp;L&amp;"Times New Roman CE,Normál"&amp;D / &amp;T
Kapossy Béláné&amp;C&amp;"Times New Roman CE,Normál"&amp;F/&amp;A/Ráczné&amp;R&amp;"Times New Roman CE,Normál".................../.................oldal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75" zoomScaleSheetLayoutView="75" workbookViewId="0" topLeftCell="B12">
      <selection activeCell="L20" sqref="L20"/>
    </sheetView>
  </sheetViews>
  <sheetFormatPr defaultColWidth="9.140625" defaultRowHeight="12.75"/>
  <cols>
    <col min="1" max="1" width="45.140625" style="0" customWidth="1"/>
    <col min="2" max="2" width="9.7109375" style="0" customWidth="1"/>
    <col min="3" max="3" width="9.57421875" style="0" customWidth="1"/>
    <col min="4" max="4" width="8.8515625" style="0" customWidth="1"/>
    <col min="5" max="5" width="6.421875" style="0" customWidth="1"/>
    <col min="6" max="6" width="0.5625" style="0" customWidth="1"/>
    <col min="7" max="7" width="46.00390625" style="0" customWidth="1"/>
    <col min="8" max="8" width="9.57421875" style="0" customWidth="1"/>
    <col min="9" max="9" width="9.28125" style="0" customWidth="1"/>
    <col min="10" max="10" width="9.00390625" style="0" customWidth="1"/>
    <col min="11" max="11" width="5.7109375" style="0" customWidth="1"/>
  </cols>
  <sheetData>
    <row r="1" spans="1:11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273"/>
      <c r="B3" s="387"/>
      <c r="C3" s="388"/>
      <c r="D3" s="283"/>
      <c r="E3" s="283"/>
      <c r="F3" s="274"/>
      <c r="G3" s="275"/>
      <c r="H3" s="402"/>
      <c r="I3" s="403"/>
      <c r="J3" s="271"/>
      <c r="K3" s="271"/>
    </row>
    <row r="4" spans="1:11" ht="15">
      <c r="A4" s="276"/>
      <c r="B4" s="538" t="s">
        <v>501</v>
      </c>
      <c r="C4" s="539"/>
      <c r="D4" s="389" t="s">
        <v>380</v>
      </c>
      <c r="E4" s="389" t="s">
        <v>380</v>
      </c>
      <c r="F4" s="274"/>
      <c r="G4" s="277"/>
      <c r="H4" s="540" t="s">
        <v>501</v>
      </c>
      <c r="I4" s="541"/>
      <c r="J4" s="98" t="s">
        <v>380</v>
      </c>
      <c r="K4" s="98" t="s">
        <v>380</v>
      </c>
    </row>
    <row r="5" spans="1:11" ht="15">
      <c r="A5" s="278" t="s">
        <v>388</v>
      </c>
      <c r="B5" s="283"/>
      <c r="C5" s="390"/>
      <c r="D5" s="425" t="s">
        <v>820</v>
      </c>
      <c r="E5" s="389" t="s">
        <v>381</v>
      </c>
      <c r="F5" s="274"/>
      <c r="G5" s="279" t="s">
        <v>2</v>
      </c>
      <c r="H5" s="271"/>
      <c r="I5" s="404"/>
      <c r="J5" s="428" t="s">
        <v>820</v>
      </c>
      <c r="K5" s="98" t="s">
        <v>381</v>
      </c>
    </row>
    <row r="6" spans="1:11" ht="15">
      <c r="A6" s="276"/>
      <c r="B6" s="389" t="s">
        <v>0</v>
      </c>
      <c r="C6" s="391" t="s">
        <v>7</v>
      </c>
      <c r="D6" s="284"/>
      <c r="E6" s="284"/>
      <c r="F6" s="274"/>
      <c r="G6" s="277"/>
      <c r="H6" s="98" t="s">
        <v>0</v>
      </c>
      <c r="I6" s="405" t="s">
        <v>7</v>
      </c>
      <c r="J6" s="103"/>
      <c r="K6" s="103"/>
    </row>
    <row r="7" spans="1:11" ht="15">
      <c r="A7" s="280"/>
      <c r="B7" s="392" t="s">
        <v>3</v>
      </c>
      <c r="C7" s="392" t="s">
        <v>3</v>
      </c>
      <c r="D7" s="285"/>
      <c r="E7" s="285"/>
      <c r="F7" s="274"/>
      <c r="G7" s="281"/>
      <c r="H7" s="108" t="s">
        <v>3</v>
      </c>
      <c r="I7" s="108" t="s">
        <v>3</v>
      </c>
      <c r="J7" s="110"/>
      <c r="K7" s="110"/>
    </row>
    <row r="8" spans="1:11" ht="12.75">
      <c r="A8" s="40" t="s">
        <v>502</v>
      </c>
      <c r="B8" s="45">
        <f>B10-B9</f>
        <v>7004168</v>
      </c>
      <c r="C8" s="45">
        <f>C10-C9</f>
        <v>8901121</v>
      </c>
      <c r="D8" s="45">
        <f>D10-D9</f>
        <v>8811745</v>
      </c>
      <c r="E8" s="249">
        <f>(D8/C8*100)</f>
        <v>98.99590175215009</v>
      </c>
      <c r="F8" s="39"/>
      <c r="G8" s="40" t="s">
        <v>503</v>
      </c>
      <c r="H8" s="45">
        <f>H10-H9</f>
        <v>126262</v>
      </c>
      <c r="I8" s="45">
        <f>I10-I9</f>
        <v>385485</v>
      </c>
      <c r="J8" s="45">
        <f>J10-J9</f>
        <v>381306</v>
      </c>
      <c r="K8" s="249">
        <f>(J8/I8*100)</f>
        <v>98.9159111249465</v>
      </c>
    </row>
    <row r="9" spans="1:11" ht="12.75">
      <c r="A9" s="41" t="s">
        <v>744</v>
      </c>
      <c r="B9" s="44">
        <v>-5815070</v>
      </c>
      <c r="C9" s="44">
        <v>-7097069</v>
      </c>
      <c r="D9" s="44">
        <v>-7012864</v>
      </c>
      <c r="E9" s="250">
        <f>(D9/C9*100)</f>
        <v>98.81352428727972</v>
      </c>
      <c r="F9" s="39"/>
      <c r="G9" s="41" t="s">
        <v>504</v>
      </c>
      <c r="H9" s="44">
        <v>-26180</v>
      </c>
      <c r="I9" s="44">
        <v>-137908</v>
      </c>
      <c r="J9" s="44">
        <v>-137908</v>
      </c>
      <c r="K9" s="251">
        <f>(J9/I9*100)</f>
        <v>100</v>
      </c>
    </row>
    <row r="10" spans="1:11" ht="12.75">
      <c r="A10" s="48" t="s">
        <v>505</v>
      </c>
      <c r="B10" s="49">
        <f>mérleg!C4</f>
        <v>1189098</v>
      </c>
      <c r="C10" s="49">
        <f>mérleg!D4</f>
        <v>1804052</v>
      </c>
      <c r="D10" s="49">
        <f>mérleg!E4</f>
        <v>1798881</v>
      </c>
      <c r="E10" s="253">
        <f>(D10/C10*100)</f>
        <v>99.71336746390902</v>
      </c>
      <c r="F10" s="39"/>
      <c r="G10" s="48" t="s">
        <v>506</v>
      </c>
      <c r="H10" s="45">
        <f>mérleg!C45</f>
        <v>100082</v>
      </c>
      <c r="I10" s="45">
        <f>mérleg!D45</f>
        <v>247577</v>
      </c>
      <c r="J10" s="45">
        <f>mérleg!E45</f>
        <v>243398</v>
      </c>
      <c r="K10" s="253">
        <f>(J10/I10*100)</f>
        <v>98.31204029453463</v>
      </c>
    </row>
    <row r="11" spans="1:11" ht="12.75">
      <c r="A11" s="41" t="s">
        <v>507</v>
      </c>
      <c r="B11" s="46">
        <f>mérleg!C42</f>
        <v>8569962</v>
      </c>
      <c r="C11" s="46">
        <f>mérleg!D42</f>
        <v>9468231</v>
      </c>
      <c r="D11" s="46">
        <f>mérleg!E42</f>
        <v>9475328</v>
      </c>
      <c r="E11" s="253">
        <f>(D11/C11*100)</f>
        <v>100.07495592365669</v>
      </c>
      <c r="F11" s="46"/>
      <c r="G11" s="41" t="s">
        <v>508</v>
      </c>
      <c r="H11" s="49">
        <f>mérleg!C65</f>
        <v>3801136</v>
      </c>
      <c r="I11" s="49">
        <f>mérleg!D65</f>
        <v>5892680</v>
      </c>
      <c r="J11" s="49">
        <f>mérleg!E65</f>
        <v>4130046</v>
      </c>
      <c r="K11" s="253">
        <f>(J11/I11*100)</f>
        <v>70.0877359707298</v>
      </c>
    </row>
    <row r="12" spans="1:11" ht="12.75">
      <c r="A12" s="50" t="s">
        <v>509</v>
      </c>
      <c r="B12" s="49">
        <f>SUM(B10:B11)</f>
        <v>9759060</v>
      </c>
      <c r="C12" s="49">
        <f>SUM(C10:C11)</f>
        <v>11272283</v>
      </c>
      <c r="D12" s="49">
        <f>SUM(D10:D11)</f>
        <v>11274209</v>
      </c>
      <c r="E12" s="253">
        <f>(D12/C12*100)</f>
        <v>100.01708615725846</v>
      </c>
      <c r="F12" s="39"/>
      <c r="G12" s="50" t="s">
        <v>510</v>
      </c>
      <c r="H12" s="49">
        <f>SUM(H10:H11)</f>
        <v>3901218</v>
      </c>
      <c r="I12" s="49">
        <f>SUM(I10:I11)</f>
        <v>6140257</v>
      </c>
      <c r="J12" s="49">
        <f>SUM(J10:J11)</f>
        <v>4373444</v>
      </c>
      <c r="K12" s="253">
        <f>(J12/I12*100)</f>
        <v>71.22574836851291</v>
      </c>
    </row>
    <row r="13" spans="1:11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5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</row>
    <row r="15" spans="1:11" ht="15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1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15">
      <c r="A17" s="406"/>
      <c r="B17" s="376"/>
      <c r="C17" s="407"/>
      <c r="D17" s="133"/>
      <c r="E17" s="133"/>
      <c r="F17" s="274"/>
      <c r="G17" s="393"/>
      <c r="H17" s="394"/>
      <c r="I17" s="395"/>
      <c r="J17" s="361"/>
      <c r="K17" s="361"/>
    </row>
    <row r="18" spans="1:11" ht="15">
      <c r="A18" s="408"/>
      <c r="B18" s="542" t="s">
        <v>501</v>
      </c>
      <c r="C18" s="543"/>
      <c r="D18" s="258" t="s">
        <v>380</v>
      </c>
      <c r="E18" s="258" t="s">
        <v>380</v>
      </c>
      <c r="F18" s="274"/>
      <c r="G18" s="396"/>
      <c r="H18" s="544" t="s">
        <v>501</v>
      </c>
      <c r="I18" s="545"/>
      <c r="J18" s="311" t="s">
        <v>380</v>
      </c>
      <c r="K18" s="311" t="s">
        <v>380</v>
      </c>
    </row>
    <row r="19" spans="1:11" ht="15">
      <c r="A19" s="409" t="s">
        <v>511</v>
      </c>
      <c r="B19" s="133"/>
      <c r="C19" s="179"/>
      <c r="D19" s="426" t="s">
        <v>820</v>
      </c>
      <c r="E19" s="258" t="s">
        <v>381</v>
      </c>
      <c r="F19" s="274"/>
      <c r="G19" s="397" t="s">
        <v>512</v>
      </c>
      <c r="H19" s="361"/>
      <c r="I19" s="398"/>
      <c r="J19" s="429" t="s">
        <v>820</v>
      </c>
      <c r="K19" s="311" t="s">
        <v>381</v>
      </c>
    </row>
    <row r="20" spans="1:11" ht="15">
      <c r="A20" s="408"/>
      <c r="B20" s="258" t="s">
        <v>0</v>
      </c>
      <c r="C20" s="410" t="s">
        <v>7</v>
      </c>
      <c r="D20" s="82"/>
      <c r="E20" s="82"/>
      <c r="F20" s="274"/>
      <c r="G20" s="396"/>
      <c r="H20" s="311" t="s">
        <v>0</v>
      </c>
      <c r="I20" s="399" t="s">
        <v>7</v>
      </c>
      <c r="J20" s="364"/>
      <c r="K20" s="364"/>
    </row>
    <row r="21" spans="1:11" ht="15">
      <c r="A21" s="411"/>
      <c r="B21" s="59" t="s">
        <v>3</v>
      </c>
      <c r="C21" s="59" t="s">
        <v>3</v>
      </c>
      <c r="D21" s="86"/>
      <c r="E21" s="86"/>
      <c r="F21" s="274"/>
      <c r="G21" s="400"/>
      <c r="H21" s="124" t="s">
        <v>3</v>
      </c>
      <c r="I21" s="124" t="s">
        <v>3</v>
      </c>
      <c r="J21" s="401"/>
      <c r="K21" s="401"/>
    </row>
    <row r="22" spans="1:11" ht="12.75">
      <c r="A22" s="48" t="s">
        <v>513</v>
      </c>
      <c r="B22" s="49">
        <f>mérleg!C78</f>
        <v>7004168</v>
      </c>
      <c r="C22" s="49">
        <f>mérleg!D78</f>
        <v>8901121</v>
      </c>
      <c r="D22" s="441">
        <f>mérleg!E78</f>
        <v>8656074</v>
      </c>
      <c r="E22" s="253">
        <f>(D22/C22*100)</f>
        <v>97.24700967439944</v>
      </c>
      <c r="F22" s="39"/>
      <c r="G22" s="48" t="s">
        <v>514</v>
      </c>
      <c r="H22" s="49">
        <f>mérleg!C112</f>
        <v>126262</v>
      </c>
      <c r="I22" s="49">
        <f>mérleg!D112</f>
        <v>385485</v>
      </c>
      <c r="J22" s="49">
        <f>mérleg!E112</f>
        <v>274940</v>
      </c>
      <c r="K22" s="253">
        <f>(J22/I22*100)</f>
        <v>71.32313838411352</v>
      </c>
    </row>
    <row r="23" spans="1:11" ht="12.75">
      <c r="A23" s="41" t="s">
        <v>515</v>
      </c>
      <c r="B23" s="46">
        <f>B25-B24</f>
        <v>9058774</v>
      </c>
      <c r="C23" s="46">
        <f>C25-C24</f>
        <v>9739500</v>
      </c>
      <c r="D23" s="46">
        <f>D25-D24</f>
        <v>9426327</v>
      </c>
      <c r="E23" s="249">
        <f>(D23/C23*100)</f>
        <v>96.78450639149854</v>
      </c>
      <c r="F23" s="39"/>
      <c r="G23" s="41" t="s">
        <v>516</v>
      </c>
      <c r="H23" s="46">
        <f>H25-H24</f>
        <v>4255160</v>
      </c>
      <c r="I23" s="46">
        <f>I25-I24</f>
        <v>6597337</v>
      </c>
      <c r="J23" s="46">
        <f>J25-J24</f>
        <v>4539505</v>
      </c>
      <c r="K23" s="249">
        <f>(J23/I23*100)</f>
        <v>68.8081418305598</v>
      </c>
    </row>
    <row r="24" spans="1:11" ht="12.75">
      <c r="A24" s="41" t="s">
        <v>517</v>
      </c>
      <c r="B24" s="46">
        <f>(B9)</f>
        <v>-5815070</v>
      </c>
      <c r="C24" s="46">
        <f>(C9)</f>
        <v>-7097069</v>
      </c>
      <c r="D24" s="46">
        <f>(D9)</f>
        <v>-7012864</v>
      </c>
      <c r="E24" s="250">
        <f>(D24/C24*100)</f>
        <v>98.81352428727972</v>
      </c>
      <c r="F24" s="39"/>
      <c r="G24" s="41" t="s">
        <v>518</v>
      </c>
      <c r="H24" s="46">
        <f>(H9)</f>
        <v>-26180</v>
      </c>
      <c r="I24" s="46">
        <f>(I9)</f>
        <v>-137908</v>
      </c>
      <c r="J24" s="46">
        <f>(J9)</f>
        <v>-137908</v>
      </c>
      <c r="K24" s="250">
        <f>(J24/I24*100)</f>
        <v>100</v>
      </c>
    </row>
    <row r="25" spans="1:11" ht="12.75">
      <c r="A25" s="48" t="s">
        <v>525</v>
      </c>
      <c r="B25" s="49">
        <f>mérleg!C106</f>
        <v>3243704</v>
      </c>
      <c r="C25" s="49">
        <f>mérleg!D106</f>
        <v>2642431</v>
      </c>
      <c r="D25" s="49">
        <f>mérleg!E106</f>
        <v>2413463</v>
      </c>
      <c r="E25" s="253">
        <f>(D25/C25*100)</f>
        <v>91.33494876498193</v>
      </c>
      <c r="F25" s="39"/>
      <c r="G25" s="48" t="s">
        <v>519</v>
      </c>
      <c r="H25" s="49">
        <f>mérleg!C133</f>
        <v>4228980</v>
      </c>
      <c r="I25" s="49">
        <f>mérleg!D133</f>
        <v>6459429</v>
      </c>
      <c r="J25" s="49">
        <f>mérleg!E133</f>
        <v>4401597</v>
      </c>
      <c r="K25" s="253">
        <f>(J25/I25*100)</f>
        <v>68.14219956593686</v>
      </c>
    </row>
    <row r="26" spans="1:11" ht="12.75">
      <c r="A26" s="39"/>
      <c r="B26" s="39"/>
      <c r="C26" s="39"/>
      <c r="D26" s="39"/>
      <c r="E26" s="61"/>
      <c r="F26" s="39"/>
      <c r="G26" s="39"/>
      <c r="H26" s="39"/>
      <c r="I26" s="61"/>
      <c r="J26" s="61"/>
      <c r="K26" s="61"/>
    </row>
    <row r="27" spans="1:11" ht="12.75">
      <c r="A27" s="39"/>
      <c r="B27" s="39"/>
      <c r="C27" s="39"/>
      <c r="D27" s="39"/>
      <c r="E27" s="61"/>
      <c r="F27" s="39"/>
      <c r="G27" s="39"/>
      <c r="H27" s="39"/>
      <c r="I27" s="61"/>
      <c r="J27" s="61"/>
      <c r="K27" s="61"/>
    </row>
    <row r="28" spans="1:11" ht="12.75">
      <c r="A28" s="50" t="s">
        <v>520</v>
      </c>
      <c r="B28" s="49">
        <f>(B22+B25+B26+B27)</f>
        <v>10247872</v>
      </c>
      <c r="C28" s="49">
        <f>(C22+C25+C26+C27)</f>
        <v>11543552</v>
      </c>
      <c r="D28" s="49">
        <f>(D22+D25+D26+D27)</f>
        <v>11069537</v>
      </c>
      <c r="E28" s="253">
        <f>(D28/C28*100)</f>
        <v>95.89368159817707</v>
      </c>
      <c r="F28" s="39"/>
      <c r="G28" s="50" t="s">
        <v>521</v>
      </c>
      <c r="H28" s="49">
        <f>(H22+H25+H26+H27)</f>
        <v>4355242</v>
      </c>
      <c r="I28" s="49">
        <f>(I22+I25+I26+I27)</f>
        <v>6844914</v>
      </c>
      <c r="J28" s="49">
        <f>(J22+J25+J26+J27)</f>
        <v>4676537</v>
      </c>
      <c r="K28" s="253">
        <f>(J28/I28*100)</f>
        <v>68.32134048725813</v>
      </c>
    </row>
    <row r="29" spans="1:11" ht="12.75">
      <c r="A29" s="282"/>
      <c r="B29" s="51"/>
      <c r="C29" s="51"/>
      <c r="D29" s="51"/>
      <c r="E29" s="51"/>
      <c r="F29" s="39"/>
      <c r="G29" s="282"/>
      <c r="H29" s="51"/>
      <c r="I29" s="51"/>
      <c r="J29" s="51"/>
      <c r="K29" s="51"/>
    </row>
    <row r="30" spans="1:11" ht="12.75">
      <c r="A30" s="282"/>
      <c r="B30" s="51"/>
      <c r="C30" s="51"/>
      <c r="D30" s="51"/>
      <c r="E30" s="51"/>
      <c r="F30" s="39"/>
      <c r="G30" s="282"/>
      <c r="H30" s="51"/>
      <c r="I30" s="51"/>
      <c r="J30" s="51"/>
      <c r="K30" s="51"/>
    </row>
    <row r="31" spans="1:11" ht="12.75">
      <c r="A31" s="282"/>
      <c r="B31" s="51"/>
      <c r="C31" s="51"/>
      <c r="D31" s="51"/>
      <c r="E31" s="51"/>
      <c r="F31" s="39"/>
      <c r="G31" s="282"/>
      <c r="H31" s="51"/>
      <c r="I31" s="51"/>
      <c r="J31" s="51"/>
      <c r="K31" s="51"/>
    </row>
    <row r="32" spans="1:11" ht="12.75">
      <c r="A32" s="304"/>
      <c r="B32" s="51"/>
      <c r="C32" s="51"/>
      <c r="D32" s="51"/>
      <c r="E32" s="51"/>
      <c r="F32" s="39"/>
      <c r="G32" s="282"/>
      <c r="H32" s="51"/>
      <c r="I32" s="51"/>
      <c r="J32" s="51"/>
      <c r="K32" s="51"/>
    </row>
    <row r="33" spans="1:1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2.75">
      <c r="A34" s="412"/>
      <c r="B34" s="413"/>
      <c r="C34" s="414"/>
      <c r="D34" s="412"/>
      <c r="E34" s="412"/>
      <c r="F34" s="39"/>
      <c r="G34" s="412"/>
      <c r="H34" s="413"/>
      <c r="I34" s="414"/>
      <c r="J34" s="412"/>
      <c r="K34" s="412"/>
    </row>
    <row r="35" spans="1:11" ht="12.75">
      <c r="A35" s="415"/>
      <c r="B35" s="536" t="s">
        <v>501</v>
      </c>
      <c r="C35" s="537"/>
      <c r="D35" s="307" t="s">
        <v>380</v>
      </c>
      <c r="E35" s="307" t="s">
        <v>380</v>
      </c>
      <c r="F35" s="39"/>
      <c r="G35" s="415"/>
      <c r="H35" s="536" t="s">
        <v>501</v>
      </c>
      <c r="I35" s="537"/>
      <c r="J35" s="307" t="s">
        <v>380</v>
      </c>
      <c r="K35" s="307" t="s">
        <v>380</v>
      </c>
    </row>
    <row r="36" spans="1:11" ht="13.5">
      <c r="A36" s="416" t="s">
        <v>522</v>
      </c>
      <c r="B36" s="412"/>
      <c r="C36" s="238"/>
      <c r="D36" s="427" t="s">
        <v>820</v>
      </c>
      <c r="E36" s="307" t="s">
        <v>381</v>
      </c>
      <c r="F36" s="39"/>
      <c r="G36" s="416" t="s">
        <v>523</v>
      </c>
      <c r="H36" s="412"/>
      <c r="I36" s="238"/>
      <c r="J36" s="427" t="s">
        <v>820</v>
      </c>
      <c r="K36" s="307" t="s">
        <v>381</v>
      </c>
    </row>
    <row r="37" spans="1:11" ht="12.75">
      <c r="A37" s="415"/>
      <c r="B37" s="307" t="s">
        <v>0</v>
      </c>
      <c r="C37" s="237" t="s">
        <v>7</v>
      </c>
      <c r="D37" s="415"/>
      <c r="E37" s="415"/>
      <c r="F37" s="39"/>
      <c r="G37" s="415"/>
      <c r="H37" s="307" t="s">
        <v>0</v>
      </c>
      <c r="I37" s="237" t="s">
        <v>7</v>
      </c>
      <c r="J37" s="415"/>
      <c r="K37" s="415"/>
    </row>
    <row r="38" spans="1:11" ht="12.75">
      <c r="A38" s="417"/>
      <c r="B38" s="308" t="s">
        <v>3</v>
      </c>
      <c r="C38" s="308" t="s">
        <v>3</v>
      </c>
      <c r="D38" s="417"/>
      <c r="E38" s="417"/>
      <c r="F38" s="39"/>
      <c r="G38" s="417"/>
      <c r="H38" s="308" t="s">
        <v>3</v>
      </c>
      <c r="I38" s="308" t="s">
        <v>3</v>
      </c>
      <c r="J38" s="417"/>
      <c r="K38" s="417"/>
    </row>
    <row r="39" spans="1:11" ht="12.75">
      <c r="A39" s="48" t="s">
        <v>527</v>
      </c>
      <c r="B39" s="49">
        <f>(B12-B28)</f>
        <v>-488812</v>
      </c>
      <c r="C39" s="49">
        <f>(C12-C28)</f>
        <v>-271269</v>
      </c>
      <c r="D39" s="49">
        <f>(D12-D28)</f>
        <v>204672</v>
      </c>
      <c r="E39" s="253">
        <f>(D39/C39*100)</f>
        <v>-75.44983024230561</v>
      </c>
      <c r="F39" s="39"/>
      <c r="G39" s="418" t="s">
        <v>524</v>
      </c>
      <c r="H39" s="419">
        <f>(H12-H28)</f>
        <v>-454024</v>
      </c>
      <c r="I39" s="419">
        <f>(I12-I28)</f>
        <v>-704657</v>
      </c>
      <c r="J39" s="419">
        <f>(J12-J28)</f>
        <v>-303093</v>
      </c>
      <c r="K39" s="420">
        <f>(J39/I39*100)</f>
        <v>43.01284170880301</v>
      </c>
    </row>
    <row r="40" spans="1:11" ht="15">
      <c r="A40" s="286" t="s">
        <v>4</v>
      </c>
      <c r="B40" s="287"/>
      <c r="C40" s="287"/>
      <c r="D40" s="287"/>
      <c r="E40" s="287"/>
      <c r="F40" s="274"/>
      <c r="G40" s="18" t="s">
        <v>544</v>
      </c>
      <c r="H40" s="18">
        <f>(B39+H39)</f>
        <v>-942836</v>
      </c>
      <c r="I40" s="18">
        <f>(C39+I39)</f>
        <v>-975926</v>
      </c>
      <c r="J40" s="18">
        <f>(D39+J39)</f>
        <v>-98421</v>
      </c>
      <c r="K40" s="18">
        <f>(J40/I40*100)</f>
        <v>10.08488348501833</v>
      </c>
    </row>
    <row r="41" spans="1:11" ht="15">
      <c r="A41" s="286"/>
      <c r="B41" s="287"/>
      <c r="C41" s="287"/>
      <c r="D41" s="287"/>
      <c r="E41" s="287"/>
      <c r="F41" s="274"/>
      <c r="G41" s="286"/>
      <c r="H41" s="287"/>
      <c r="I41" s="287"/>
      <c r="J41" s="287"/>
      <c r="K41" s="287"/>
    </row>
    <row r="42" spans="1:11" ht="15">
      <c r="A42" s="286"/>
      <c r="B42" s="287"/>
      <c r="C42" s="287"/>
      <c r="D42" s="287"/>
      <c r="E42" s="287"/>
      <c r="F42" s="274"/>
      <c r="G42" s="286"/>
      <c r="H42" s="287"/>
      <c r="I42" s="287"/>
      <c r="J42" s="287"/>
      <c r="K42" s="287"/>
    </row>
    <row r="43" spans="1:11" ht="15">
      <c r="A43" s="274"/>
      <c r="B43" s="274"/>
      <c r="C43" s="274"/>
      <c r="D43" s="274"/>
      <c r="E43" s="274"/>
      <c r="F43" s="274"/>
      <c r="G43" s="274"/>
      <c r="H43" s="288"/>
      <c r="I43" s="288"/>
      <c r="J43" s="288"/>
      <c r="K43" s="288"/>
    </row>
    <row r="44" spans="1:11" ht="15">
      <c r="A44" s="274"/>
      <c r="B44" s="274"/>
      <c r="C44" s="274"/>
      <c r="D44" s="274"/>
      <c r="E44" s="274"/>
      <c r="F44" s="274"/>
      <c r="G44" s="274"/>
      <c r="H44" s="288"/>
      <c r="I44" s="288"/>
      <c r="J44" s="288"/>
      <c r="K44" s="288"/>
    </row>
  </sheetData>
  <mergeCells count="6">
    <mergeCell ref="B35:C35"/>
    <mergeCell ref="H35:I35"/>
    <mergeCell ref="B4:C4"/>
    <mergeCell ref="H4:I4"/>
    <mergeCell ref="B18:C18"/>
    <mergeCell ref="H18:I1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0" r:id="rId1"/>
  <headerFooter alignWithMargins="0">
    <oddHeader>&amp;C&amp;"Times New Roman CE,Normál"3/3
Működési és felhalmozási költségvetés 
egyensúlyának alakulása&amp;R&amp;"Times New Roman CE,Normál"1.sz. melléklet
(ezer ft-ban)</oddHeader>
    <oddFooter>&amp;L&amp;"Times New Roman CE,Normál"&amp;D/&amp;T
Megjegyzés: hiány (-), többlet : (+)&amp;C&amp;"Times New Roman CE,Normál"&amp;F/&amp;A/Ráczné&amp;R&amp;"Times New Roman CE,Normál"................../................oldal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75" zoomScaleNormal="75" zoomScaleSheetLayoutView="75" workbookViewId="0" topLeftCell="A1">
      <selection activeCell="E31" sqref="E31"/>
    </sheetView>
  </sheetViews>
  <sheetFormatPr defaultColWidth="9.140625" defaultRowHeight="12.75"/>
  <cols>
    <col min="1" max="1" width="5.28125" style="0" customWidth="1"/>
    <col min="2" max="2" width="51.8515625" style="0" customWidth="1"/>
    <col min="3" max="5" width="12.28125" style="0" customWidth="1"/>
    <col min="6" max="6" width="12.140625" style="0" customWidth="1"/>
    <col min="7" max="7" width="21.28125" style="0" customWidth="1"/>
  </cols>
  <sheetData>
    <row r="1" spans="1:7" ht="12.75">
      <c r="A1" s="74" t="s">
        <v>8</v>
      </c>
      <c r="B1" s="74" t="s">
        <v>192</v>
      </c>
      <c r="C1" s="74" t="s">
        <v>0</v>
      </c>
      <c r="D1" s="74" t="s">
        <v>7</v>
      </c>
      <c r="E1" s="74" t="s">
        <v>379</v>
      </c>
      <c r="F1" s="74" t="s">
        <v>379</v>
      </c>
      <c r="G1" s="74" t="s">
        <v>145</v>
      </c>
    </row>
    <row r="2" spans="1:7" ht="12.75">
      <c r="A2" s="83" t="s">
        <v>9</v>
      </c>
      <c r="B2" s="164"/>
      <c r="C2" s="83" t="s">
        <v>11</v>
      </c>
      <c r="D2" s="83" t="s">
        <v>11</v>
      </c>
      <c r="E2" s="431" t="s">
        <v>819</v>
      </c>
      <c r="F2" s="83" t="s">
        <v>381</v>
      </c>
      <c r="G2" s="84"/>
    </row>
    <row r="3" spans="1:7" ht="12.75">
      <c r="A3" s="165"/>
      <c r="B3" s="546" t="s">
        <v>230</v>
      </c>
      <c r="C3" s="546"/>
      <c r="D3" s="546"/>
      <c r="E3" s="546"/>
      <c r="F3" s="546"/>
      <c r="G3" s="546"/>
    </row>
    <row r="4" spans="1:7" ht="12.75">
      <c r="A4" s="39"/>
      <c r="B4" s="547"/>
      <c r="C4" s="547"/>
      <c r="D4" s="547"/>
      <c r="E4" s="547"/>
      <c r="F4" s="547"/>
      <c r="G4" s="547"/>
    </row>
    <row r="5" spans="1:7" ht="12.75">
      <c r="A5" s="166"/>
      <c r="B5" s="167"/>
      <c r="C5" s="168"/>
      <c r="D5" s="168"/>
      <c r="E5" s="168"/>
      <c r="F5" s="168"/>
      <c r="G5" s="166"/>
    </row>
    <row r="6" spans="1:7" ht="12.75">
      <c r="A6" s="70" t="s">
        <v>13</v>
      </c>
      <c r="B6" s="169" t="s">
        <v>364</v>
      </c>
      <c r="C6" s="170"/>
      <c r="D6" s="171"/>
      <c r="E6" s="171"/>
      <c r="F6" s="170"/>
      <c r="G6" s="172"/>
    </row>
    <row r="7" spans="1:7" ht="12.75">
      <c r="A7" s="139" t="s">
        <v>14</v>
      </c>
      <c r="B7" s="172" t="s">
        <v>276</v>
      </c>
      <c r="C7" s="170">
        <v>20794</v>
      </c>
      <c r="D7" s="170">
        <v>20794</v>
      </c>
      <c r="E7" s="170">
        <v>20794</v>
      </c>
      <c r="F7" s="173">
        <f>(E7/D7*100)</f>
        <v>100</v>
      </c>
      <c r="G7" s="172"/>
    </row>
    <row r="8" spans="1:7" ht="12.75">
      <c r="A8" s="139" t="s">
        <v>12</v>
      </c>
      <c r="B8" s="172" t="s">
        <v>277</v>
      </c>
      <c r="C8" s="170">
        <v>19758</v>
      </c>
      <c r="D8" s="170">
        <v>19236</v>
      </c>
      <c r="E8" s="170">
        <v>19236</v>
      </c>
      <c r="F8" s="173">
        <f aca="true" t="shared" si="0" ref="F8:F26">(E8/D8*100)</f>
        <v>100</v>
      </c>
      <c r="G8" s="172"/>
    </row>
    <row r="9" spans="1:7" ht="12.75">
      <c r="A9" s="139" t="s">
        <v>15</v>
      </c>
      <c r="B9" s="172" t="s">
        <v>278</v>
      </c>
      <c r="C9" s="170">
        <v>32227</v>
      </c>
      <c r="D9" s="170">
        <v>31077</v>
      </c>
      <c r="E9" s="170">
        <v>31077</v>
      </c>
      <c r="F9" s="173">
        <f t="shared" si="0"/>
        <v>100</v>
      </c>
      <c r="G9" s="172"/>
    </row>
    <row r="10" spans="1:7" ht="12.75">
      <c r="A10" s="139" t="s">
        <v>16</v>
      </c>
      <c r="B10" s="172" t="s">
        <v>279</v>
      </c>
      <c r="C10" s="170"/>
      <c r="D10" s="170"/>
      <c r="E10" s="170"/>
      <c r="F10" s="173"/>
      <c r="G10" s="172"/>
    </row>
    <row r="11" spans="1:7" ht="12.75">
      <c r="A11" s="172"/>
      <c r="B11" s="172" t="s">
        <v>280</v>
      </c>
      <c r="C11" s="170">
        <v>13275</v>
      </c>
      <c r="D11" s="170">
        <v>13500</v>
      </c>
      <c r="E11" s="170">
        <v>13500</v>
      </c>
      <c r="F11" s="173">
        <f>(E11/D11*100)</f>
        <v>100</v>
      </c>
      <c r="G11" s="172"/>
    </row>
    <row r="12" spans="1:7" ht="12.75">
      <c r="A12" s="139" t="s">
        <v>17</v>
      </c>
      <c r="B12" s="172" t="s">
        <v>228</v>
      </c>
      <c r="C12" s="170">
        <v>16112</v>
      </c>
      <c r="D12" s="170">
        <v>16112</v>
      </c>
      <c r="E12" s="170">
        <v>16112</v>
      </c>
      <c r="F12" s="173">
        <f t="shared" si="0"/>
        <v>100</v>
      </c>
      <c r="G12" s="172"/>
    </row>
    <row r="13" spans="1:7" ht="12.75">
      <c r="A13" s="139" t="s">
        <v>19</v>
      </c>
      <c r="B13" s="172" t="s">
        <v>799</v>
      </c>
      <c r="C13" s="170">
        <v>0</v>
      </c>
      <c r="D13" s="170">
        <v>0</v>
      </c>
      <c r="E13" s="170">
        <v>0</v>
      </c>
      <c r="F13" s="212">
        <v>0</v>
      </c>
      <c r="G13" s="172"/>
    </row>
    <row r="14" spans="1:7" ht="12.75">
      <c r="A14" s="172"/>
      <c r="B14" s="172"/>
      <c r="C14" s="170"/>
      <c r="D14" s="170"/>
      <c r="E14" s="170"/>
      <c r="F14" s="173"/>
      <c r="G14" s="172"/>
    </row>
    <row r="15" spans="1:7" ht="12.75">
      <c r="A15" s="70" t="s">
        <v>27</v>
      </c>
      <c r="B15" s="169" t="s">
        <v>287</v>
      </c>
      <c r="C15" s="170"/>
      <c r="D15" s="170"/>
      <c r="E15" s="170"/>
      <c r="F15" s="173"/>
      <c r="G15" s="172"/>
    </row>
    <row r="16" spans="1:7" ht="12.75">
      <c r="A16" s="172"/>
      <c r="B16" s="169" t="s">
        <v>281</v>
      </c>
      <c r="C16" s="170"/>
      <c r="D16" s="170"/>
      <c r="E16" s="170"/>
      <c r="F16" s="173"/>
      <c r="G16" s="172"/>
    </row>
    <row r="17" spans="1:7" ht="12.75">
      <c r="A17" s="139" t="s">
        <v>14</v>
      </c>
      <c r="B17" s="172" t="s">
        <v>282</v>
      </c>
      <c r="C17" s="170"/>
      <c r="D17" s="170"/>
      <c r="E17" s="170"/>
      <c r="F17" s="173"/>
      <c r="G17" s="172"/>
    </row>
    <row r="18" spans="1:7" ht="12.75">
      <c r="A18" s="172"/>
      <c r="B18" s="172" t="s">
        <v>283</v>
      </c>
      <c r="C18" s="170">
        <v>101556</v>
      </c>
      <c r="D18" s="170">
        <v>67806</v>
      </c>
      <c r="E18" s="170">
        <v>49418</v>
      </c>
      <c r="F18" s="173">
        <f t="shared" si="0"/>
        <v>72.88145591835531</v>
      </c>
      <c r="G18" s="172"/>
    </row>
    <row r="19" spans="1:7" ht="12.75">
      <c r="A19" s="172"/>
      <c r="B19" s="172" t="s">
        <v>367</v>
      </c>
      <c r="C19" s="170">
        <v>5175</v>
      </c>
      <c r="D19" s="170">
        <v>5175</v>
      </c>
      <c r="E19" s="170">
        <v>4484</v>
      </c>
      <c r="F19" s="173">
        <f t="shared" si="0"/>
        <v>86.64734299516908</v>
      </c>
      <c r="G19" s="172"/>
    </row>
    <row r="20" spans="1:7" ht="12.75">
      <c r="A20" s="172"/>
      <c r="B20" s="172" t="s">
        <v>563</v>
      </c>
      <c r="C20" s="170">
        <v>168000</v>
      </c>
      <c r="D20" s="170">
        <v>168000</v>
      </c>
      <c r="E20" s="170">
        <v>156318</v>
      </c>
      <c r="F20" s="173">
        <f t="shared" si="0"/>
        <v>93.04642857142858</v>
      </c>
      <c r="G20" s="172"/>
    </row>
    <row r="21" spans="1:7" ht="12.75">
      <c r="A21" s="172"/>
      <c r="B21" s="172" t="s">
        <v>800</v>
      </c>
      <c r="C21" s="170">
        <v>0</v>
      </c>
      <c r="D21" s="170">
        <v>17</v>
      </c>
      <c r="E21" s="170">
        <v>17</v>
      </c>
      <c r="F21" s="173">
        <f t="shared" si="0"/>
        <v>100</v>
      </c>
      <c r="G21" s="172"/>
    </row>
    <row r="22" spans="1:7" ht="12.75">
      <c r="A22" s="139" t="s">
        <v>12</v>
      </c>
      <c r="B22" s="172" t="s">
        <v>284</v>
      </c>
      <c r="C22" s="170">
        <v>68401</v>
      </c>
      <c r="D22" s="170">
        <v>68401</v>
      </c>
      <c r="E22" s="170">
        <v>68401</v>
      </c>
      <c r="F22" s="173">
        <f t="shared" si="0"/>
        <v>100</v>
      </c>
      <c r="G22" s="172"/>
    </row>
    <row r="23" spans="1:7" ht="12.75">
      <c r="A23" s="172"/>
      <c r="B23" s="172"/>
      <c r="C23" s="170"/>
      <c r="D23" s="170"/>
      <c r="E23" s="170"/>
      <c r="F23" s="173"/>
      <c r="G23" s="172"/>
    </row>
    <row r="24" spans="1:7" ht="12.75">
      <c r="A24" s="70" t="s">
        <v>28</v>
      </c>
      <c r="B24" s="169" t="s">
        <v>285</v>
      </c>
      <c r="C24" s="170">
        <v>178608</v>
      </c>
      <c r="D24" s="170">
        <v>178608</v>
      </c>
      <c r="E24" s="170">
        <v>178608</v>
      </c>
      <c r="F24" s="173">
        <f t="shared" si="0"/>
        <v>100</v>
      </c>
      <c r="G24" s="172"/>
    </row>
    <row r="25" spans="1:7" ht="12.75">
      <c r="A25" s="172"/>
      <c r="B25" s="172"/>
      <c r="C25" s="170"/>
      <c r="D25" s="170"/>
      <c r="E25" s="170"/>
      <c r="F25" s="173"/>
      <c r="G25" s="172"/>
    </row>
    <row r="26" spans="1:7" ht="12.75">
      <c r="A26" s="70" t="s">
        <v>365</v>
      </c>
      <c r="B26" s="169" t="s">
        <v>286</v>
      </c>
      <c r="C26" s="170">
        <v>1400</v>
      </c>
      <c r="D26" s="170">
        <v>1400</v>
      </c>
      <c r="E26" s="170">
        <v>1400</v>
      </c>
      <c r="F26" s="173">
        <f t="shared" si="0"/>
        <v>100</v>
      </c>
      <c r="G26" s="172"/>
    </row>
    <row r="27" spans="1:7" ht="12.75">
      <c r="A27" s="172"/>
      <c r="B27" s="169" t="s">
        <v>366</v>
      </c>
      <c r="C27" s="170"/>
      <c r="D27" s="170"/>
      <c r="E27" s="170"/>
      <c r="F27" s="170"/>
      <c r="G27" s="172"/>
    </row>
    <row r="28" spans="1:7" ht="12.75">
      <c r="A28" s="172"/>
      <c r="B28" s="172"/>
      <c r="C28" s="170"/>
      <c r="D28" s="170"/>
      <c r="E28" s="170"/>
      <c r="F28" s="170"/>
      <c r="G28" s="172"/>
    </row>
    <row r="29" spans="1:7" ht="12.75">
      <c r="A29" s="172"/>
      <c r="B29" s="172"/>
      <c r="C29" s="170"/>
      <c r="D29" s="170"/>
      <c r="E29" s="170"/>
      <c r="F29" s="170"/>
      <c r="G29" s="172"/>
    </row>
    <row r="30" spans="1:7" ht="12.75">
      <c r="A30" s="174"/>
      <c r="B30" s="44"/>
      <c r="C30" s="86"/>
      <c r="D30" s="170"/>
      <c r="E30" s="170"/>
      <c r="F30" s="86"/>
      <c r="G30" s="44"/>
    </row>
    <row r="31" spans="1:7" ht="12.75">
      <c r="A31" s="175"/>
      <c r="B31" s="176" t="s">
        <v>195</v>
      </c>
      <c r="C31" s="135">
        <f>SUM(C6:C30)</f>
        <v>625306</v>
      </c>
      <c r="D31" s="135">
        <f>SUM(D6:D30)</f>
        <v>590126</v>
      </c>
      <c r="E31" s="135">
        <f>SUM(E6:E30)</f>
        <v>559365</v>
      </c>
      <c r="F31" s="177">
        <f>(E31/D31*100)</f>
        <v>94.78738438909656</v>
      </c>
      <c r="G31" s="178"/>
    </row>
  </sheetData>
  <mergeCells count="1">
    <mergeCell ref="B3:G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&amp;C&amp;"Times New Roman CE,Normál" &amp;P/&amp;N
Normatív, kötött felhasználású 
támogatások&amp;R&amp;"Times New Roman CE,Normál"1/a. sz. melléklet
(ezer ft-ban)</oddHeader>
    <oddFooter>&amp;L&amp;"Times New Roman CE,Normál"&amp;D / &amp;T / Bagyari Lajosné&amp;C&amp;"Times New Roman CE,Normál"&amp;F/&amp;A/Ráczné&amp;R&amp;"Times New Roman CE,Normál"..................../.................oldal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Normal="75" zoomScaleSheetLayoutView="75"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55.140625" style="0" bestFit="1" customWidth="1"/>
    <col min="3" max="3" width="10.140625" style="0" customWidth="1"/>
    <col min="4" max="5" width="10.7109375" style="0" customWidth="1"/>
    <col min="6" max="6" width="9.8515625" style="0" customWidth="1"/>
    <col min="7" max="7" width="29.7109375" style="0" customWidth="1"/>
  </cols>
  <sheetData>
    <row r="1" spans="1:7" ht="12.75">
      <c r="A1" s="39"/>
      <c r="B1" s="39"/>
      <c r="C1" s="39"/>
      <c r="D1" s="39"/>
      <c r="E1" s="39"/>
      <c r="F1" s="39"/>
      <c r="G1" s="39"/>
    </row>
    <row r="2" spans="1:7" ht="12.75">
      <c r="A2" s="74" t="s">
        <v>8</v>
      </c>
      <c r="B2" s="74" t="s">
        <v>192</v>
      </c>
      <c r="C2" s="74" t="s">
        <v>0</v>
      </c>
      <c r="D2" s="74" t="s">
        <v>1</v>
      </c>
      <c r="E2" s="74" t="s">
        <v>379</v>
      </c>
      <c r="F2" s="74" t="s">
        <v>380</v>
      </c>
      <c r="G2" s="74" t="s">
        <v>145</v>
      </c>
    </row>
    <row r="3" spans="1:7" ht="12.75">
      <c r="A3" s="83" t="s">
        <v>9</v>
      </c>
      <c r="B3" s="164"/>
      <c r="C3" s="83" t="s">
        <v>11</v>
      </c>
      <c r="D3" s="83" t="s">
        <v>11</v>
      </c>
      <c r="E3" s="431" t="s">
        <v>820</v>
      </c>
      <c r="F3" s="83" t="s">
        <v>381</v>
      </c>
      <c r="G3" s="84"/>
    </row>
    <row r="4" spans="1:7" ht="12.75">
      <c r="A4" s="165"/>
      <c r="B4" s="546" t="s">
        <v>230</v>
      </c>
      <c r="C4" s="546"/>
      <c r="D4" s="546"/>
      <c r="E4" s="546"/>
      <c r="F4" s="546"/>
      <c r="G4" s="546"/>
    </row>
    <row r="5" spans="1:7" ht="12.75">
      <c r="A5" s="39"/>
      <c r="B5" s="547"/>
      <c r="C5" s="547"/>
      <c r="D5" s="547"/>
      <c r="E5" s="547"/>
      <c r="F5" s="547"/>
      <c r="G5" s="547"/>
    </row>
    <row r="6" spans="1:7" ht="12.75">
      <c r="A6" s="166"/>
      <c r="B6" s="167"/>
      <c r="C6" s="168"/>
      <c r="D6" s="168"/>
      <c r="E6" s="168"/>
      <c r="F6" s="168"/>
      <c r="G6" s="166"/>
    </row>
    <row r="7" spans="1:7" ht="12.75">
      <c r="A7" s="70" t="s">
        <v>14</v>
      </c>
      <c r="B7" s="172" t="s">
        <v>368</v>
      </c>
      <c r="C7" s="170">
        <v>1310</v>
      </c>
      <c r="D7" s="170">
        <v>1442</v>
      </c>
      <c r="E7" s="170">
        <v>1442</v>
      </c>
      <c r="F7" s="173">
        <f aca="true" t="shared" si="0" ref="F7:F18">(E7/D7*100)</f>
        <v>100</v>
      </c>
      <c r="G7" s="172"/>
    </row>
    <row r="8" spans="1:7" ht="12.75">
      <c r="A8" s="70" t="s">
        <v>12</v>
      </c>
      <c r="B8" s="172" t="s">
        <v>548</v>
      </c>
      <c r="C8" s="170">
        <v>0</v>
      </c>
      <c r="D8" s="170">
        <v>16568</v>
      </c>
      <c r="E8" s="170">
        <v>16568</v>
      </c>
      <c r="F8" s="173">
        <f t="shared" si="0"/>
        <v>100</v>
      </c>
      <c r="G8" s="172"/>
    </row>
    <row r="9" spans="1:7" ht="12.75">
      <c r="A9" s="70" t="s">
        <v>15</v>
      </c>
      <c r="B9" s="172" t="s">
        <v>719</v>
      </c>
      <c r="C9" s="170">
        <v>0</v>
      </c>
      <c r="D9" s="170">
        <v>76005</v>
      </c>
      <c r="E9" s="170">
        <v>76005</v>
      </c>
      <c r="F9" s="173">
        <f t="shared" si="0"/>
        <v>100</v>
      </c>
      <c r="G9" s="172"/>
    </row>
    <row r="10" spans="1:7" ht="12.75">
      <c r="A10" s="70" t="s">
        <v>16</v>
      </c>
      <c r="B10" s="172" t="s">
        <v>720</v>
      </c>
      <c r="C10" s="170">
        <v>0</v>
      </c>
      <c r="D10" s="170">
        <v>73579</v>
      </c>
      <c r="E10" s="170">
        <v>73579</v>
      </c>
      <c r="F10" s="173">
        <f t="shared" si="0"/>
        <v>100</v>
      </c>
      <c r="G10" s="172"/>
    </row>
    <row r="11" spans="1:7" ht="12.75">
      <c r="A11" s="70" t="s">
        <v>17</v>
      </c>
      <c r="B11" s="172" t="s">
        <v>721</v>
      </c>
      <c r="C11" s="170">
        <v>0</v>
      </c>
      <c r="D11" s="170">
        <v>1800</v>
      </c>
      <c r="E11" s="170">
        <v>1800</v>
      </c>
      <c r="F11" s="173">
        <f t="shared" si="0"/>
        <v>100</v>
      </c>
      <c r="G11" s="172"/>
    </row>
    <row r="12" spans="1:7" ht="12.75">
      <c r="A12" s="70" t="s">
        <v>19</v>
      </c>
      <c r="B12" s="172" t="s">
        <v>818</v>
      </c>
      <c r="C12" s="170">
        <v>0</v>
      </c>
      <c r="D12" s="170">
        <v>7156</v>
      </c>
      <c r="E12" s="170">
        <v>7156</v>
      </c>
      <c r="F12" s="173">
        <f t="shared" si="0"/>
        <v>100</v>
      </c>
      <c r="G12" s="172"/>
    </row>
    <row r="13" spans="1:7" ht="12.75">
      <c r="A13" s="70" t="s">
        <v>20</v>
      </c>
      <c r="B13" s="172" t="s">
        <v>801</v>
      </c>
      <c r="C13" s="170">
        <v>0</v>
      </c>
      <c r="D13" s="170">
        <v>141</v>
      </c>
      <c r="E13" s="170">
        <v>141</v>
      </c>
      <c r="F13" s="173">
        <f t="shared" si="0"/>
        <v>100</v>
      </c>
      <c r="G13" s="172"/>
    </row>
    <row r="14" spans="1:7" ht="12.75">
      <c r="A14" s="70" t="s">
        <v>21</v>
      </c>
      <c r="B14" s="172" t="s">
        <v>802</v>
      </c>
      <c r="C14" s="170">
        <v>0</v>
      </c>
      <c r="D14" s="170">
        <v>489346</v>
      </c>
      <c r="E14" s="170">
        <v>489346</v>
      </c>
      <c r="F14" s="173">
        <f>(E14/D14*100)</f>
        <v>100</v>
      </c>
      <c r="G14" s="172"/>
    </row>
    <row r="15" spans="1:7" ht="12.75">
      <c r="A15" s="70" t="s">
        <v>22</v>
      </c>
      <c r="B15" s="172" t="s">
        <v>866</v>
      </c>
      <c r="C15" s="170">
        <v>0</v>
      </c>
      <c r="D15" s="170">
        <v>2234</v>
      </c>
      <c r="E15" s="170">
        <v>2234</v>
      </c>
      <c r="F15" s="173">
        <f>(E15/D15*100)</f>
        <v>100</v>
      </c>
      <c r="G15" s="172"/>
    </row>
    <row r="16" spans="1:7" ht="12.75">
      <c r="A16" s="70" t="s">
        <v>23</v>
      </c>
      <c r="B16" s="172" t="s">
        <v>876</v>
      </c>
      <c r="C16" s="170">
        <v>0</v>
      </c>
      <c r="D16" s="170">
        <v>0</v>
      </c>
      <c r="E16" s="170">
        <v>1700</v>
      </c>
      <c r="F16" s="212">
        <v>0</v>
      </c>
      <c r="G16" s="172" t="s">
        <v>877</v>
      </c>
    </row>
    <row r="17" spans="1:7" ht="12.75">
      <c r="A17" s="70" t="s">
        <v>24</v>
      </c>
      <c r="B17" s="172" t="s">
        <v>878</v>
      </c>
      <c r="C17" s="170">
        <v>0</v>
      </c>
      <c r="D17" s="170">
        <v>0</v>
      </c>
      <c r="E17" s="170">
        <v>4117</v>
      </c>
      <c r="F17" s="212">
        <v>0</v>
      </c>
      <c r="G17" s="172"/>
    </row>
    <row r="18" spans="1:7" ht="12.75">
      <c r="A18" s="175"/>
      <c r="B18" s="176" t="s">
        <v>195</v>
      </c>
      <c r="C18" s="135">
        <f>SUM(C7:C17)</f>
        <v>1310</v>
      </c>
      <c r="D18" s="135">
        <f>SUM(D7:D17)</f>
        <v>668271</v>
      </c>
      <c r="E18" s="135">
        <f>SUM(E7:E17)</f>
        <v>674088</v>
      </c>
      <c r="F18" s="177">
        <f t="shared" si="0"/>
        <v>100.87045524944223</v>
      </c>
      <c r="G18" s="178"/>
    </row>
    <row r="19" spans="1:7" ht="12.75">
      <c r="A19" s="165"/>
      <c r="B19" s="165"/>
      <c r="C19" s="165"/>
      <c r="D19" s="165"/>
      <c r="E19" s="165"/>
      <c r="F19" s="165"/>
      <c r="G19" s="165"/>
    </row>
    <row r="20" spans="1:7" ht="12.75">
      <c r="A20" s="39"/>
      <c r="B20" s="547" t="s">
        <v>196</v>
      </c>
      <c r="C20" s="547"/>
      <c r="D20" s="547"/>
      <c r="E20" s="547"/>
      <c r="F20" s="547"/>
      <c r="G20" s="547"/>
    </row>
    <row r="21" spans="1:7" ht="12.75">
      <c r="A21" s="69"/>
      <c r="B21" s="41" t="s">
        <v>4</v>
      </c>
      <c r="C21" s="133"/>
      <c r="D21" s="133"/>
      <c r="E21" s="133"/>
      <c r="F21" s="179"/>
      <c r="G21" s="41"/>
    </row>
    <row r="22" spans="1:7" ht="12.75">
      <c r="A22" s="70" t="s">
        <v>14</v>
      </c>
      <c r="B22" s="41" t="s">
        <v>356</v>
      </c>
      <c r="C22" s="82">
        <v>3750</v>
      </c>
      <c r="D22" s="82">
        <v>7215</v>
      </c>
      <c r="E22" s="170">
        <v>7215</v>
      </c>
      <c r="F22" s="173">
        <f aca="true" t="shared" si="1" ref="F22:F36">(E22/D22*100)</f>
        <v>100</v>
      </c>
      <c r="G22" s="41"/>
    </row>
    <row r="23" spans="1:7" ht="12.75">
      <c r="A23" s="70" t="s">
        <v>12</v>
      </c>
      <c r="B23" s="41" t="s">
        <v>288</v>
      </c>
      <c r="C23" s="82"/>
      <c r="D23" s="82"/>
      <c r="E23" s="170"/>
      <c r="F23" s="173"/>
      <c r="G23" s="41"/>
    </row>
    <row r="24" spans="1:7" ht="12.75">
      <c r="A24" s="70"/>
      <c r="B24" s="41" t="s">
        <v>289</v>
      </c>
      <c r="C24" s="82">
        <v>26600</v>
      </c>
      <c r="D24" s="82">
        <v>27021</v>
      </c>
      <c r="E24" s="170">
        <v>27021</v>
      </c>
      <c r="F24" s="173">
        <f t="shared" si="1"/>
        <v>100</v>
      </c>
      <c r="G24" s="70"/>
    </row>
    <row r="25" spans="1:7" ht="12.75">
      <c r="A25" s="70"/>
      <c r="B25" s="41" t="s">
        <v>540</v>
      </c>
      <c r="C25" s="82">
        <v>9966</v>
      </c>
      <c r="D25" s="82">
        <v>11902</v>
      </c>
      <c r="E25" s="170">
        <v>11903</v>
      </c>
      <c r="F25" s="173">
        <f t="shared" si="1"/>
        <v>100.00840194925222</v>
      </c>
      <c r="G25" s="70" t="s">
        <v>4</v>
      </c>
    </row>
    <row r="26" spans="1:7" ht="12.75">
      <c r="A26" s="70"/>
      <c r="B26" s="41" t="s">
        <v>541</v>
      </c>
      <c r="C26" s="82">
        <v>4450</v>
      </c>
      <c r="D26" s="82">
        <v>16450</v>
      </c>
      <c r="E26" s="170">
        <v>15615</v>
      </c>
      <c r="F26" s="173">
        <f t="shared" si="1"/>
        <v>94.92401215805472</v>
      </c>
      <c r="G26" s="70"/>
    </row>
    <row r="27" spans="1:7" ht="12.75">
      <c r="A27" s="70"/>
      <c r="B27" s="41" t="s">
        <v>564</v>
      </c>
      <c r="C27" s="82">
        <v>0</v>
      </c>
      <c r="D27" s="82">
        <v>19650</v>
      </c>
      <c r="E27" s="170">
        <v>19650</v>
      </c>
      <c r="F27" s="173">
        <f t="shared" si="1"/>
        <v>100</v>
      </c>
      <c r="G27" s="70"/>
    </row>
    <row r="28" spans="1:7" ht="12.75">
      <c r="A28" s="70"/>
      <c r="B28" s="41" t="s">
        <v>748</v>
      </c>
      <c r="C28" s="82">
        <v>0</v>
      </c>
      <c r="D28" s="82">
        <v>8520</v>
      </c>
      <c r="E28" s="170">
        <v>8520</v>
      </c>
      <c r="F28" s="173">
        <f t="shared" si="1"/>
        <v>100</v>
      </c>
      <c r="G28" s="70"/>
    </row>
    <row r="29" spans="1:7" ht="12.75">
      <c r="A29" s="70"/>
      <c r="B29" s="41" t="s">
        <v>745</v>
      </c>
      <c r="C29" s="82">
        <v>0</v>
      </c>
      <c r="D29" s="82">
        <v>7611</v>
      </c>
      <c r="E29" s="170">
        <v>0</v>
      </c>
      <c r="F29" s="173">
        <f t="shared" si="1"/>
        <v>0</v>
      </c>
      <c r="G29" s="70"/>
    </row>
    <row r="30" spans="1:7" ht="12.75">
      <c r="A30" s="70"/>
      <c r="B30" s="41" t="s">
        <v>746</v>
      </c>
      <c r="C30" s="82">
        <v>0</v>
      </c>
      <c r="D30" s="82">
        <v>100</v>
      </c>
      <c r="E30" s="170">
        <v>0</v>
      </c>
      <c r="F30" s="173">
        <f t="shared" si="1"/>
        <v>0</v>
      </c>
      <c r="G30" s="70"/>
    </row>
    <row r="31" spans="1:7" ht="12.75">
      <c r="A31" s="70"/>
      <c r="B31" s="41" t="s">
        <v>747</v>
      </c>
      <c r="C31" s="82">
        <v>0</v>
      </c>
      <c r="D31" s="82">
        <v>2463</v>
      </c>
      <c r="E31" s="170">
        <v>0</v>
      </c>
      <c r="F31" s="173">
        <f t="shared" si="1"/>
        <v>0</v>
      </c>
      <c r="G31" s="70"/>
    </row>
    <row r="32" spans="1:7" ht="12.75">
      <c r="A32" s="70"/>
      <c r="B32" s="41" t="s">
        <v>821</v>
      </c>
      <c r="C32" s="82">
        <v>0</v>
      </c>
      <c r="D32" s="82">
        <v>25000</v>
      </c>
      <c r="E32" s="170">
        <v>0</v>
      </c>
      <c r="F32" s="173">
        <f t="shared" si="1"/>
        <v>0</v>
      </c>
      <c r="G32" s="70"/>
    </row>
    <row r="33" spans="1:7" ht="12.75">
      <c r="A33" s="70"/>
      <c r="B33" s="41" t="s">
        <v>822</v>
      </c>
      <c r="C33" s="82">
        <v>0</v>
      </c>
      <c r="D33" s="82">
        <v>100</v>
      </c>
      <c r="E33" s="170">
        <v>0</v>
      </c>
      <c r="F33" s="173">
        <f t="shared" si="1"/>
        <v>0</v>
      </c>
      <c r="G33" s="70"/>
    </row>
    <row r="34" spans="1:7" ht="12.75">
      <c r="A34" s="70" t="s">
        <v>15</v>
      </c>
      <c r="B34" s="41" t="s">
        <v>357</v>
      </c>
      <c r="C34" s="82"/>
      <c r="D34" s="82"/>
      <c r="E34" s="170"/>
      <c r="F34" s="173"/>
      <c r="G34" s="70"/>
    </row>
    <row r="35" spans="1:7" ht="12.75">
      <c r="A35" s="70"/>
      <c r="B35" s="41" t="s">
        <v>565</v>
      </c>
      <c r="C35" s="82">
        <v>0</v>
      </c>
      <c r="D35" s="82">
        <v>1066</v>
      </c>
      <c r="E35" s="170">
        <v>1067</v>
      </c>
      <c r="F35" s="173">
        <f t="shared" si="1"/>
        <v>100.093808630394</v>
      </c>
      <c r="G35" s="70"/>
    </row>
    <row r="36" spans="1:7" ht="12.75">
      <c r="A36" s="70" t="s">
        <v>16</v>
      </c>
      <c r="B36" s="41" t="s">
        <v>803</v>
      </c>
      <c r="C36" s="82">
        <v>0</v>
      </c>
      <c r="D36" s="82">
        <v>1575</v>
      </c>
      <c r="E36" s="170">
        <v>1575</v>
      </c>
      <c r="F36" s="173">
        <f t="shared" si="1"/>
        <v>100</v>
      </c>
      <c r="G36" s="70"/>
    </row>
    <row r="37" spans="1:7" ht="12.75">
      <c r="A37" s="70"/>
      <c r="B37" s="41"/>
      <c r="C37" s="82"/>
      <c r="D37" s="170"/>
      <c r="E37" s="180"/>
      <c r="F37" s="179"/>
      <c r="G37" s="70"/>
    </row>
    <row r="38" spans="1:7" ht="12.75">
      <c r="A38" s="72"/>
      <c r="B38" s="54" t="s">
        <v>196</v>
      </c>
      <c r="C38" s="135">
        <f>SUM(C21:C37)</f>
        <v>44766</v>
      </c>
      <c r="D38" s="135">
        <f>SUM(D21:D37)</f>
        <v>128673</v>
      </c>
      <c r="E38" s="135">
        <f>SUM(E21:E37)</f>
        <v>92566</v>
      </c>
      <c r="F38" s="177">
        <f>(E38/D38*100)</f>
        <v>71.93894601042953</v>
      </c>
      <c r="G38" s="181"/>
    </row>
    <row r="39" spans="1:7" ht="12.75">
      <c r="A39" s="141"/>
      <c r="B39" s="141"/>
      <c r="C39" s="141"/>
      <c r="D39" s="141"/>
      <c r="E39" s="141"/>
      <c r="F39" s="141"/>
      <c r="G39" s="141"/>
    </row>
    <row r="40" spans="1:7" ht="12.75">
      <c r="A40" s="72"/>
      <c r="B40" s="54" t="s">
        <v>197</v>
      </c>
      <c r="C40" s="135">
        <f>(C18+C38)</f>
        <v>46076</v>
      </c>
      <c r="D40" s="135">
        <f>(D18+D38)</f>
        <v>796944</v>
      </c>
      <c r="E40" s="135">
        <f>(E18+E38)</f>
        <v>766654</v>
      </c>
      <c r="F40" s="177">
        <f>(E40/D40*100)</f>
        <v>96.19923106265936</v>
      </c>
      <c r="G40" s="181"/>
    </row>
  </sheetData>
  <mergeCells count="2">
    <mergeCell ref="B4:G5"/>
    <mergeCell ref="B20:G20"/>
  </mergeCells>
  <printOptions horizontalCentered="1" verticalCentered="1"/>
  <pageMargins left="0.7874015748031497" right="0.7874015748031497" top="1.09" bottom="0.984251968503937" header="0.5118110236220472" footer="0.5118110236220472"/>
  <pageSetup blackAndWhite="1" horizontalDpi="300" verticalDpi="300" orientation="landscape" paperSize="9" scale="84" r:id="rId1"/>
  <headerFooter alignWithMargins="0">
    <oddHeader>&amp;C&amp;"Times New Roman CE,Normál"&amp;P/&amp;N
Központi támogatások&amp;R&amp;"Times New Roman CE,Normál"1/b.sz. melléklet
(ezer ft-ban)</oddHeader>
    <oddFooter>&amp;L&amp;"Times New Roman CE,Normál"&amp;D / &amp;T 
Bagyari Lajosné &amp;C&amp;"Times New Roman CE,Normál"&amp;F/&amp;A/Ráczné&amp;R&amp;"Times New Roman CE,Normál"................../.................oldal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zoomScaleSheetLayoutView="75" workbookViewId="0" topLeftCell="A9">
      <selection activeCell="H26" sqref="H26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12.57421875" style="0" customWidth="1"/>
    <col min="4" max="4" width="12.00390625" style="0" customWidth="1"/>
    <col min="5" max="6" width="10.7109375" style="0" customWidth="1"/>
    <col min="7" max="7" width="24.421875" style="0" customWidth="1"/>
  </cols>
  <sheetData>
    <row r="1" spans="1:7" ht="12.75">
      <c r="A1" s="39"/>
      <c r="B1" s="39"/>
      <c r="C1" s="39"/>
      <c r="D1" s="39"/>
      <c r="E1" s="39"/>
      <c r="F1" s="39"/>
      <c r="G1" s="137" t="s">
        <v>4</v>
      </c>
    </row>
    <row r="2" spans="1:7" ht="12.75">
      <c r="A2" s="74" t="s">
        <v>8</v>
      </c>
      <c r="B2" s="74" t="s">
        <v>192</v>
      </c>
      <c r="C2" s="74" t="s">
        <v>0</v>
      </c>
      <c r="D2" s="74" t="s">
        <v>1</v>
      </c>
      <c r="E2" s="74" t="s">
        <v>379</v>
      </c>
      <c r="F2" s="74" t="s">
        <v>380</v>
      </c>
      <c r="G2" s="74" t="s">
        <v>145</v>
      </c>
    </row>
    <row r="3" spans="1:7" ht="12.75">
      <c r="A3" s="83" t="s">
        <v>9</v>
      </c>
      <c r="B3" s="164"/>
      <c r="C3" s="83" t="s">
        <v>11</v>
      </c>
      <c r="D3" s="83" t="s">
        <v>11</v>
      </c>
      <c r="E3" s="431" t="s">
        <v>820</v>
      </c>
      <c r="F3" s="83" t="s">
        <v>381</v>
      </c>
      <c r="G3" s="84"/>
    </row>
    <row r="4" spans="1:7" ht="12.75">
      <c r="A4" s="39"/>
      <c r="B4" s="39"/>
      <c r="C4" s="39"/>
      <c r="D4" s="39"/>
      <c r="E4" s="39"/>
      <c r="F4" s="39"/>
      <c r="G4" s="39"/>
    </row>
    <row r="5" spans="1:7" ht="12.75">
      <c r="A5" s="39"/>
      <c r="B5" s="547" t="s">
        <v>201</v>
      </c>
      <c r="C5" s="547"/>
      <c r="D5" s="547"/>
      <c r="E5" s="547"/>
      <c r="F5" s="547"/>
      <c r="G5" s="547"/>
    </row>
    <row r="6" spans="1:7" ht="12.75">
      <c r="A6" s="43" t="s">
        <v>14</v>
      </c>
      <c r="B6" s="40" t="s">
        <v>202</v>
      </c>
      <c r="C6" s="133">
        <v>11000</v>
      </c>
      <c r="D6" s="133">
        <v>11000</v>
      </c>
      <c r="E6" s="432">
        <v>13076</v>
      </c>
      <c r="F6" s="173">
        <f>(E6/D6*100)</f>
        <v>118.87272727272726</v>
      </c>
      <c r="G6" s="40"/>
    </row>
    <row r="7" spans="1:7" ht="12.75">
      <c r="A7" s="42" t="s">
        <v>12</v>
      </c>
      <c r="B7" s="41" t="s">
        <v>203</v>
      </c>
      <c r="C7" s="82">
        <v>1500</v>
      </c>
      <c r="D7" s="82">
        <v>22500</v>
      </c>
      <c r="E7" s="433">
        <v>5918</v>
      </c>
      <c r="F7" s="173">
        <f aca="true" t="shared" si="0" ref="F7:F17">(E7/D7*100)</f>
        <v>26.30222222222222</v>
      </c>
      <c r="G7" s="41"/>
    </row>
    <row r="8" spans="1:7" ht="12.75">
      <c r="A8" s="42" t="s">
        <v>15</v>
      </c>
      <c r="B8" s="41" t="s">
        <v>204</v>
      </c>
      <c r="C8" s="82">
        <v>1500</v>
      </c>
      <c r="D8" s="82">
        <v>7048</v>
      </c>
      <c r="E8" s="433">
        <v>7042</v>
      </c>
      <c r="F8" s="173">
        <f t="shared" si="0"/>
        <v>99.91486946651533</v>
      </c>
      <c r="G8" s="41"/>
    </row>
    <row r="9" spans="1:7" ht="12.75">
      <c r="A9" s="42" t="s">
        <v>16</v>
      </c>
      <c r="B9" s="113" t="s">
        <v>205</v>
      </c>
      <c r="C9" s="82"/>
      <c r="D9" s="82"/>
      <c r="E9" s="433"/>
      <c r="F9" s="173"/>
      <c r="G9" s="41"/>
    </row>
    <row r="10" spans="1:7" ht="12.75">
      <c r="A10" s="42"/>
      <c r="B10" s="41" t="s">
        <v>206</v>
      </c>
      <c r="C10" s="82">
        <v>9000</v>
      </c>
      <c r="D10" s="82">
        <v>9000</v>
      </c>
      <c r="E10" s="433">
        <v>8495</v>
      </c>
      <c r="F10" s="173">
        <f t="shared" si="0"/>
        <v>94.38888888888889</v>
      </c>
      <c r="G10" s="41"/>
    </row>
    <row r="11" spans="1:7" ht="12.75">
      <c r="A11" s="42"/>
      <c r="B11" s="41" t="s">
        <v>207</v>
      </c>
      <c r="C11" s="82">
        <v>18000</v>
      </c>
      <c r="D11" s="82">
        <v>18000</v>
      </c>
      <c r="E11" s="433">
        <v>21600</v>
      </c>
      <c r="F11" s="173">
        <f t="shared" si="0"/>
        <v>120</v>
      </c>
      <c r="G11" s="41"/>
    </row>
    <row r="12" spans="1:7" ht="12.75">
      <c r="A12" s="42"/>
      <c r="B12" s="41" t="s">
        <v>208</v>
      </c>
      <c r="C12" s="82">
        <v>11286</v>
      </c>
      <c r="D12" s="82">
        <v>11286</v>
      </c>
      <c r="E12" s="433">
        <v>12170</v>
      </c>
      <c r="F12" s="173">
        <f t="shared" si="0"/>
        <v>107.83271309587099</v>
      </c>
      <c r="G12" s="41"/>
    </row>
    <row r="13" spans="1:7" ht="12.75">
      <c r="A13" s="42" t="s">
        <v>17</v>
      </c>
      <c r="B13" s="41" t="s">
        <v>290</v>
      </c>
      <c r="C13" s="82">
        <v>1500</v>
      </c>
      <c r="D13" s="82">
        <v>3635</v>
      </c>
      <c r="E13" s="433">
        <v>4766</v>
      </c>
      <c r="F13" s="173">
        <f t="shared" si="0"/>
        <v>131.11416781292985</v>
      </c>
      <c r="G13" s="41"/>
    </row>
    <row r="14" spans="1:7" ht="12.75">
      <c r="A14" s="42" t="s">
        <v>19</v>
      </c>
      <c r="B14" s="41" t="s">
        <v>624</v>
      </c>
      <c r="C14" s="82">
        <v>13000</v>
      </c>
      <c r="D14" s="82">
        <v>18000</v>
      </c>
      <c r="E14" s="433">
        <v>21027</v>
      </c>
      <c r="F14" s="173">
        <f t="shared" si="0"/>
        <v>116.81666666666666</v>
      </c>
      <c r="G14" s="41"/>
    </row>
    <row r="15" spans="1:7" ht="12.75">
      <c r="A15" s="42" t="s">
        <v>20</v>
      </c>
      <c r="B15" s="41" t="s">
        <v>625</v>
      </c>
      <c r="C15" s="82">
        <v>946</v>
      </c>
      <c r="D15" s="82">
        <v>946</v>
      </c>
      <c r="E15" s="433">
        <v>782</v>
      </c>
      <c r="F15" s="173">
        <f t="shared" si="0"/>
        <v>82.66384778012686</v>
      </c>
      <c r="G15" s="41"/>
    </row>
    <row r="16" spans="1:7" ht="12.75">
      <c r="A16" s="42" t="s">
        <v>21</v>
      </c>
      <c r="B16" s="41" t="s">
        <v>626</v>
      </c>
      <c r="C16" s="82">
        <v>0</v>
      </c>
      <c r="D16" s="82">
        <v>6062</v>
      </c>
      <c r="E16" s="433">
        <v>6747</v>
      </c>
      <c r="F16" s="173">
        <f t="shared" si="0"/>
        <v>111.29990102276477</v>
      </c>
      <c r="G16" s="41"/>
    </row>
    <row r="17" spans="1:7" ht="12.75">
      <c r="A17" s="42" t="s">
        <v>22</v>
      </c>
      <c r="B17" s="41" t="s">
        <v>627</v>
      </c>
      <c r="C17" s="82">
        <v>0</v>
      </c>
      <c r="D17" s="82">
        <v>509</v>
      </c>
      <c r="E17" s="433">
        <v>512</v>
      </c>
      <c r="F17" s="173">
        <f t="shared" si="0"/>
        <v>100.5893909626719</v>
      </c>
      <c r="G17" s="41"/>
    </row>
    <row r="18" spans="1:7" ht="12.75">
      <c r="A18" s="42" t="s">
        <v>23</v>
      </c>
      <c r="B18" s="41" t="s">
        <v>628</v>
      </c>
      <c r="C18" s="82">
        <v>0</v>
      </c>
      <c r="D18" s="82">
        <v>750</v>
      </c>
      <c r="E18" s="82">
        <v>750</v>
      </c>
      <c r="F18" s="484">
        <f aca="true" t="shared" si="1" ref="F18:F23">(E18/D18*100)</f>
        <v>100</v>
      </c>
      <c r="G18" s="41"/>
    </row>
    <row r="19" spans="1:7" ht="12.75">
      <c r="A19" s="42" t="s">
        <v>24</v>
      </c>
      <c r="B19" s="41" t="s">
        <v>717</v>
      </c>
      <c r="C19" s="82">
        <v>0</v>
      </c>
      <c r="D19" s="82">
        <v>2240</v>
      </c>
      <c r="E19" s="433">
        <v>4346</v>
      </c>
      <c r="F19" s="484">
        <f t="shared" si="1"/>
        <v>194.01785714285717</v>
      </c>
      <c r="G19" s="41"/>
    </row>
    <row r="20" spans="1:7" ht="12.75">
      <c r="A20" s="453" t="s">
        <v>25</v>
      </c>
      <c r="B20" s="147" t="s">
        <v>718</v>
      </c>
      <c r="C20" s="82">
        <v>0</v>
      </c>
      <c r="D20" s="82">
        <v>15000</v>
      </c>
      <c r="E20" s="433">
        <v>19673</v>
      </c>
      <c r="F20" s="484">
        <f t="shared" si="1"/>
        <v>131.15333333333334</v>
      </c>
      <c r="G20" s="41"/>
    </row>
    <row r="21" spans="1:7" ht="12.75">
      <c r="A21" s="42" t="s">
        <v>26</v>
      </c>
      <c r="B21" s="41" t="s">
        <v>757</v>
      </c>
      <c r="C21" s="82">
        <v>0</v>
      </c>
      <c r="D21" s="82">
        <v>790</v>
      </c>
      <c r="E21" s="433">
        <v>814</v>
      </c>
      <c r="F21" s="484">
        <f t="shared" si="1"/>
        <v>103.03797468354429</v>
      </c>
      <c r="G21" s="41"/>
    </row>
    <row r="22" spans="1:7" ht="12.75">
      <c r="A22" s="42" t="s">
        <v>39</v>
      </c>
      <c r="B22" s="41" t="s">
        <v>806</v>
      </c>
      <c r="C22" s="82">
        <v>0</v>
      </c>
      <c r="D22" s="82">
        <v>1100</v>
      </c>
      <c r="E22" s="433">
        <v>1100</v>
      </c>
      <c r="F22" s="484">
        <f t="shared" si="1"/>
        <v>100</v>
      </c>
      <c r="G22" s="41"/>
    </row>
    <row r="23" spans="1:7" ht="12.75">
      <c r="A23" s="42" t="s">
        <v>40</v>
      </c>
      <c r="B23" s="41" t="s">
        <v>844</v>
      </c>
      <c r="C23" s="82">
        <v>0</v>
      </c>
      <c r="D23" s="82">
        <v>1305</v>
      </c>
      <c r="E23" s="433">
        <v>832</v>
      </c>
      <c r="F23" s="484">
        <f t="shared" si="1"/>
        <v>63.754789272030656</v>
      </c>
      <c r="G23" s="41"/>
    </row>
    <row r="24" spans="1:7" ht="12.75">
      <c r="A24" s="115"/>
      <c r="B24" s="44"/>
      <c r="C24" s="86"/>
      <c r="D24" s="86"/>
      <c r="E24" s="458"/>
      <c r="F24" s="485"/>
      <c r="G24" s="44"/>
    </row>
    <row r="25" spans="1:7" ht="13.5" thickBot="1">
      <c r="A25" s="186"/>
      <c r="B25" s="186" t="s">
        <v>209</v>
      </c>
      <c r="C25" s="187">
        <f>SUM(C6:C24)</f>
        <v>67732</v>
      </c>
      <c r="D25" s="187">
        <f>SUM(D6:D24)</f>
        <v>129171</v>
      </c>
      <c r="E25" s="187">
        <f>SUM(E6:E24)</f>
        <v>129650</v>
      </c>
      <c r="F25" s="188">
        <f>(E25/D25*100)</f>
        <v>100.3708262690542</v>
      </c>
      <c r="G25" s="189"/>
    </row>
    <row r="26" spans="1:7" ht="13.5" thickTop="1">
      <c r="A26" s="39"/>
      <c r="B26" s="39"/>
      <c r="C26" s="39"/>
      <c r="D26" s="39"/>
      <c r="E26" s="39"/>
      <c r="F26" s="39"/>
      <c r="G26" s="39"/>
    </row>
    <row r="27" spans="1:7" ht="12.75">
      <c r="A27" s="39"/>
      <c r="B27" s="547" t="s">
        <v>210</v>
      </c>
      <c r="C27" s="547"/>
      <c r="D27" s="547"/>
      <c r="E27" s="547"/>
      <c r="F27" s="547"/>
      <c r="G27" s="547"/>
    </row>
    <row r="28" spans="1:7" ht="12.75">
      <c r="A28" s="43" t="s">
        <v>4</v>
      </c>
      <c r="B28" s="190"/>
      <c r="C28" s="133"/>
      <c r="D28" s="133"/>
      <c r="E28" s="191"/>
      <c r="F28" s="191"/>
      <c r="G28" s="40"/>
    </row>
    <row r="29" spans="1:7" ht="12.75">
      <c r="A29" s="42" t="s">
        <v>14</v>
      </c>
      <c r="B29" s="41" t="s">
        <v>629</v>
      </c>
      <c r="C29" s="82">
        <v>2000</v>
      </c>
      <c r="D29" s="82">
        <v>2935</v>
      </c>
      <c r="E29" s="433">
        <v>4387</v>
      </c>
      <c r="F29" s="173">
        <f aca="true" t="shared" si="2" ref="F29:F34">(E29/D29*100)</f>
        <v>149.4718909710392</v>
      </c>
      <c r="G29" s="41"/>
    </row>
    <row r="30" spans="1:7" ht="12.75">
      <c r="A30" s="42" t="s">
        <v>12</v>
      </c>
      <c r="B30" s="41" t="s">
        <v>211</v>
      </c>
      <c r="C30" s="82">
        <v>500</v>
      </c>
      <c r="D30" s="82">
        <v>500</v>
      </c>
      <c r="E30" s="433">
        <v>286</v>
      </c>
      <c r="F30" s="173">
        <f t="shared" si="2"/>
        <v>57.199999999999996</v>
      </c>
      <c r="G30" s="41" t="s">
        <v>4</v>
      </c>
    </row>
    <row r="31" spans="1:7" ht="12.75">
      <c r="A31" s="42" t="s">
        <v>15</v>
      </c>
      <c r="B31" s="41" t="s">
        <v>630</v>
      </c>
      <c r="C31" s="82">
        <v>22500</v>
      </c>
      <c r="D31" s="82">
        <v>22500</v>
      </c>
      <c r="E31" s="433">
        <v>22500</v>
      </c>
      <c r="F31" s="173">
        <f t="shared" si="2"/>
        <v>100</v>
      </c>
      <c r="G31" s="41"/>
    </row>
    <row r="32" spans="1:7" ht="12.75">
      <c r="A32" s="42" t="s">
        <v>16</v>
      </c>
      <c r="B32" s="41" t="s">
        <v>526</v>
      </c>
      <c r="C32" s="82">
        <v>0</v>
      </c>
      <c r="D32" s="82">
        <v>1378</v>
      </c>
      <c r="E32" s="433">
        <v>3079</v>
      </c>
      <c r="F32" s="173">
        <f t="shared" si="2"/>
        <v>223.43976777939042</v>
      </c>
      <c r="G32" s="41"/>
    </row>
    <row r="33" spans="1:7" ht="12.75">
      <c r="A33" s="42" t="s">
        <v>17</v>
      </c>
      <c r="B33" s="41" t="s">
        <v>807</v>
      </c>
      <c r="C33" s="82">
        <v>0</v>
      </c>
      <c r="D33" s="82">
        <v>223</v>
      </c>
      <c r="E33" s="433">
        <v>223</v>
      </c>
      <c r="F33" s="173">
        <f t="shared" si="2"/>
        <v>100</v>
      </c>
      <c r="G33" s="70"/>
    </row>
    <row r="34" spans="1:7" ht="12.75">
      <c r="A34" s="42" t="s">
        <v>19</v>
      </c>
      <c r="B34" s="41" t="s">
        <v>845</v>
      </c>
      <c r="C34" s="82">
        <v>0</v>
      </c>
      <c r="D34" s="82">
        <v>806</v>
      </c>
      <c r="E34" s="433">
        <v>806</v>
      </c>
      <c r="F34" s="173">
        <f t="shared" si="2"/>
        <v>100</v>
      </c>
      <c r="G34" s="70"/>
    </row>
    <row r="35" spans="1:7" ht="12.75">
      <c r="A35" s="42" t="s">
        <v>20</v>
      </c>
      <c r="B35" s="41" t="s">
        <v>880</v>
      </c>
      <c r="C35" s="82">
        <v>0</v>
      </c>
      <c r="D35" s="82">
        <v>0</v>
      </c>
      <c r="E35" s="192">
        <v>975</v>
      </c>
      <c r="F35" s="212">
        <v>0</v>
      </c>
      <c r="G35" s="41"/>
    </row>
    <row r="36" spans="1:7" ht="13.5" thickBot="1">
      <c r="A36" s="186"/>
      <c r="B36" s="186" t="s">
        <v>212</v>
      </c>
      <c r="C36" s="187">
        <f>SUM(C29:C35)</f>
        <v>25000</v>
      </c>
      <c r="D36" s="187">
        <f>SUM(D29:D35)</f>
        <v>28342</v>
      </c>
      <c r="E36" s="187">
        <f>SUM(E29:E35)</f>
        <v>32256</v>
      </c>
      <c r="F36" s="188">
        <f>(E36/D36*100)</f>
        <v>113.8098934443582</v>
      </c>
      <c r="G36" s="189"/>
    </row>
    <row r="37" spans="1:7" ht="13.5" thickTop="1">
      <c r="A37" s="141"/>
      <c r="B37" s="141"/>
      <c r="C37" s="141"/>
      <c r="D37" s="141"/>
      <c r="E37" s="141"/>
      <c r="F37" s="141"/>
      <c r="G37" s="141"/>
    </row>
    <row r="38" spans="1:7" ht="13.5" thickBot="1">
      <c r="A38" s="186"/>
      <c r="B38" s="186" t="s">
        <v>213</v>
      </c>
      <c r="C38" s="187">
        <f>(C25+C36)</f>
        <v>92732</v>
      </c>
      <c r="D38" s="187">
        <f>(D25+D36)</f>
        <v>157513</v>
      </c>
      <c r="E38" s="187">
        <f>(E25+E36)</f>
        <v>161906</v>
      </c>
      <c r="F38" s="188">
        <f>(E38/D38*100)</f>
        <v>102.78897614800049</v>
      </c>
      <c r="G38" s="189"/>
    </row>
    <row r="39" ht="13.5" thickTop="1"/>
  </sheetData>
  <mergeCells count="2">
    <mergeCell ref="B5:G5"/>
    <mergeCell ref="B27:G27"/>
  </mergeCells>
  <printOptions horizontalCentered="1" verticalCentered="1"/>
  <pageMargins left="0.7874015748031497" right="0.7874015748031497" top="1.19" bottom="0.984251968503937" header="0.5118110236220472" footer="0.5118110236220472"/>
  <pageSetup blackAndWhite="1" horizontalDpi="300" verticalDpi="300" orientation="landscape" paperSize="9" scale="86" r:id="rId1"/>
  <headerFooter alignWithMargins="0">
    <oddHeader>&amp;C&amp;"Times New Roman CE,Normál"&amp;P/&amp;N
Egyéb bevételek
lakosságtól, gazdálkodó szervektől&amp;R&amp;"Times New Roman CE,Normál"1/d.sz. melléklet
(ezer ft-ban )</oddHeader>
    <oddFooter>&amp;L&amp;"Times New Roman CE,Normál"&amp;D / &amp;T
Bagyari Lajosné&amp;C&amp;"Times New Roman CE,Normál"&amp;F/&amp;A/Ráczné&amp;R&amp;"Times New Roman CE,Normál".................../..................oldal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6"/>
  <sheetViews>
    <sheetView view="pageBreakPreview" zoomScale="75" zoomScaleNormal="75" zoomScaleSheetLayoutView="75" workbookViewId="0" topLeftCell="A1">
      <selection activeCell="H7" sqref="H7"/>
    </sheetView>
  </sheetViews>
  <sheetFormatPr defaultColWidth="9.140625" defaultRowHeight="12.75"/>
  <cols>
    <col min="1" max="1" width="5.00390625" style="0" customWidth="1"/>
    <col min="2" max="2" width="54.421875" style="0" bestFit="1" customWidth="1"/>
    <col min="3" max="3" width="10.00390625" style="0" customWidth="1"/>
    <col min="4" max="5" width="9.28125" style="0" customWidth="1"/>
    <col min="6" max="6" width="7.28125" style="0" customWidth="1"/>
    <col min="7" max="7" width="23.00390625" style="0" customWidth="1"/>
  </cols>
  <sheetData>
    <row r="1" spans="1:7" ht="12.75">
      <c r="A1" s="74" t="s">
        <v>8</v>
      </c>
      <c r="B1" s="74" t="s">
        <v>192</v>
      </c>
      <c r="C1" s="74" t="s">
        <v>0</v>
      </c>
      <c r="D1" s="74" t="s">
        <v>1</v>
      </c>
      <c r="E1" s="74" t="s">
        <v>379</v>
      </c>
      <c r="F1" s="74" t="s">
        <v>380</v>
      </c>
      <c r="G1" s="74" t="s">
        <v>145</v>
      </c>
    </row>
    <row r="2" spans="1:7" ht="12.75">
      <c r="A2" s="83" t="s">
        <v>9</v>
      </c>
      <c r="B2" s="164"/>
      <c r="C2" s="83" t="s">
        <v>11</v>
      </c>
      <c r="D2" s="83" t="s">
        <v>11</v>
      </c>
      <c r="E2" s="431" t="s">
        <v>820</v>
      </c>
      <c r="F2" s="83" t="s">
        <v>381</v>
      </c>
      <c r="G2" s="486"/>
    </row>
    <row r="3" spans="1:6" ht="12.75">
      <c r="A3" s="39"/>
      <c r="B3" s="548" t="s">
        <v>198</v>
      </c>
      <c r="C3" s="548"/>
      <c r="D3" s="548"/>
      <c r="E3" s="548"/>
      <c r="F3" s="548"/>
    </row>
    <row r="4" spans="1:7" ht="12.75">
      <c r="A4" s="40"/>
      <c r="B4" s="127"/>
      <c r="C4" s="133"/>
      <c r="D4" s="133"/>
      <c r="E4" s="191"/>
      <c r="F4" s="191"/>
      <c r="G4" s="35"/>
    </row>
    <row r="5" spans="1:7" ht="12.75">
      <c r="A5" s="70" t="s">
        <v>14</v>
      </c>
      <c r="B5" s="41" t="s">
        <v>338</v>
      </c>
      <c r="C5" s="82">
        <v>16800</v>
      </c>
      <c r="D5" s="82">
        <v>0</v>
      </c>
      <c r="E5" s="433">
        <v>0</v>
      </c>
      <c r="F5" s="212">
        <v>0</v>
      </c>
      <c r="G5" s="36"/>
    </row>
    <row r="6" spans="1:7" ht="12.75">
      <c r="A6" s="70" t="s">
        <v>12</v>
      </c>
      <c r="B6" s="41" t="s">
        <v>911</v>
      </c>
      <c r="C6" s="82">
        <v>46395</v>
      </c>
      <c r="D6" s="82">
        <v>11025</v>
      </c>
      <c r="E6" s="433">
        <v>7870</v>
      </c>
      <c r="F6" s="173">
        <f aca="true" t="shared" si="0" ref="F6:F32">(E6/D6*100)</f>
        <v>71.38321995464852</v>
      </c>
      <c r="G6" s="36"/>
    </row>
    <row r="7" spans="1:7" ht="12.75">
      <c r="A7" s="70" t="s">
        <v>15</v>
      </c>
      <c r="B7" s="71" t="s">
        <v>339</v>
      </c>
      <c r="C7" s="82">
        <v>12000</v>
      </c>
      <c r="D7" s="82">
        <v>12000</v>
      </c>
      <c r="E7" s="433">
        <v>8289</v>
      </c>
      <c r="F7" s="173">
        <f t="shared" si="0"/>
        <v>69.075</v>
      </c>
      <c r="G7" s="36"/>
    </row>
    <row r="8" spans="1:7" ht="12.75">
      <c r="A8" s="70" t="s">
        <v>16</v>
      </c>
      <c r="B8" s="71" t="s">
        <v>189</v>
      </c>
      <c r="C8" s="82">
        <v>14000</v>
      </c>
      <c r="D8" s="82">
        <v>14000</v>
      </c>
      <c r="E8" s="433">
        <v>8317</v>
      </c>
      <c r="F8" s="173">
        <f t="shared" si="0"/>
        <v>59.40714285714286</v>
      </c>
      <c r="G8" s="36"/>
    </row>
    <row r="9" spans="1:7" ht="12.75">
      <c r="A9" s="70" t="s">
        <v>17</v>
      </c>
      <c r="B9" s="71" t="s">
        <v>340</v>
      </c>
      <c r="C9" s="82">
        <v>7200</v>
      </c>
      <c r="D9" s="82">
        <v>7200</v>
      </c>
      <c r="E9" s="433">
        <v>8230</v>
      </c>
      <c r="F9" s="173">
        <f t="shared" si="0"/>
        <v>114.30555555555554</v>
      </c>
      <c r="G9" s="36"/>
    </row>
    <row r="10" spans="1:7" ht="12.75">
      <c r="A10" s="70" t="s">
        <v>19</v>
      </c>
      <c r="B10" s="193" t="s">
        <v>341</v>
      </c>
      <c r="C10" s="82"/>
      <c r="D10" s="82"/>
      <c r="E10" s="433"/>
      <c r="F10" s="173"/>
      <c r="G10" s="36"/>
    </row>
    <row r="11" spans="1:7" ht="12.75">
      <c r="A11" s="70" t="s">
        <v>346</v>
      </c>
      <c r="B11" s="71" t="s">
        <v>823</v>
      </c>
      <c r="C11" s="82">
        <v>17500</v>
      </c>
      <c r="D11" s="82">
        <v>16500</v>
      </c>
      <c r="E11" s="433">
        <v>16500</v>
      </c>
      <c r="F11" s="173">
        <f t="shared" si="0"/>
        <v>100</v>
      </c>
      <c r="G11" s="36"/>
    </row>
    <row r="12" spans="1:7" ht="12.75">
      <c r="A12" s="70" t="s">
        <v>347</v>
      </c>
      <c r="B12" s="71" t="s">
        <v>824</v>
      </c>
      <c r="C12" s="82">
        <v>6000</v>
      </c>
      <c r="D12" s="82">
        <v>6000</v>
      </c>
      <c r="E12" s="433">
        <v>6000</v>
      </c>
      <c r="F12" s="173">
        <f t="shared" si="0"/>
        <v>100</v>
      </c>
      <c r="G12" s="36"/>
    </row>
    <row r="13" spans="1:7" ht="12.75">
      <c r="A13" s="70" t="s">
        <v>20</v>
      </c>
      <c r="B13" s="71" t="s">
        <v>342</v>
      </c>
      <c r="C13" s="82">
        <v>12000</v>
      </c>
      <c r="D13" s="82">
        <v>12000</v>
      </c>
      <c r="E13" s="433">
        <v>5090</v>
      </c>
      <c r="F13" s="173">
        <f t="shared" si="0"/>
        <v>42.41666666666667</v>
      </c>
      <c r="G13" s="36"/>
    </row>
    <row r="14" spans="1:7" ht="12.75">
      <c r="A14" s="70" t="s">
        <v>21</v>
      </c>
      <c r="B14" s="71" t="s">
        <v>343</v>
      </c>
      <c r="C14" s="82">
        <v>1262</v>
      </c>
      <c r="D14" s="82">
        <v>1160</v>
      </c>
      <c r="E14" s="433">
        <v>1160</v>
      </c>
      <c r="F14" s="173">
        <f t="shared" si="0"/>
        <v>100</v>
      </c>
      <c r="G14" s="36"/>
    </row>
    <row r="15" spans="1:7" ht="12.75">
      <c r="A15" s="70" t="s">
        <v>22</v>
      </c>
      <c r="B15" s="71" t="s">
        <v>566</v>
      </c>
      <c r="C15" s="82">
        <v>36414</v>
      </c>
      <c r="D15" s="82">
        <v>0</v>
      </c>
      <c r="E15" s="433">
        <v>0</v>
      </c>
      <c r="F15" s="212">
        <v>0</v>
      </c>
      <c r="G15" s="41"/>
    </row>
    <row r="16" spans="1:7" ht="12.75">
      <c r="A16" s="70" t="s">
        <v>23</v>
      </c>
      <c r="B16" s="71" t="s">
        <v>567</v>
      </c>
      <c r="C16" s="82">
        <v>16568</v>
      </c>
      <c r="D16" s="82">
        <v>0</v>
      </c>
      <c r="E16" s="433">
        <v>0</v>
      </c>
      <c r="F16" s="212">
        <v>0</v>
      </c>
      <c r="G16" s="36"/>
    </row>
    <row r="17" spans="1:7" ht="12.75">
      <c r="A17" s="70" t="s">
        <v>24</v>
      </c>
      <c r="B17" s="71" t="s">
        <v>568</v>
      </c>
      <c r="C17" s="82">
        <v>44963</v>
      </c>
      <c r="D17" s="82">
        <v>0</v>
      </c>
      <c r="E17" s="433">
        <v>0</v>
      </c>
      <c r="F17" s="212">
        <v>0</v>
      </c>
      <c r="G17" s="41"/>
    </row>
    <row r="18" spans="1:7" ht="12.75">
      <c r="A18" s="70" t="s">
        <v>25</v>
      </c>
      <c r="B18" s="71" t="s">
        <v>569</v>
      </c>
      <c r="C18" s="82">
        <v>10000</v>
      </c>
      <c r="D18" s="82">
        <v>12100</v>
      </c>
      <c r="E18" s="433">
        <v>10190</v>
      </c>
      <c r="F18" s="173">
        <f t="shared" si="0"/>
        <v>84.21487603305785</v>
      </c>
      <c r="G18" s="36"/>
    </row>
    <row r="19" spans="1:7" ht="12.75">
      <c r="A19" s="70" t="s">
        <v>26</v>
      </c>
      <c r="B19" s="71" t="s">
        <v>570</v>
      </c>
      <c r="C19" s="82">
        <v>3000</v>
      </c>
      <c r="D19" s="82">
        <v>3000</v>
      </c>
      <c r="E19" s="433">
        <v>0</v>
      </c>
      <c r="F19" s="173">
        <f t="shared" si="0"/>
        <v>0</v>
      </c>
      <c r="G19" s="36"/>
    </row>
    <row r="20" spans="1:7" ht="12.75">
      <c r="A20" s="70" t="s">
        <v>39</v>
      </c>
      <c r="B20" s="71" t="s">
        <v>571</v>
      </c>
      <c r="C20" s="82">
        <v>0</v>
      </c>
      <c r="D20" s="82">
        <v>9640</v>
      </c>
      <c r="E20" s="433">
        <v>2410</v>
      </c>
      <c r="F20" s="173">
        <f t="shared" si="0"/>
        <v>25</v>
      </c>
      <c r="G20" s="36"/>
    </row>
    <row r="21" spans="1:7" ht="12.75">
      <c r="A21" s="70" t="s">
        <v>40</v>
      </c>
      <c r="B21" s="71" t="s">
        <v>572</v>
      </c>
      <c r="C21" s="82">
        <v>0</v>
      </c>
      <c r="D21" s="82">
        <v>500</v>
      </c>
      <c r="E21" s="433">
        <v>0</v>
      </c>
      <c r="F21" s="173">
        <f t="shared" si="0"/>
        <v>0</v>
      </c>
      <c r="G21" s="41" t="s">
        <v>879</v>
      </c>
    </row>
    <row r="22" spans="1:7" ht="12.75">
      <c r="A22" s="70" t="s">
        <v>41</v>
      </c>
      <c r="B22" s="71" t="s">
        <v>749</v>
      </c>
      <c r="C22" s="82">
        <v>0</v>
      </c>
      <c r="D22" s="82">
        <v>1200</v>
      </c>
      <c r="E22" s="433">
        <v>0</v>
      </c>
      <c r="F22" s="173">
        <f t="shared" si="0"/>
        <v>0</v>
      </c>
      <c r="G22" s="41" t="s">
        <v>879</v>
      </c>
    </row>
    <row r="23" spans="1:7" ht="12.75">
      <c r="A23" s="70" t="s">
        <v>42</v>
      </c>
      <c r="B23" s="71" t="s">
        <v>804</v>
      </c>
      <c r="C23" s="82"/>
      <c r="D23" s="82"/>
      <c r="E23" s="433"/>
      <c r="F23" s="173"/>
      <c r="G23" s="36"/>
    </row>
    <row r="24" spans="1:7" ht="12.75">
      <c r="A24" s="70"/>
      <c r="B24" s="71" t="s">
        <v>825</v>
      </c>
      <c r="C24" s="82">
        <v>0</v>
      </c>
      <c r="D24" s="82">
        <v>9534</v>
      </c>
      <c r="E24" s="433">
        <v>9534</v>
      </c>
      <c r="F24" s="173">
        <f t="shared" si="0"/>
        <v>100</v>
      </c>
      <c r="G24" s="36"/>
    </row>
    <row r="25" spans="1:7" ht="12.75">
      <c r="A25" s="70"/>
      <c r="B25" s="71" t="s">
        <v>826</v>
      </c>
      <c r="C25" s="82">
        <v>0</v>
      </c>
      <c r="D25" s="82">
        <v>7567</v>
      </c>
      <c r="E25" s="433">
        <v>7567</v>
      </c>
      <c r="F25" s="173">
        <f t="shared" si="0"/>
        <v>100</v>
      </c>
      <c r="G25" s="36"/>
    </row>
    <row r="26" spans="1:7" ht="12.75">
      <c r="A26" s="70" t="s">
        <v>43</v>
      </c>
      <c r="B26" s="193" t="s">
        <v>344</v>
      </c>
      <c r="C26" s="82"/>
      <c r="D26" s="82"/>
      <c r="E26" s="433"/>
      <c r="F26" s="173"/>
      <c r="G26" s="36"/>
    </row>
    <row r="27" spans="1:7" ht="12.75">
      <c r="A27" s="70"/>
      <c r="B27" s="194" t="s">
        <v>573</v>
      </c>
      <c r="C27" s="82">
        <v>0</v>
      </c>
      <c r="D27" s="82">
        <v>1085</v>
      </c>
      <c r="E27" s="433">
        <v>1085</v>
      </c>
      <c r="F27" s="173">
        <f t="shared" si="0"/>
        <v>100</v>
      </c>
      <c r="G27" s="36"/>
    </row>
    <row r="28" spans="1:7" ht="12.75">
      <c r="A28" s="70"/>
      <c r="B28" s="194" t="s">
        <v>574</v>
      </c>
      <c r="C28" s="82">
        <v>0</v>
      </c>
      <c r="D28" s="82">
        <v>655</v>
      </c>
      <c r="E28" s="433">
        <v>655</v>
      </c>
      <c r="F28" s="173">
        <f t="shared" si="0"/>
        <v>100</v>
      </c>
      <c r="G28" s="36"/>
    </row>
    <row r="29" spans="1:7" ht="12.75">
      <c r="A29" s="70" t="s">
        <v>44</v>
      </c>
      <c r="B29" s="71" t="s">
        <v>575</v>
      </c>
      <c r="C29" s="82">
        <v>0</v>
      </c>
      <c r="D29" s="82">
        <v>360</v>
      </c>
      <c r="E29" s="433">
        <v>360</v>
      </c>
      <c r="F29" s="173">
        <f t="shared" si="0"/>
        <v>100</v>
      </c>
      <c r="G29" s="36"/>
    </row>
    <row r="30" spans="1:7" ht="12.75">
      <c r="A30" s="70" t="s">
        <v>45</v>
      </c>
      <c r="B30" s="71" t="s">
        <v>723</v>
      </c>
      <c r="C30" s="82">
        <v>0</v>
      </c>
      <c r="D30" s="82">
        <v>1780</v>
      </c>
      <c r="E30" s="433">
        <v>1780</v>
      </c>
      <c r="F30" s="173">
        <f t="shared" si="0"/>
        <v>100</v>
      </c>
      <c r="G30" s="36"/>
    </row>
    <row r="31" spans="1:7" ht="12.75">
      <c r="A31" s="70" t="s">
        <v>46</v>
      </c>
      <c r="B31" s="71" t="s">
        <v>576</v>
      </c>
      <c r="C31" s="82">
        <v>0</v>
      </c>
      <c r="D31" s="82">
        <v>2100</v>
      </c>
      <c r="E31" s="433">
        <v>2100</v>
      </c>
      <c r="F31" s="173">
        <f t="shared" si="0"/>
        <v>100</v>
      </c>
      <c r="G31" s="36"/>
    </row>
    <row r="32" spans="1:7" ht="12.75">
      <c r="A32" s="70" t="s">
        <v>47</v>
      </c>
      <c r="B32" s="71" t="s">
        <v>577</v>
      </c>
      <c r="C32" s="82">
        <v>0</v>
      </c>
      <c r="D32" s="82">
        <v>1000</v>
      </c>
      <c r="E32" s="433">
        <v>1000</v>
      </c>
      <c r="F32" s="173">
        <f t="shared" si="0"/>
        <v>100</v>
      </c>
      <c r="G32" s="36"/>
    </row>
    <row r="33" spans="1:7" ht="12.75">
      <c r="A33" s="70" t="s">
        <v>48</v>
      </c>
      <c r="B33" s="71" t="s">
        <v>578</v>
      </c>
      <c r="C33" s="82">
        <v>0</v>
      </c>
      <c r="D33" s="82">
        <v>5000</v>
      </c>
      <c r="E33" s="433">
        <v>0</v>
      </c>
      <c r="F33" s="173">
        <f>(E33/D33*100)</f>
        <v>0</v>
      </c>
      <c r="G33" s="36"/>
    </row>
    <row r="34" spans="1:7" ht="12.75">
      <c r="A34" s="70" t="s">
        <v>49</v>
      </c>
      <c r="B34" s="71" t="s">
        <v>722</v>
      </c>
      <c r="C34" s="82">
        <v>0</v>
      </c>
      <c r="D34" s="82">
        <v>2000</v>
      </c>
      <c r="E34" s="433">
        <v>2000</v>
      </c>
      <c r="F34" s="173">
        <f>(E34/D34*100)</f>
        <v>100</v>
      </c>
      <c r="G34" s="36"/>
    </row>
    <row r="35" spans="1:7" ht="12.75">
      <c r="A35" s="70" t="s">
        <v>50</v>
      </c>
      <c r="B35" s="71" t="s">
        <v>724</v>
      </c>
      <c r="C35" s="82">
        <v>0</v>
      </c>
      <c r="D35" s="82">
        <v>200</v>
      </c>
      <c r="E35" s="433">
        <v>200</v>
      </c>
      <c r="F35" s="173">
        <f>(E35/D35*100)</f>
        <v>100</v>
      </c>
      <c r="G35" s="36"/>
    </row>
    <row r="36" spans="1:7" ht="12.75">
      <c r="A36" s="70" t="s">
        <v>51</v>
      </c>
      <c r="B36" s="71" t="s">
        <v>725</v>
      </c>
      <c r="C36" s="82">
        <v>0</v>
      </c>
      <c r="D36" s="82">
        <v>1600</v>
      </c>
      <c r="E36" s="433">
        <v>1600</v>
      </c>
      <c r="F36" s="173">
        <f>(E36/D36*100)</f>
        <v>100</v>
      </c>
      <c r="G36" s="36"/>
    </row>
    <row r="37" spans="1:7" ht="12.75">
      <c r="A37" s="70" t="s">
        <v>52</v>
      </c>
      <c r="B37" s="71" t="s">
        <v>750</v>
      </c>
      <c r="C37" s="82"/>
      <c r="D37" s="82"/>
      <c r="E37" s="433"/>
      <c r="F37" s="173"/>
      <c r="G37" s="36"/>
    </row>
    <row r="38" spans="1:7" ht="12.75">
      <c r="A38" s="70"/>
      <c r="B38" s="71" t="s">
        <v>751</v>
      </c>
      <c r="C38" s="82">
        <v>0</v>
      </c>
      <c r="D38" s="82">
        <v>1200</v>
      </c>
      <c r="E38" s="433">
        <v>600</v>
      </c>
      <c r="F38" s="173">
        <f>(E38/D38*100)</f>
        <v>50</v>
      </c>
      <c r="G38" s="36"/>
    </row>
    <row r="39" spans="1:7" ht="12.75">
      <c r="A39" s="70"/>
      <c r="B39" s="71" t="s">
        <v>752</v>
      </c>
      <c r="C39" s="82">
        <v>0</v>
      </c>
      <c r="D39" s="82">
        <v>1930</v>
      </c>
      <c r="E39" s="433">
        <v>1430</v>
      </c>
      <c r="F39" s="173">
        <f>(E39/D39*100)</f>
        <v>74.09326424870466</v>
      </c>
      <c r="G39" s="36"/>
    </row>
    <row r="40" spans="1:7" ht="12.75">
      <c r="A40" s="70" t="s">
        <v>53</v>
      </c>
      <c r="B40" s="71" t="s">
        <v>827</v>
      </c>
      <c r="C40" s="82"/>
      <c r="D40" s="82"/>
      <c r="E40" s="433"/>
      <c r="F40" s="173"/>
      <c r="G40" s="36"/>
    </row>
    <row r="41" spans="1:7" ht="12.75">
      <c r="A41" s="70"/>
      <c r="B41" s="71" t="s">
        <v>828</v>
      </c>
      <c r="C41" s="82">
        <v>0</v>
      </c>
      <c r="D41" s="82">
        <v>2000</v>
      </c>
      <c r="E41" s="433">
        <v>2000</v>
      </c>
      <c r="F41" s="173">
        <f aca="true" t="shared" si="1" ref="F41:F49">(E41/D41*100)</f>
        <v>100</v>
      </c>
      <c r="G41" s="36"/>
    </row>
    <row r="42" spans="1:7" ht="12.75">
      <c r="A42" s="70"/>
      <c r="B42" s="71" t="s">
        <v>829</v>
      </c>
      <c r="C42" s="82">
        <v>0</v>
      </c>
      <c r="D42" s="82">
        <v>700</v>
      </c>
      <c r="E42" s="433">
        <v>0</v>
      </c>
      <c r="F42" s="173">
        <f t="shared" si="1"/>
        <v>0</v>
      </c>
      <c r="G42" s="36"/>
    </row>
    <row r="43" spans="1:7" ht="12.75">
      <c r="A43" s="70" t="s">
        <v>54</v>
      </c>
      <c r="B43" s="71" t="s">
        <v>830</v>
      </c>
      <c r="C43" s="82">
        <v>0</v>
      </c>
      <c r="D43" s="82">
        <v>790</v>
      </c>
      <c r="E43" s="433">
        <v>0</v>
      </c>
      <c r="F43" s="173">
        <f t="shared" si="1"/>
        <v>0</v>
      </c>
      <c r="G43" s="36"/>
    </row>
    <row r="44" spans="1:7" ht="12.75">
      <c r="A44" s="70" t="s">
        <v>55</v>
      </c>
      <c r="B44" s="71" t="s">
        <v>831</v>
      </c>
      <c r="C44" s="82">
        <v>0</v>
      </c>
      <c r="D44" s="82">
        <v>660</v>
      </c>
      <c r="E44" s="433">
        <v>660</v>
      </c>
      <c r="F44" s="173">
        <f t="shared" si="1"/>
        <v>100</v>
      </c>
      <c r="G44" s="36"/>
    </row>
    <row r="45" spans="1:7" ht="12.75">
      <c r="A45" s="70" t="s">
        <v>56</v>
      </c>
      <c r="B45" s="71" t="s">
        <v>832</v>
      </c>
      <c r="C45" s="82">
        <v>0</v>
      </c>
      <c r="D45" s="82">
        <v>950</v>
      </c>
      <c r="E45" s="433">
        <v>950</v>
      </c>
      <c r="F45" s="173">
        <f>(E45/D45*100)</f>
        <v>100</v>
      </c>
      <c r="G45" s="36"/>
    </row>
    <row r="46" spans="1:7" ht="12.75">
      <c r="A46" s="70" t="s">
        <v>57</v>
      </c>
      <c r="B46" s="71" t="s">
        <v>867</v>
      </c>
      <c r="C46" s="82">
        <v>0</v>
      </c>
      <c r="D46" s="82">
        <v>25000</v>
      </c>
      <c r="E46" s="433">
        <v>25000</v>
      </c>
      <c r="F46" s="173">
        <f>(E46/D46*100)</f>
        <v>100</v>
      </c>
      <c r="G46" s="36"/>
    </row>
    <row r="47" spans="1:7" ht="12.75">
      <c r="A47" s="70" t="s">
        <v>58</v>
      </c>
      <c r="B47" s="71" t="s">
        <v>868</v>
      </c>
      <c r="C47" s="82">
        <v>0</v>
      </c>
      <c r="D47" s="82">
        <v>28206</v>
      </c>
      <c r="E47" s="433">
        <v>28206</v>
      </c>
      <c r="F47" s="173">
        <f>(E47/D47*100)</f>
        <v>100</v>
      </c>
      <c r="G47" s="36"/>
    </row>
    <row r="48" spans="1:7" ht="12.75">
      <c r="A48" s="70" t="s">
        <v>59</v>
      </c>
      <c r="B48" s="71" t="s">
        <v>869</v>
      </c>
      <c r="C48" s="82">
        <v>0</v>
      </c>
      <c r="D48" s="82">
        <v>526</v>
      </c>
      <c r="E48" s="433">
        <v>0</v>
      </c>
      <c r="F48" s="173">
        <f>(E48/D48*100)</f>
        <v>0</v>
      </c>
      <c r="G48" s="463"/>
    </row>
    <row r="49" spans="1:7" ht="12.75">
      <c r="A49" s="195" t="s">
        <v>13</v>
      </c>
      <c r="B49" s="195" t="s">
        <v>345</v>
      </c>
      <c r="C49" s="196">
        <f>SUM(C5:C48)</f>
        <v>244102</v>
      </c>
      <c r="D49" s="196">
        <f>SUM(D5:D48)</f>
        <v>201168</v>
      </c>
      <c r="E49" s="196">
        <f>SUM(E5:E48)</f>
        <v>160783</v>
      </c>
      <c r="F49" s="197">
        <f t="shared" si="1"/>
        <v>79.92473952119622</v>
      </c>
      <c r="G49" s="487"/>
    </row>
    <row r="50" spans="1:6" ht="12.75">
      <c r="A50" s="141"/>
      <c r="B50" s="141"/>
      <c r="C50" s="141"/>
      <c r="D50" s="141"/>
      <c r="E50" s="141"/>
      <c r="F50" s="141"/>
    </row>
    <row r="51" spans="1:6" ht="12.75">
      <c r="A51" s="39"/>
      <c r="B51" s="548" t="s">
        <v>231</v>
      </c>
      <c r="C51" s="548"/>
      <c r="D51" s="548"/>
      <c r="E51" s="548"/>
      <c r="F51" s="548"/>
    </row>
    <row r="52" spans="1:7" ht="12.75">
      <c r="A52" s="69" t="s">
        <v>14</v>
      </c>
      <c r="B52" s="40" t="s">
        <v>348</v>
      </c>
      <c r="C52" s="133">
        <v>25000</v>
      </c>
      <c r="D52" s="133">
        <v>56116</v>
      </c>
      <c r="E52" s="133">
        <v>57147</v>
      </c>
      <c r="F52" s="208">
        <f aca="true" t="shared" si="2" ref="F52:F77">(E52/D52*100)</f>
        <v>101.83726566398175</v>
      </c>
      <c r="G52" s="35"/>
    </row>
    <row r="53" spans="1:7" ht="12.75">
      <c r="A53" s="70" t="s">
        <v>12</v>
      </c>
      <c r="B53" s="41" t="s">
        <v>349</v>
      </c>
      <c r="C53" s="82">
        <v>3000</v>
      </c>
      <c r="D53" s="82">
        <v>1000</v>
      </c>
      <c r="E53" s="82">
        <v>190</v>
      </c>
      <c r="F53" s="173">
        <f t="shared" si="2"/>
        <v>19</v>
      </c>
      <c r="G53" s="36"/>
    </row>
    <row r="54" spans="1:7" ht="12.75">
      <c r="A54" s="70" t="s">
        <v>15</v>
      </c>
      <c r="B54" s="71" t="s">
        <v>350</v>
      </c>
      <c r="C54" s="82">
        <v>500</v>
      </c>
      <c r="D54" s="82">
        <v>600</v>
      </c>
      <c r="E54" s="82">
        <v>516</v>
      </c>
      <c r="F54" s="173">
        <f t="shared" si="2"/>
        <v>86</v>
      </c>
      <c r="G54" s="36"/>
    </row>
    <row r="55" spans="1:7" ht="12.75">
      <c r="A55" s="70" t="s">
        <v>16</v>
      </c>
      <c r="B55" s="41" t="s">
        <v>351</v>
      </c>
      <c r="C55" s="192">
        <v>19000</v>
      </c>
      <c r="D55" s="192">
        <v>19000</v>
      </c>
      <c r="E55" s="82">
        <v>20399</v>
      </c>
      <c r="F55" s="173">
        <f t="shared" si="2"/>
        <v>107.36315789473684</v>
      </c>
      <c r="G55" s="36"/>
    </row>
    <row r="56" spans="1:7" ht="12.75">
      <c r="A56" s="70" t="s">
        <v>17</v>
      </c>
      <c r="B56" s="41" t="s">
        <v>352</v>
      </c>
      <c r="C56" s="198">
        <v>2500</v>
      </c>
      <c r="D56" s="198">
        <v>2500</v>
      </c>
      <c r="E56" s="82">
        <v>1270</v>
      </c>
      <c r="F56" s="173">
        <f t="shared" si="2"/>
        <v>50.8</v>
      </c>
      <c r="G56" s="36"/>
    </row>
    <row r="57" spans="1:7" ht="12.75">
      <c r="A57" s="70" t="s">
        <v>19</v>
      </c>
      <c r="B57" s="41" t="s">
        <v>353</v>
      </c>
      <c r="C57" s="198">
        <v>4500</v>
      </c>
      <c r="D57" s="198">
        <v>4500</v>
      </c>
      <c r="E57" s="82">
        <v>4201</v>
      </c>
      <c r="F57" s="173">
        <f t="shared" si="2"/>
        <v>93.35555555555555</v>
      </c>
      <c r="G57" s="36"/>
    </row>
    <row r="58" spans="1:7" ht="12.75">
      <c r="A58" s="70" t="s">
        <v>20</v>
      </c>
      <c r="B58" s="41" t="s">
        <v>579</v>
      </c>
      <c r="C58" s="82">
        <v>2000</v>
      </c>
      <c r="D58" s="82">
        <v>2000</v>
      </c>
      <c r="E58" s="82">
        <v>2000</v>
      </c>
      <c r="F58" s="173">
        <f t="shared" si="2"/>
        <v>100</v>
      </c>
      <c r="G58" s="36"/>
    </row>
    <row r="59" spans="1:7" ht="12.75">
      <c r="A59" s="70" t="s">
        <v>21</v>
      </c>
      <c r="B59" s="71" t="s">
        <v>580</v>
      </c>
      <c r="C59" s="82"/>
      <c r="D59" s="82"/>
      <c r="E59" s="82"/>
      <c r="F59" s="173"/>
      <c r="G59" s="36"/>
    </row>
    <row r="60" spans="1:7" ht="12.75">
      <c r="A60" s="70"/>
      <c r="B60" s="41" t="s">
        <v>581</v>
      </c>
      <c r="C60" s="82">
        <v>975</v>
      </c>
      <c r="D60" s="82">
        <v>975</v>
      </c>
      <c r="E60" s="82">
        <v>0</v>
      </c>
      <c r="F60" s="173">
        <f t="shared" si="2"/>
        <v>0</v>
      </c>
      <c r="G60" s="36"/>
    </row>
    <row r="61" spans="1:7" ht="12.75">
      <c r="A61" s="70" t="s">
        <v>22</v>
      </c>
      <c r="B61" s="41" t="s">
        <v>582</v>
      </c>
      <c r="C61" s="82"/>
      <c r="D61" s="82"/>
      <c r="E61" s="82"/>
      <c r="F61" s="173"/>
      <c r="G61" s="36"/>
    </row>
    <row r="62" spans="1:7" ht="12.75">
      <c r="A62" s="70"/>
      <c r="B62" s="41" t="s">
        <v>583</v>
      </c>
      <c r="C62" s="82">
        <v>24614</v>
      </c>
      <c r="D62" s="82">
        <v>40809</v>
      </c>
      <c r="E62" s="82">
        <v>19461</v>
      </c>
      <c r="F62" s="173">
        <f t="shared" si="2"/>
        <v>47.68800999779461</v>
      </c>
      <c r="G62" s="36"/>
    </row>
    <row r="63" spans="1:7" ht="12.75">
      <c r="A63" s="70"/>
      <c r="B63" s="41" t="s">
        <v>584</v>
      </c>
      <c r="C63" s="82">
        <v>49227</v>
      </c>
      <c r="D63" s="82">
        <v>107862</v>
      </c>
      <c r="E63" s="82">
        <v>76428</v>
      </c>
      <c r="F63" s="173">
        <f t="shared" si="2"/>
        <v>70.8572064304389</v>
      </c>
      <c r="G63" s="36"/>
    </row>
    <row r="64" spans="1:7" ht="12.75">
      <c r="A64" s="70"/>
      <c r="B64" s="41" t="s">
        <v>585</v>
      </c>
      <c r="C64" s="82">
        <v>24614</v>
      </c>
      <c r="D64" s="82">
        <v>44043</v>
      </c>
      <c r="E64" s="82">
        <v>26785</v>
      </c>
      <c r="F64" s="173">
        <f t="shared" si="2"/>
        <v>60.81556660536294</v>
      </c>
      <c r="G64" s="36"/>
    </row>
    <row r="65" spans="1:7" ht="12.75">
      <c r="A65" s="70" t="s">
        <v>23</v>
      </c>
      <c r="B65" s="41" t="s">
        <v>586</v>
      </c>
      <c r="C65" s="82">
        <v>514604</v>
      </c>
      <c r="D65" s="82">
        <v>586680</v>
      </c>
      <c r="E65" s="82">
        <v>436315</v>
      </c>
      <c r="F65" s="173">
        <f t="shared" si="2"/>
        <v>74.37018476852799</v>
      </c>
      <c r="G65" s="36"/>
    </row>
    <row r="66" spans="1:7" ht="12.75">
      <c r="A66" s="70" t="s">
        <v>24</v>
      </c>
      <c r="B66" s="41" t="s">
        <v>726</v>
      </c>
      <c r="C66" s="82">
        <v>152773</v>
      </c>
      <c r="D66" s="82">
        <v>314020</v>
      </c>
      <c r="E66" s="82">
        <v>314020</v>
      </c>
      <c r="F66" s="173">
        <f t="shared" si="2"/>
        <v>100</v>
      </c>
      <c r="G66" s="36"/>
    </row>
    <row r="67" spans="1:7" ht="12.75">
      <c r="A67" s="70" t="s">
        <v>25</v>
      </c>
      <c r="B67" s="41" t="s">
        <v>587</v>
      </c>
      <c r="C67" s="82">
        <v>0</v>
      </c>
      <c r="D67" s="82">
        <v>56168</v>
      </c>
      <c r="E67" s="82">
        <v>56168</v>
      </c>
      <c r="F67" s="173">
        <f t="shared" si="2"/>
        <v>100</v>
      </c>
      <c r="G67" s="36"/>
    </row>
    <row r="68" spans="1:7" ht="12.75">
      <c r="A68" s="70" t="s">
        <v>26</v>
      </c>
      <c r="B68" s="41" t="s">
        <v>588</v>
      </c>
      <c r="C68" s="82"/>
      <c r="D68" s="82"/>
      <c r="E68" s="82"/>
      <c r="F68" s="173"/>
      <c r="G68" s="36"/>
    </row>
    <row r="69" spans="1:7" ht="12.75">
      <c r="A69" s="70"/>
      <c r="B69" s="41" t="s">
        <v>589</v>
      </c>
      <c r="C69" s="377">
        <v>150000</v>
      </c>
      <c r="D69" s="377">
        <v>0</v>
      </c>
      <c r="E69" s="377">
        <v>0</v>
      </c>
      <c r="F69" s="212">
        <v>0</v>
      </c>
      <c r="G69" s="36"/>
    </row>
    <row r="70" spans="1:7" ht="12.75">
      <c r="A70" s="70"/>
      <c r="B70" s="41" t="s">
        <v>590</v>
      </c>
      <c r="C70" s="82">
        <v>500000</v>
      </c>
      <c r="D70" s="82">
        <v>395000</v>
      </c>
      <c r="E70" s="82">
        <v>337358</v>
      </c>
      <c r="F70" s="221">
        <f t="shared" si="2"/>
        <v>85.40708860759494</v>
      </c>
      <c r="G70" s="36"/>
    </row>
    <row r="71" spans="1:7" ht="12.75">
      <c r="A71" s="70" t="s">
        <v>39</v>
      </c>
      <c r="B71" s="41" t="s">
        <v>591</v>
      </c>
      <c r="C71" s="82">
        <v>0</v>
      </c>
      <c r="D71" s="82">
        <v>83493</v>
      </c>
      <c r="E71" s="82">
        <v>0</v>
      </c>
      <c r="F71" s="221">
        <f t="shared" si="2"/>
        <v>0</v>
      </c>
      <c r="G71" s="36"/>
    </row>
    <row r="72" spans="1:7" ht="12.75">
      <c r="A72" s="70" t="s">
        <v>40</v>
      </c>
      <c r="B72" s="41" t="s">
        <v>549</v>
      </c>
      <c r="C72" s="82">
        <v>0</v>
      </c>
      <c r="D72" s="82">
        <v>40692</v>
      </c>
      <c r="E72" s="82">
        <v>40000</v>
      </c>
      <c r="F72" s="221">
        <f t="shared" si="2"/>
        <v>98.2994200334218</v>
      </c>
      <c r="G72" s="36"/>
    </row>
    <row r="73" spans="1:7" ht="12.75">
      <c r="A73" s="136" t="s">
        <v>41</v>
      </c>
      <c r="B73" s="44" t="s">
        <v>592</v>
      </c>
      <c r="C73" s="86">
        <v>0</v>
      </c>
      <c r="D73" s="86">
        <v>6730</v>
      </c>
      <c r="E73" s="86">
        <v>6730</v>
      </c>
      <c r="F73" s="224">
        <f t="shared" si="2"/>
        <v>100</v>
      </c>
      <c r="G73" s="463"/>
    </row>
    <row r="74" spans="1:7" ht="12.75">
      <c r="A74" s="488" t="s">
        <v>8</v>
      </c>
      <c r="B74" s="488" t="s">
        <v>192</v>
      </c>
      <c r="C74" s="488" t="s">
        <v>0</v>
      </c>
      <c r="D74" s="488" t="s">
        <v>1</v>
      </c>
      <c r="E74" s="488" t="s">
        <v>379</v>
      </c>
      <c r="F74" s="488" t="s">
        <v>380</v>
      </c>
      <c r="G74" s="488" t="s">
        <v>145</v>
      </c>
    </row>
    <row r="75" spans="1:7" ht="12.75">
      <c r="A75" s="83" t="s">
        <v>9</v>
      </c>
      <c r="B75" s="164"/>
      <c r="C75" s="83" t="s">
        <v>11</v>
      </c>
      <c r="D75" s="83" t="s">
        <v>11</v>
      </c>
      <c r="E75" s="431" t="s">
        <v>820</v>
      </c>
      <c r="F75" s="83" t="s">
        <v>381</v>
      </c>
      <c r="G75" s="486"/>
    </row>
    <row r="76" spans="1:7" ht="12.75">
      <c r="A76" s="70" t="s">
        <v>42</v>
      </c>
      <c r="B76" s="41" t="s">
        <v>753</v>
      </c>
      <c r="C76" s="82"/>
      <c r="D76" s="82"/>
      <c r="E76" s="82"/>
      <c r="F76" s="221"/>
      <c r="G76" s="36"/>
    </row>
    <row r="77" spans="1:7" ht="12.75">
      <c r="A77" s="70"/>
      <c r="B77" s="41" t="s">
        <v>593</v>
      </c>
      <c r="C77" s="82">
        <v>0</v>
      </c>
      <c r="D77" s="82">
        <v>243000</v>
      </c>
      <c r="E77" s="82">
        <v>21625</v>
      </c>
      <c r="F77" s="221">
        <f t="shared" si="2"/>
        <v>8.89917695473251</v>
      </c>
      <c r="G77" s="36"/>
    </row>
    <row r="78" spans="1:7" ht="12.75">
      <c r="A78" s="70"/>
      <c r="B78" s="41" t="s">
        <v>594</v>
      </c>
      <c r="C78" s="82">
        <v>0</v>
      </c>
      <c r="D78" s="82">
        <v>31254</v>
      </c>
      <c r="E78" s="82">
        <v>0</v>
      </c>
      <c r="F78" s="221">
        <f aca="true" t="shared" si="3" ref="F78:F144">(E78/D78*100)</f>
        <v>0</v>
      </c>
      <c r="G78" s="36"/>
    </row>
    <row r="79" spans="1:7" ht="12.75">
      <c r="A79" s="70"/>
      <c r="B79" s="41" t="s">
        <v>595</v>
      </c>
      <c r="C79" s="82">
        <v>0</v>
      </c>
      <c r="D79" s="82">
        <v>6945</v>
      </c>
      <c r="E79" s="82">
        <v>0</v>
      </c>
      <c r="F79" s="221">
        <f t="shared" si="3"/>
        <v>0</v>
      </c>
      <c r="G79" s="36"/>
    </row>
    <row r="80" spans="1:7" ht="12.75">
      <c r="A80" s="70" t="s">
        <v>43</v>
      </c>
      <c r="B80" s="41" t="s">
        <v>754</v>
      </c>
      <c r="C80" s="82"/>
      <c r="D80" s="82"/>
      <c r="E80" s="82"/>
      <c r="F80" s="221"/>
      <c r="G80" s="36"/>
    </row>
    <row r="81" spans="1:7" ht="12.75">
      <c r="A81" s="70"/>
      <c r="B81" s="41" t="s">
        <v>593</v>
      </c>
      <c r="C81" s="82">
        <v>0</v>
      </c>
      <c r="D81" s="82">
        <v>190727</v>
      </c>
      <c r="E81" s="82">
        <v>0</v>
      </c>
      <c r="F81" s="221">
        <f t="shared" si="3"/>
        <v>0</v>
      </c>
      <c r="G81" s="36"/>
    </row>
    <row r="82" spans="1:7" ht="12.75">
      <c r="A82" s="70"/>
      <c r="B82" s="41" t="s">
        <v>594</v>
      </c>
      <c r="C82" s="82">
        <v>0</v>
      </c>
      <c r="D82" s="82">
        <v>26898</v>
      </c>
      <c r="E82" s="82">
        <v>0</v>
      </c>
      <c r="F82" s="221">
        <f t="shared" si="3"/>
        <v>0</v>
      </c>
      <c r="G82" s="36"/>
    </row>
    <row r="83" spans="1:7" ht="12.75">
      <c r="A83" s="70"/>
      <c r="B83" s="41" t="s">
        <v>595</v>
      </c>
      <c r="C83" s="82">
        <v>0</v>
      </c>
      <c r="D83" s="82">
        <v>5977</v>
      </c>
      <c r="E83" s="82">
        <v>0</v>
      </c>
      <c r="F83" s="221">
        <f t="shared" si="3"/>
        <v>0</v>
      </c>
      <c r="G83" s="36"/>
    </row>
    <row r="84" spans="1:7" ht="12.75">
      <c r="A84" s="70" t="s">
        <v>44</v>
      </c>
      <c r="B84" s="41" t="s">
        <v>596</v>
      </c>
      <c r="C84" s="82">
        <v>0</v>
      </c>
      <c r="D84" s="82">
        <v>35000</v>
      </c>
      <c r="E84" s="82">
        <v>35000</v>
      </c>
      <c r="F84" s="221">
        <f t="shared" si="3"/>
        <v>100</v>
      </c>
      <c r="G84" s="36"/>
    </row>
    <row r="85" spans="1:7" ht="12.75">
      <c r="A85" s="70" t="s">
        <v>45</v>
      </c>
      <c r="B85" s="41" t="s">
        <v>755</v>
      </c>
      <c r="C85" s="82"/>
      <c r="D85" s="82"/>
      <c r="E85" s="82"/>
      <c r="F85" s="221"/>
      <c r="G85" s="36"/>
    </row>
    <row r="86" spans="1:7" ht="12.75">
      <c r="A86" s="70"/>
      <c r="B86" s="41" t="s">
        <v>597</v>
      </c>
      <c r="C86" s="82">
        <v>0</v>
      </c>
      <c r="D86" s="82">
        <v>12260</v>
      </c>
      <c r="E86" s="82">
        <v>11869</v>
      </c>
      <c r="F86" s="221">
        <f t="shared" si="3"/>
        <v>96.81076672104405</v>
      </c>
      <c r="G86" s="36"/>
    </row>
    <row r="87" spans="1:7" ht="12.75">
      <c r="A87" s="70"/>
      <c r="B87" s="41" t="s">
        <v>598</v>
      </c>
      <c r="C87" s="82">
        <v>0</v>
      </c>
      <c r="D87" s="82">
        <v>1699</v>
      </c>
      <c r="E87" s="82">
        <v>1690</v>
      </c>
      <c r="F87" s="221">
        <f t="shared" si="3"/>
        <v>99.47027663331372</v>
      </c>
      <c r="G87" s="36"/>
    </row>
    <row r="88" spans="1:7" ht="12.75">
      <c r="A88" s="70" t="s">
        <v>46</v>
      </c>
      <c r="B88" s="41" t="s">
        <v>599</v>
      </c>
      <c r="C88" s="82">
        <v>0</v>
      </c>
      <c r="D88" s="82">
        <v>682</v>
      </c>
      <c r="E88" s="82">
        <v>682</v>
      </c>
      <c r="F88" s="221">
        <f t="shared" si="3"/>
        <v>100</v>
      </c>
      <c r="G88" s="36"/>
    </row>
    <row r="89" spans="1:7" ht="12.75">
      <c r="A89" s="70" t="s">
        <v>47</v>
      </c>
      <c r="B89" s="41" t="s">
        <v>600</v>
      </c>
      <c r="C89" s="82"/>
      <c r="D89" s="82"/>
      <c r="E89" s="82"/>
      <c r="F89" s="221"/>
      <c r="G89" s="36"/>
    </row>
    <row r="90" spans="1:7" ht="12.75">
      <c r="A90" s="70"/>
      <c r="B90" s="41" t="s">
        <v>601</v>
      </c>
      <c r="C90" s="82">
        <v>0</v>
      </c>
      <c r="D90" s="82">
        <v>386</v>
      </c>
      <c r="E90" s="82">
        <v>386</v>
      </c>
      <c r="F90" s="221">
        <f t="shared" si="3"/>
        <v>100</v>
      </c>
      <c r="G90" s="36"/>
    </row>
    <row r="91" spans="1:7" ht="12.75">
      <c r="A91" s="70"/>
      <c r="B91" s="41" t="s">
        <v>602</v>
      </c>
      <c r="C91" s="82">
        <v>0</v>
      </c>
      <c r="D91" s="82">
        <v>1000</v>
      </c>
      <c r="E91" s="82">
        <v>1000</v>
      </c>
      <c r="F91" s="221">
        <f t="shared" si="3"/>
        <v>100</v>
      </c>
      <c r="G91" s="36"/>
    </row>
    <row r="92" spans="1:7" ht="12.75">
      <c r="A92" s="70" t="s">
        <v>48</v>
      </c>
      <c r="B92" s="41" t="s">
        <v>603</v>
      </c>
      <c r="C92" s="82">
        <v>0</v>
      </c>
      <c r="D92" s="82">
        <v>28849</v>
      </c>
      <c r="E92" s="82">
        <v>0</v>
      </c>
      <c r="F92" s="221">
        <f t="shared" si="3"/>
        <v>0</v>
      </c>
      <c r="G92" s="36"/>
    </row>
    <row r="93" spans="1:7" ht="12.75">
      <c r="A93" s="70" t="s">
        <v>49</v>
      </c>
      <c r="B93" s="41" t="s">
        <v>604</v>
      </c>
      <c r="C93" s="82">
        <v>0</v>
      </c>
      <c r="D93" s="82">
        <v>1277</v>
      </c>
      <c r="E93" s="82">
        <v>1277</v>
      </c>
      <c r="F93" s="221">
        <f t="shared" si="3"/>
        <v>100</v>
      </c>
      <c r="G93" s="36"/>
    </row>
    <row r="94" spans="1:7" ht="12.75">
      <c r="A94" s="70" t="s">
        <v>50</v>
      </c>
      <c r="B94" s="41" t="s">
        <v>358</v>
      </c>
      <c r="C94" s="377"/>
      <c r="D94" s="377"/>
      <c r="E94" s="377"/>
      <c r="F94" s="221"/>
      <c r="G94" s="36"/>
    </row>
    <row r="95" spans="1:7" ht="12.75">
      <c r="A95" s="70"/>
      <c r="B95" s="41" t="s">
        <v>605</v>
      </c>
      <c r="C95" s="377">
        <v>0</v>
      </c>
      <c r="D95" s="377">
        <v>30450</v>
      </c>
      <c r="E95" s="377">
        <v>30450</v>
      </c>
      <c r="F95" s="221">
        <f t="shared" si="3"/>
        <v>100</v>
      </c>
      <c r="G95" s="36"/>
    </row>
    <row r="96" spans="1:7" ht="12.75">
      <c r="A96" s="70"/>
      <c r="B96" s="41" t="s">
        <v>606</v>
      </c>
      <c r="C96" s="377">
        <v>0</v>
      </c>
      <c r="D96" s="377">
        <v>0</v>
      </c>
      <c r="E96" s="377">
        <v>0</v>
      </c>
      <c r="F96" s="292">
        <v>0</v>
      </c>
      <c r="G96" s="36"/>
    </row>
    <row r="97" spans="1:7" ht="12.75">
      <c r="A97" s="70" t="s">
        <v>51</v>
      </c>
      <c r="B97" s="41" t="s">
        <v>607</v>
      </c>
      <c r="C97" s="377"/>
      <c r="D97" s="377"/>
      <c r="E97" s="377"/>
      <c r="F97" s="221"/>
      <c r="G97" s="36"/>
    </row>
    <row r="98" spans="1:7" ht="12.75">
      <c r="A98" s="70"/>
      <c r="B98" s="41" t="s">
        <v>608</v>
      </c>
      <c r="C98" s="377">
        <v>0</v>
      </c>
      <c r="D98" s="377">
        <v>12000</v>
      </c>
      <c r="E98" s="377">
        <v>5535</v>
      </c>
      <c r="F98" s="221">
        <f t="shared" si="3"/>
        <v>46.125</v>
      </c>
      <c r="G98" s="36"/>
    </row>
    <row r="99" spans="1:7" ht="12.75">
      <c r="A99" s="70"/>
      <c r="B99" s="41" t="s">
        <v>609</v>
      </c>
      <c r="C99" s="377">
        <v>0</v>
      </c>
      <c r="D99" s="377">
        <v>0</v>
      </c>
      <c r="E99" s="377">
        <v>0</v>
      </c>
      <c r="F99" s="292">
        <v>0</v>
      </c>
      <c r="G99" s="36"/>
    </row>
    <row r="100" spans="1:7" ht="12.75">
      <c r="A100" s="70" t="s">
        <v>52</v>
      </c>
      <c r="B100" s="41" t="s">
        <v>610</v>
      </c>
      <c r="C100" s="82">
        <v>0</v>
      </c>
      <c r="D100" s="82">
        <v>3200</v>
      </c>
      <c r="E100" s="377">
        <v>3200</v>
      </c>
      <c r="F100" s="221">
        <f t="shared" si="3"/>
        <v>100</v>
      </c>
      <c r="G100" s="36"/>
    </row>
    <row r="101" spans="1:7" ht="12.75">
      <c r="A101" s="70" t="s">
        <v>53</v>
      </c>
      <c r="B101" s="41" t="s">
        <v>611</v>
      </c>
      <c r="C101" s="377">
        <v>0</v>
      </c>
      <c r="D101" s="377">
        <v>3250</v>
      </c>
      <c r="E101" s="377">
        <v>3250</v>
      </c>
      <c r="F101" s="221">
        <f t="shared" si="3"/>
        <v>100</v>
      </c>
      <c r="G101" s="36"/>
    </row>
    <row r="102" spans="1:7" ht="12.75">
      <c r="A102" s="70" t="s">
        <v>54</v>
      </c>
      <c r="B102" s="41" t="s">
        <v>612</v>
      </c>
      <c r="C102" s="82">
        <v>0</v>
      </c>
      <c r="D102" s="82">
        <v>10000</v>
      </c>
      <c r="E102" s="82">
        <v>10000</v>
      </c>
      <c r="F102" s="221">
        <f t="shared" si="3"/>
        <v>100</v>
      </c>
      <c r="G102" s="36"/>
    </row>
    <row r="103" spans="1:7" ht="12.75">
      <c r="A103" s="70" t="s">
        <v>55</v>
      </c>
      <c r="B103" s="41" t="s">
        <v>613</v>
      </c>
      <c r="C103" s="82">
        <v>0</v>
      </c>
      <c r="D103" s="82">
        <v>750</v>
      </c>
      <c r="E103" s="82">
        <v>750</v>
      </c>
      <c r="F103" s="221">
        <f t="shared" si="3"/>
        <v>100</v>
      </c>
      <c r="G103" s="36"/>
    </row>
    <row r="104" spans="1:7" ht="12.75">
      <c r="A104" s="70" t="s">
        <v>56</v>
      </c>
      <c r="B104" s="41" t="s">
        <v>614</v>
      </c>
      <c r="C104" s="82">
        <v>0</v>
      </c>
      <c r="D104" s="82">
        <v>700</v>
      </c>
      <c r="E104" s="82">
        <v>0</v>
      </c>
      <c r="F104" s="221">
        <f t="shared" si="3"/>
        <v>0</v>
      </c>
      <c r="G104" s="36"/>
    </row>
    <row r="105" spans="1:7" ht="12.75">
      <c r="A105" s="70" t="s">
        <v>57</v>
      </c>
      <c r="B105" s="41" t="s">
        <v>615</v>
      </c>
      <c r="C105" s="377">
        <v>0</v>
      </c>
      <c r="D105" s="377">
        <v>4500</v>
      </c>
      <c r="E105" s="377">
        <v>4460</v>
      </c>
      <c r="F105" s="221">
        <f t="shared" si="3"/>
        <v>99.11111111111111</v>
      </c>
      <c r="G105" s="36"/>
    </row>
    <row r="106" spans="1:7" ht="12.75">
      <c r="A106" s="70" t="s">
        <v>58</v>
      </c>
      <c r="B106" s="41" t="s">
        <v>833</v>
      </c>
      <c r="C106" s="82"/>
      <c r="D106" s="82"/>
      <c r="E106" s="82"/>
      <c r="F106" s="221"/>
      <c r="G106" s="36"/>
    </row>
    <row r="107" spans="1:7" ht="12.75">
      <c r="A107" s="70"/>
      <c r="B107" s="147" t="s">
        <v>597</v>
      </c>
      <c r="C107" s="82">
        <v>0</v>
      </c>
      <c r="D107" s="82">
        <v>8443</v>
      </c>
      <c r="E107" s="82">
        <v>1437</v>
      </c>
      <c r="F107" s="221">
        <f t="shared" si="3"/>
        <v>17.020016581783725</v>
      </c>
      <c r="G107" s="36"/>
    </row>
    <row r="108" spans="1:7" ht="12.75">
      <c r="A108" s="70"/>
      <c r="B108" s="147" t="s">
        <v>616</v>
      </c>
      <c r="C108" s="82">
        <v>0</v>
      </c>
      <c r="D108" s="82">
        <v>8443</v>
      </c>
      <c r="E108" s="82">
        <v>8443</v>
      </c>
      <c r="F108" s="221">
        <f t="shared" si="3"/>
        <v>100</v>
      </c>
      <c r="G108" s="36"/>
    </row>
    <row r="109" spans="1:7" ht="12.75">
      <c r="A109" s="70" t="s">
        <v>59</v>
      </c>
      <c r="B109" s="41" t="s">
        <v>617</v>
      </c>
      <c r="C109" s="82"/>
      <c r="D109" s="82"/>
      <c r="E109" s="82"/>
      <c r="F109" s="221"/>
      <c r="G109" s="36"/>
    </row>
    <row r="110" spans="1:7" ht="12.75">
      <c r="A110" s="70"/>
      <c r="B110" s="41" t="s">
        <v>618</v>
      </c>
      <c r="C110" s="82">
        <v>0</v>
      </c>
      <c r="D110" s="82">
        <v>18000</v>
      </c>
      <c r="E110" s="82">
        <v>0</v>
      </c>
      <c r="F110" s="221">
        <f t="shared" si="3"/>
        <v>0</v>
      </c>
      <c r="G110" s="36"/>
    </row>
    <row r="111" spans="1:7" ht="12.75">
      <c r="A111" s="70"/>
      <c r="B111" s="41" t="s">
        <v>619</v>
      </c>
      <c r="C111" s="82">
        <v>0</v>
      </c>
      <c r="D111" s="82">
        <v>90000</v>
      </c>
      <c r="E111" s="82">
        <v>0</v>
      </c>
      <c r="F111" s="221">
        <f t="shared" si="3"/>
        <v>0</v>
      </c>
      <c r="G111" s="36"/>
    </row>
    <row r="112" spans="1:7" ht="12.75">
      <c r="A112" s="70"/>
      <c r="B112" s="41" t="s">
        <v>620</v>
      </c>
      <c r="C112" s="82">
        <v>0</v>
      </c>
      <c r="D112" s="82">
        <v>0</v>
      </c>
      <c r="E112" s="82">
        <v>0</v>
      </c>
      <c r="F112" s="292">
        <v>0</v>
      </c>
      <c r="G112" s="36"/>
    </row>
    <row r="113" spans="1:7" ht="12.75">
      <c r="A113" s="70" t="s">
        <v>60</v>
      </c>
      <c r="B113" s="41" t="s">
        <v>621</v>
      </c>
      <c r="C113" s="82">
        <v>0</v>
      </c>
      <c r="D113" s="82">
        <v>241</v>
      </c>
      <c r="E113" s="82">
        <v>0</v>
      </c>
      <c r="F113" s="221">
        <f t="shared" si="3"/>
        <v>0</v>
      </c>
      <c r="G113" s="36"/>
    </row>
    <row r="114" spans="1:7" ht="12.75">
      <c r="A114" s="70" t="s">
        <v>61</v>
      </c>
      <c r="B114" s="41" t="s">
        <v>622</v>
      </c>
      <c r="C114" s="82">
        <v>0</v>
      </c>
      <c r="D114" s="82">
        <v>2100</v>
      </c>
      <c r="E114" s="82">
        <v>2100</v>
      </c>
      <c r="F114" s="221">
        <f t="shared" si="3"/>
        <v>100</v>
      </c>
      <c r="G114" s="36"/>
    </row>
    <row r="115" spans="1:7" ht="12.75">
      <c r="A115" s="70" t="s">
        <v>62</v>
      </c>
      <c r="B115" s="41" t="s">
        <v>623</v>
      </c>
      <c r="C115" s="82">
        <v>0</v>
      </c>
      <c r="D115" s="82">
        <v>0</v>
      </c>
      <c r="E115" s="82">
        <v>0</v>
      </c>
      <c r="F115" s="292">
        <v>0</v>
      </c>
      <c r="G115" s="36"/>
    </row>
    <row r="116" spans="1:7" ht="12.75">
      <c r="A116" s="70" t="s">
        <v>63</v>
      </c>
      <c r="B116" s="41" t="s">
        <v>727</v>
      </c>
      <c r="C116" s="82">
        <v>0</v>
      </c>
      <c r="D116" s="82">
        <v>310</v>
      </c>
      <c r="E116" s="82">
        <v>310</v>
      </c>
      <c r="F116" s="221">
        <f t="shared" si="3"/>
        <v>100</v>
      </c>
      <c r="G116" s="36"/>
    </row>
    <row r="117" spans="1:7" ht="12.75">
      <c r="A117" s="70" t="s">
        <v>64</v>
      </c>
      <c r="B117" s="41" t="s">
        <v>756</v>
      </c>
      <c r="C117" s="82">
        <v>0</v>
      </c>
      <c r="D117" s="82">
        <v>1067</v>
      </c>
      <c r="E117" s="82">
        <v>1067</v>
      </c>
      <c r="F117" s="221">
        <f t="shared" si="3"/>
        <v>100</v>
      </c>
      <c r="G117" s="36"/>
    </row>
    <row r="118" spans="1:7" ht="12.75">
      <c r="A118" s="70" t="s">
        <v>65</v>
      </c>
      <c r="B118" s="41" t="s">
        <v>728</v>
      </c>
      <c r="C118" s="82">
        <v>0</v>
      </c>
      <c r="D118" s="82">
        <v>1120</v>
      </c>
      <c r="E118" s="82">
        <v>1218</v>
      </c>
      <c r="F118" s="221">
        <f t="shared" si="3"/>
        <v>108.74999999999999</v>
      </c>
      <c r="G118" s="36"/>
    </row>
    <row r="119" spans="1:7" ht="12.75">
      <c r="A119" s="70" t="s">
        <v>66</v>
      </c>
      <c r="B119" s="41" t="s">
        <v>834</v>
      </c>
      <c r="C119" s="82"/>
      <c r="D119" s="82"/>
      <c r="E119" s="82"/>
      <c r="F119" s="221"/>
      <c r="G119" s="36"/>
    </row>
    <row r="120" spans="1:7" ht="12.75">
      <c r="A120" s="70"/>
      <c r="B120" s="41" t="s">
        <v>835</v>
      </c>
      <c r="C120" s="82">
        <v>0</v>
      </c>
      <c r="D120" s="82">
        <v>400</v>
      </c>
      <c r="E120" s="82">
        <v>400</v>
      </c>
      <c r="F120" s="221">
        <f t="shared" si="3"/>
        <v>100</v>
      </c>
      <c r="G120" s="36"/>
    </row>
    <row r="121" spans="1:7" ht="12.75">
      <c r="A121" s="70"/>
      <c r="B121" s="41" t="s">
        <v>836</v>
      </c>
      <c r="C121" s="82">
        <v>0</v>
      </c>
      <c r="D121" s="82">
        <v>1561</v>
      </c>
      <c r="E121" s="82">
        <v>1561</v>
      </c>
      <c r="F121" s="221">
        <f t="shared" si="3"/>
        <v>100</v>
      </c>
      <c r="G121" s="36"/>
    </row>
    <row r="122" spans="1:7" ht="12.75">
      <c r="A122" s="70" t="s">
        <v>67</v>
      </c>
      <c r="B122" s="41" t="s">
        <v>805</v>
      </c>
      <c r="C122" s="82">
        <v>0</v>
      </c>
      <c r="D122" s="82">
        <v>21354</v>
      </c>
      <c r="E122" s="82">
        <v>21354</v>
      </c>
      <c r="F122" s="221">
        <f t="shared" si="3"/>
        <v>100</v>
      </c>
      <c r="G122" s="36"/>
    </row>
    <row r="123" spans="1:7" ht="12.75">
      <c r="A123" s="70" t="s">
        <v>114</v>
      </c>
      <c r="B123" s="41" t="s">
        <v>837</v>
      </c>
      <c r="C123" s="82">
        <v>0</v>
      </c>
      <c r="D123" s="82">
        <v>300</v>
      </c>
      <c r="E123" s="82">
        <v>300</v>
      </c>
      <c r="F123" s="221">
        <f t="shared" si="3"/>
        <v>100</v>
      </c>
      <c r="G123" s="36"/>
    </row>
    <row r="124" spans="1:7" ht="12.75">
      <c r="A124" s="70" t="s">
        <v>115</v>
      </c>
      <c r="B124" s="41" t="s">
        <v>838</v>
      </c>
      <c r="C124" s="82"/>
      <c r="D124" s="82"/>
      <c r="E124" s="82"/>
      <c r="F124" s="221"/>
      <c r="G124" s="36"/>
    </row>
    <row r="125" spans="1:7" ht="12.75">
      <c r="A125" s="70"/>
      <c r="B125" s="41" t="s">
        <v>839</v>
      </c>
      <c r="C125" s="82"/>
      <c r="D125" s="82"/>
      <c r="E125" s="82"/>
      <c r="F125" s="221"/>
      <c r="G125" s="36"/>
    </row>
    <row r="126" spans="1:7" ht="12.75">
      <c r="A126" s="70"/>
      <c r="B126" s="41" t="s">
        <v>840</v>
      </c>
      <c r="C126" s="82">
        <v>0</v>
      </c>
      <c r="D126" s="82">
        <v>5619</v>
      </c>
      <c r="E126" s="82">
        <v>0</v>
      </c>
      <c r="F126" s="221">
        <f t="shared" si="3"/>
        <v>0</v>
      </c>
      <c r="G126" s="36"/>
    </row>
    <row r="127" spans="1:7" ht="12.75">
      <c r="A127" s="70"/>
      <c r="B127" s="41" t="s">
        <v>841</v>
      </c>
      <c r="C127" s="82">
        <v>0</v>
      </c>
      <c r="D127" s="82">
        <v>5619</v>
      </c>
      <c r="E127" s="82">
        <v>0</v>
      </c>
      <c r="F127" s="221">
        <f t="shared" si="3"/>
        <v>0</v>
      </c>
      <c r="G127" s="36"/>
    </row>
    <row r="128" spans="1:7" ht="12.75">
      <c r="A128" s="70"/>
      <c r="B128" s="41" t="s">
        <v>842</v>
      </c>
      <c r="C128" s="82"/>
      <c r="D128" s="82"/>
      <c r="E128" s="82"/>
      <c r="F128" s="221"/>
      <c r="G128" s="36"/>
    </row>
    <row r="129" spans="1:7" ht="12.75">
      <c r="A129" s="70"/>
      <c r="B129" s="41" t="s">
        <v>840</v>
      </c>
      <c r="C129" s="82">
        <v>0</v>
      </c>
      <c r="D129" s="82">
        <v>2757</v>
      </c>
      <c r="E129" s="82">
        <v>0</v>
      </c>
      <c r="F129" s="221">
        <f t="shared" si="3"/>
        <v>0</v>
      </c>
      <c r="G129" s="36"/>
    </row>
    <row r="130" spans="1:7" ht="12.75">
      <c r="A130" s="70"/>
      <c r="B130" s="41" t="s">
        <v>841</v>
      </c>
      <c r="C130" s="82">
        <v>0</v>
      </c>
      <c r="D130" s="82">
        <v>2757</v>
      </c>
      <c r="E130" s="82">
        <v>2757</v>
      </c>
      <c r="F130" s="221">
        <f t="shared" si="3"/>
        <v>100</v>
      </c>
      <c r="G130" s="36"/>
    </row>
    <row r="131" spans="1:7" ht="12.75">
      <c r="A131" s="489" t="s">
        <v>117</v>
      </c>
      <c r="B131" s="147" t="s">
        <v>843</v>
      </c>
      <c r="C131" s="82">
        <v>0</v>
      </c>
      <c r="D131" s="82">
        <v>14000</v>
      </c>
      <c r="E131" s="82">
        <v>0</v>
      </c>
      <c r="F131" s="221">
        <f aca="true" t="shared" si="4" ref="F131:F141">(E131/D131*100)</f>
        <v>0</v>
      </c>
      <c r="G131" s="36"/>
    </row>
    <row r="132" spans="1:7" ht="12.75">
      <c r="A132" s="70" t="s">
        <v>118</v>
      </c>
      <c r="B132" s="41" t="s">
        <v>870</v>
      </c>
      <c r="C132" s="82"/>
      <c r="D132" s="82"/>
      <c r="E132" s="82"/>
      <c r="F132" s="221"/>
      <c r="G132" s="36"/>
    </row>
    <row r="133" spans="1:7" ht="12.75">
      <c r="A133" s="70"/>
      <c r="B133" s="41" t="s">
        <v>871</v>
      </c>
      <c r="C133" s="82"/>
      <c r="D133" s="82"/>
      <c r="E133" s="82"/>
      <c r="F133" s="221"/>
      <c r="G133" s="36"/>
    </row>
    <row r="134" spans="1:7" ht="12.75">
      <c r="A134" s="70"/>
      <c r="B134" s="41" t="s">
        <v>872</v>
      </c>
      <c r="C134" s="82">
        <v>0</v>
      </c>
      <c r="D134" s="82">
        <v>13359</v>
      </c>
      <c r="E134" s="82">
        <v>0</v>
      </c>
      <c r="F134" s="221">
        <f t="shared" si="4"/>
        <v>0</v>
      </c>
      <c r="G134" s="36"/>
    </row>
    <row r="135" spans="1:7" ht="12.75">
      <c r="A135" s="70"/>
      <c r="B135" s="41" t="s">
        <v>873</v>
      </c>
      <c r="C135" s="82">
        <v>0</v>
      </c>
      <c r="D135" s="82">
        <v>13200</v>
      </c>
      <c r="E135" s="82">
        <v>0</v>
      </c>
      <c r="F135" s="221">
        <f t="shared" si="4"/>
        <v>0</v>
      </c>
      <c r="G135" s="36"/>
    </row>
    <row r="136" spans="1:7" ht="12.75">
      <c r="A136" s="70"/>
      <c r="B136" s="41" t="s">
        <v>874</v>
      </c>
      <c r="C136" s="82"/>
      <c r="D136" s="82"/>
      <c r="E136" s="82"/>
      <c r="F136" s="221"/>
      <c r="G136" s="36"/>
    </row>
    <row r="137" spans="1:7" ht="12.75">
      <c r="A137" s="70"/>
      <c r="B137" s="41" t="s">
        <v>872</v>
      </c>
      <c r="C137" s="82">
        <v>0</v>
      </c>
      <c r="D137" s="82">
        <v>6881</v>
      </c>
      <c r="E137" s="82">
        <v>0</v>
      </c>
      <c r="F137" s="221">
        <f t="shared" si="4"/>
        <v>0</v>
      </c>
      <c r="G137" s="36"/>
    </row>
    <row r="138" spans="1:7" ht="12.75">
      <c r="A138" s="70"/>
      <c r="B138" s="41" t="s">
        <v>873</v>
      </c>
      <c r="C138" s="82">
        <v>0</v>
      </c>
      <c r="D138" s="82">
        <v>6176</v>
      </c>
      <c r="E138" s="82">
        <v>0</v>
      </c>
      <c r="F138" s="221">
        <f t="shared" si="4"/>
        <v>0</v>
      </c>
      <c r="G138" s="36"/>
    </row>
    <row r="139" spans="1:7" ht="12.75">
      <c r="A139" s="70"/>
      <c r="B139" s="41" t="s">
        <v>875</v>
      </c>
      <c r="C139" s="82"/>
      <c r="D139" s="82"/>
      <c r="E139" s="82"/>
      <c r="F139" s="221"/>
      <c r="G139" s="36"/>
    </row>
    <row r="140" spans="1:7" ht="12.75">
      <c r="A140" s="70"/>
      <c r="B140" s="41" t="s">
        <v>872</v>
      </c>
      <c r="C140" s="82">
        <v>0</v>
      </c>
      <c r="D140" s="82">
        <v>33207</v>
      </c>
      <c r="E140" s="82">
        <v>0</v>
      </c>
      <c r="F140" s="221">
        <f t="shared" si="4"/>
        <v>0</v>
      </c>
      <c r="G140" s="36"/>
    </row>
    <row r="141" spans="1:7" ht="12.75">
      <c r="A141" s="70"/>
      <c r="B141" s="41" t="s">
        <v>873</v>
      </c>
      <c r="C141" s="82">
        <v>0</v>
      </c>
      <c r="D141" s="82">
        <v>33207</v>
      </c>
      <c r="E141" s="82">
        <v>0</v>
      </c>
      <c r="F141" s="221">
        <f t="shared" si="4"/>
        <v>0</v>
      </c>
      <c r="G141" s="36"/>
    </row>
    <row r="142" spans="1:7" ht="12.75">
      <c r="A142" s="136" t="s">
        <v>120</v>
      </c>
      <c r="B142" s="41" t="s">
        <v>881</v>
      </c>
      <c r="C142" s="82">
        <v>0</v>
      </c>
      <c r="D142" s="82">
        <v>0</v>
      </c>
      <c r="E142" s="82">
        <v>59</v>
      </c>
      <c r="F142" s="292">
        <v>0</v>
      </c>
      <c r="G142" s="463"/>
    </row>
    <row r="143" spans="1:7" ht="12.75">
      <c r="A143" s="195" t="s">
        <v>27</v>
      </c>
      <c r="B143" s="199" t="s">
        <v>199</v>
      </c>
      <c r="C143" s="200">
        <f>SUM(C52:C142)</f>
        <v>1473307</v>
      </c>
      <c r="D143" s="200">
        <f>SUM(D52:D142)</f>
        <v>2703113</v>
      </c>
      <c r="E143" s="200">
        <f>SUM(E52:E142)</f>
        <v>1571168</v>
      </c>
      <c r="F143" s="358">
        <f t="shared" si="3"/>
        <v>58.12439213602983</v>
      </c>
      <c r="G143" s="487"/>
    </row>
    <row r="144" spans="1:7" ht="12.75">
      <c r="A144" s="200" t="s">
        <v>4</v>
      </c>
      <c r="B144" s="199" t="s">
        <v>200</v>
      </c>
      <c r="C144" s="200">
        <f>C49+C143</f>
        <v>1717409</v>
      </c>
      <c r="D144" s="200">
        <f>D49+D143</f>
        <v>2904281</v>
      </c>
      <c r="E144" s="200">
        <f>E49+E143</f>
        <v>1731951</v>
      </c>
      <c r="F144" s="358">
        <f t="shared" si="3"/>
        <v>59.634415540369545</v>
      </c>
      <c r="G144" s="487"/>
    </row>
    <row r="145" spans="1:6" ht="12.75">
      <c r="A145" s="39"/>
      <c r="B145" s="39"/>
      <c r="C145" s="39"/>
      <c r="D145" s="39"/>
      <c r="E145" s="39"/>
      <c r="F145" s="39"/>
    </row>
    <row r="146" spans="1:6" ht="12.75">
      <c r="A146" s="39"/>
      <c r="B146" s="39"/>
      <c r="C146" s="39"/>
      <c r="D146" s="39"/>
      <c r="E146" s="39"/>
      <c r="F146" s="39"/>
    </row>
  </sheetData>
  <mergeCells count="2">
    <mergeCell ref="B3:F3"/>
    <mergeCell ref="B51:F51"/>
  </mergeCells>
  <printOptions horizontalCentered="1" verticalCentered="1"/>
  <pageMargins left="0" right="0" top="0.984251968503937" bottom="0.984251968503937" header="0.5118110236220472" footer="0.5118110236220472"/>
  <pageSetup blackAndWhite="1" horizontalDpi="300" verticalDpi="300" orientation="portrait" paperSize="9" scale="71" r:id="rId1"/>
  <headerFooter alignWithMargins="0">
    <oddHeader>&amp;C&amp;"Times New Roman CE,Normál"&amp;P/&amp;N
Átvett pénzeszközök&amp;R&amp;"Times New Roman CE,Normál"1/c.sz. melléklet
(ezer ft-ban)</oddHeader>
    <oddFooter>&amp;L&amp;"Times New Roman CE,Normál"&amp;D / &amp;T
Bagyari Lajosné&amp;C&amp;"Times New Roman CE,Normál"&amp;F/&amp;A/Ráczné&amp;R&amp;"Times New Roman CE,Normál"..................../..................oldal</oddFooter>
  </headerFooter>
  <rowBreaks count="1" manualBreakCount="1">
    <brk id="7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SheetLayoutView="75" workbookViewId="0" topLeftCell="C12">
      <selection activeCell="F29" sqref="F29"/>
    </sheetView>
  </sheetViews>
  <sheetFormatPr defaultColWidth="9.140625" defaultRowHeight="12.75"/>
  <cols>
    <col min="1" max="1" width="5.140625" style="0" customWidth="1"/>
    <col min="2" max="2" width="39.28125" style="0" customWidth="1"/>
    <col min="6" max="6" width="7.57421875" style="0" customWidth="1"/>
    <col min="10" max="10" width="7.421875" style="0" customWidth="1"/>
    <col min="14" max="14" width="7.8515625" style="0" customWidth="1"/>
  </cols>
  <sheetData>
    <row r="1" spans="1:14" ht="12.75">
      <c r="A1" s="201" t="s">
        <v>8</v>
      </c>
      <c r="B1" s="202" t="s">
        <v>192</v>
      </c>
      <c r="C1" s="63" t="s">
        <v>214</v>
      </c>
      <c r="D1" s="64"/>
      <c r="E1" s="64"/>
      <c r="F1" s="53"/>
      <c r="G1" s="203" t="s">
        <v>215</v>
      </c>
      <c r="H1" s="204"/>
      <c r="I1" s="204"/>
      <c r="J1" s="205"/>
      <c r="K1" s="64" t="s">
        <v>216</v>
      </c>
      <c r="L1" s="64"/>
      <c r="M1" s="64"/>
      <c r="N1" s="64"/>
    </row>
    <row r="2" spans="1:14" ht="12.75">
      <c r="A2" s="206" t="s">
        <v>9</v>
      </c>
      <c r="B2" s="207"/>
      <c r="C2" s="195" t="s">
        <v>354</v>
      </c>
      <c r="D2" s="195" t="s">
        <v>217</v>
      </c>
      <c r="E2" s="434" t="s">
        <v>820</v>
      </c>
      <c r="F2" s="195" t="s">
        <v>382</v>
      </c>
      <c r="G2" s="195" t="s">
        <v>354</v>
      </c>
      <c r="H2" s="195" t="s">
        <v>217</v>
      </c>
      <c r="I2" s="434" t="s">
        <v>820</v>
      </c>
      <c r="J2" s="195" t="s">
        <v>382</v>
      </c>
      <c r="K2" s="195" t="s">
        <v>354</v>
      </c>
      <c r="L2" s="195" t="s">
        <v>217</v>
      </c>
      <c r="M2" s="434" t="s">
        <v>820</v>
      </c>
      <c r="N2" s="195" t="s">
        <v>382</v>
      </c>
    </row>
    <row r="3" spans="1:14" ht="12.75">
      <c r="A3" s="548" t="s">
        <v>218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</row>
    <row r="4" spans="1:14" ht="12.75">
      <c r="A4" s="69" t="s">
        <v>14</v>
      </c>
      <c r="B4" s="73" t="s">
        <v>631</v>
      </c>
      <c r="C4" s="133">
        <v>6000</v>
      </c>
      <c r="D4" s="133">
        <v>4911</v>
      </c>
      <c r="E4" s="191">
        <v>4911</v>
      </c>
      <c r="F4" s="208">
        <f>(E4/D4*100)</f>
        <v>100</v>
      </c>
      <c r="G4" s="209">
        <v>0</v>
      </c>
      <c r="H4" s="209">
        <v>0</v>
      </c>
      <c r="I4" s="209">
        <v>0</v>
      </c>
      <c r="J4" s="210">
        <v>0</v>
      </c>
      <c r="K4" s="182">
        <f aca="true" t="shared" si="0" ref="K4:K16">(C4-G4)</f>
        <v>6000</v>
      </c>
      <c r="L4" s="182">
        <f aca="true" t="shared" si="1" ref="L4:L16">(D4-H4)</f>
        <v>4911</v>
      </c>
      <c r="M4" s="182">
        <f aca="true" t="shared" si="2" ref="M4:M16">(E4-I4)</f>
        <v>4911</v>
      </c>
      <c r="N4" s="208">
        <f>(M4/L4*100)</f>
        <v>100</v>
      </c>
    </row>
    <row r="5" spans="1:14" ht="12.75">
      <c r="A5" s="70" t="s">
        <v>12</v>
      </c>
      <c r="B5" s="114" t="s">
        <v>632</v>
      </c>
      <c r="C5" s="82">
        <v>8000</v>
      </c>
      <c r="D5" s="82">
        <v>4353</v>
      </c>
      <c r="E5" s="192">
        <v>3953</v>
      </c>
      <c r="F5" s="173">
        <f aca="true" t="shared" si="3" ref="F5:F19">(E5/D5*100)</f>
        <v>90.81093498736503</v>
      </c>
      <c r="G5" s="211">
        <v>0</v>
      </c>
      <c r="H5" s="211">
        <v>0</v>
      </c>
      <c r="I5" s="211">
        <v>0</v>
      </c>
      <c r="J5" s="212">
        <v>0</v>
      </c>
      <c r="K5" s="183">
        <f t="shared" si="0"/>
        <v>8000</v>
      </c>
      <c r="L5" s="183">
        <f t="shared" si="1"/>
        <v>4353</v>
      </c>
      <c r="M5" s="183">
        <f t="shared" si="2"/>
        <v>3953</v>
      </c>
      <c r="N5" s="173">
        <f aca="true" t="shared" si="4" ref="N5:N16">(M5/L5*100)</f>
        <v>90.81093498736503</v>
      </c>
    </row>
    <row r="6" spans="1:14" ht="12.75">
      <c r="A6" s="70" t="s">
        <v>15</v>
      </c>
      <c r="B6" s="114" t="s">
        <v>633</v>
      </c>
      <c r="C6" s="82">
        <v>10000</v>
      </c>
      <c r="D6" s="82">
        <v>0</v>
      </c>
      <c r="E6" s="192">
        <v>0</v>
      </c>
      <c r="F6" s="212">
        <v>0</v>
      </c>
      <c r="G6" s="211">
        <v>0</v>
      </c>
      <c r="H6" s="211">
        <v>0</v>
      </c>
      <c r="I6" s="211">
        <v>0</v>
      </c>
      <c r="J6" s="212">
        <v>0</v>
      </c>
      <c r="K6" s="183">
        <f t="shared" si="0"/>
        <v>10000</v>
      </c>
      <c r="L6" s="183">
        <f t="shared" si="1"/>
        <v>0</v>
      </c>
      <c r="M6" s="183">
        <f t="shared" si="2"/>
        <v>0</v>
      </c>
      <c r="N6" s="212">
        <v>0</v>
      </c>
    </row>
    <row r="7" spans="1:14" ht="12.75">
      <c r="A7" s="70" t="s">
        <v>16</v>
      </c>
      <c r="B7" s="114" t="s">
        <v>634</v>
      </c>
      <c r="C7" s="82">
        <v>3000</v>
      </c>
      <c r="D7" s="82">
        <v>3000</v>
      </c>
      <c r="E7" s="192">
        <v>0</v>
      </c>
      <c r="F7" s="173">
        <f t="shared" si="3"/>
        <v>0</v>
      </c>
      <c r="G7" s="211">
        <v>0</v>
      </c>
      <c r="H7" s="211">
        <v>0</v>
      </c>
      <c r="I7" s="211">
        <v>0</v>
      </c>
      <c r="J7" s="212">
        <v>0</v>
      </c>
      <c r="K7" s="183">
        <f t="shared" si="0"/>
        <v>3000</v>
      </c>
      <c r="L7" s="183">
        <f t="shared" si="1"/>
        <v>3000</v>
      </c>
      <c r="M7" s="183">
        <f t="shared" si="2"/>
        <v>0</v>
      </c>
      <c r="N7" s="173">
        <f t="shared" si="4"/>
        <v>0</v>
      </c>
    </row>
    <row r="8" spans="1:14" ht="12.75">
      <c r="A8" s="70" t="s">
        <v>17</v>
      </c>
      <c r="B8" s="114" t="s">
        <v>635</v>
      </c>
      <c r="C8" s="82">
        <v>50000</v>
      </c>
      <c r="D8" s="82">
        <v>26565</v>
      </c>
      <c r="E8" s="192">
        <v>26565</v>
      </c>
      <c r="F8" s="173">
        <f t="shared" si="3"/>
        <v>100</v>
      </c>
      <c r="G8" s="211">
        <v>0</v>
      </c>
      <c r="H8" s="211">
        <v>0</v>
      </c>
      <c r="I8" s="211">
        <v>0</v>
      </c>
      <c r="J8" s="212">
        <v>0</v>
      </c>
      <c r="K8" s="183">
        <f t="shared" si="0"/>
        <v>50000</v>
      </c>
      <c r="L8" s="183">
        <f t="shared" si="1"/>
        <v>26565</v>
      </c>
      <c r="M8" s="183">
        <f t="shared" si="2"/>
        <v>26565</v>
      </c>
      <c r="N8" s="173">
        <f t="shared" si="4"/>
        <v>100</v>
      </c>
    </row>
    <row r="9" spans="1:14" ht="12.75">
      <c r="A9" s="70" t="s">
        <v>19</v>
      </c>
      <c r="B9" s="114" t="s">
        <v>636</v>
      </c>
      <c r="C9" s="82">
        <v>62500</v>
      </c>
      <c r="D9" s="82">
        <v>0</v>
      </c>
      <c r="E9" s="192">
        <v>0</v>
      </c>
      <c r="F9" s="212">
        <v>0</v>
      </c>
      <c r="G9" s="211">
        <v>0</v>
      </c>
      <c r="H9" s="211">
        <v>0</v>
      </c>
      <c r="I9" s="211">
        <v>0</v>
      </c>
      <c r="J9" s="212">
        <v>0</v>
      </c>
      <c r="K9" s="183">
        <f t="shared" si="0"/>
        <v>62500</v>
      </c>
      <c r="L9" s="183">
        <f t="shared" si="1"/>
        <v>0</v>
      </c>
      <c r="M9" s="183">
        <f t="shared" si="2"/>
        <v>0</v>
      </c>
      <c r="N9" s="212">
        <v>0</v>
      </c>
    </row>
    <row r="10" spans="1:14" ht="12.75">
      <c r="A10" s="70" t="s">
        <v>20</v>
      </c>
      <c r="B10" s="114" t="s">
        <v>637</v>
      </c>
      <c r="C10" s="82">
        <v>0</v>
      </c>
      <c r="D10" s="82">
        <v>3116</v>
      </c>
      <c r="E10" s="192">
        <v>4023</v>
      </c>
      <c r="F10" s="173">
        <f t="shared" si="3"/>
        <v>129.10783055198974</v>
      </c>
      <c r="G10" s="211">
        <v>0</v>
      </c>
      <c r="H10" s="211">
        <v>0</v>
      </c>
      <c r="I10" s="211">
        <v>0</v>
      </c>
      <c r="J10" s="212">
        <v>0</v>
      </c>
      <c r="K10" s="183">
        <f t="shared" si="0"/>
        <v>0</v>
      </c>
      <c r="L10" s="183">
        <f t="shared" si="1"/>
        <v>3116</v>
      </c>
      <c r="M10" s="183">
        <f t="shared" si="2"/>
        <v>4023</v>
      </c>
      <c r="N10" s="173">
        <f t="shared" si="4"/>
        <v>129.10783055198974</v>
      </c>
    </row>
    <row r="11" spans="1:14" ht="12.75">
      <c r="A11" s="70" t="s">
        <v>21</v>
      </c>
      <c r="B11" s="114" t="s">
        <v>638</v>
      </c>
      <c r="C11" s="82">
        <v>0</v>
      </c>
      <c r="D11" s="82">
        <v>87279</v>
      </c>
      <c r="E11" s="192">
        <v>87279</v>
      </c>
      <c r="F11" s="173">
        <f t="shared" si="3"/>
        <v>100</v>
      </c>
      <c r="G11" s="211">
        <v>0</v>
      </c>
      <c r="H11" s="211">
        <v>0</v>
      </c>
      <c r="I11" s="211">
        <v>0</v>
      </c>
      <c r="J11" s="212">
        <v>0</v>
      </c>
      <c r="K11" s="183">
        <f t="shared" si="0"/>
        <v>0</v>
      </c>
      <c r="L11" s="183">
        <f t="shared" si="1"/>
        <v>87279</v>
      </c>
      <c r="M11" s="183">
        <f t="shared" si="2"/>
        <v>87279</v>
      </c>
      <c r="N11" s="173">
        <f t="shared" si="4"/>
        <v>100</v>
      </c>
    </row>
    <row r="12" spans="1:14" ht="12.75">
      <c r="A12" s="70" t="s">
        <v>22</v>
      </c>
      <c r="B12" s="114" t="s">
        <v>639</v>
      </c>
      <c r="C12" s="82">
        <v>0</v>
      </c>
      <c r="D12" s="82">
        <v>15750</v>
      </c>
      <c r="E12" s="192">
        <v>15750</v>
      </c>
      <c r="F12" s="173">
        <f t="shared" si="3"/>
        <v>100</v>
      </c>
      <c r="G12" s="211">
        <v>0</v>
      </c>
      <c r="H12" s="211">
        <v>0</v>
      </c>
      <c r="I12" s="211">
        <v>0</v>
      </c>
      <c r="J12" s="212">
        <v>0</v>
      </c>
      <c r="K12" s="183">
        <f t="shared" si="0"/>
        <v>0</v>
      </c>
      <c r="L12" s="183">
        <f t="shared" si="1"/>
        <v>15750</v>
      </c>
      <c r="M12" s="183">
        <f t="shared" si="2"/>
        <v>15750</v>
      </c>
      <c r="N12" s="173">
        <f t="shared" si="4"/>
        <v>100</v>
      </c>
    </row>
    <row r="13" spans="1:14" ht="12.75">
      <c r="A13" s="70" t="s">
        <v>23</v>
      </c>
      <c r="B13" s="114" t="s">
        <v>640</v>
      </c>
      <c r="C13" s="82">
        <v>0</v>
      </c>
      <c r="D13" s="82">
        <v>36655</v>
      </c>
      <c r="E13" s="192">
        <v>36655</v>
      </c>
      <c r="F13" s="173">
        <f t="shared" si="3"/>
        <v>100</v>
      </c>
      <c r="G13" s="211">
        <v>0</v>
      </c>
      <c r="H13" s="211">
        <v>0</v>
      </c>
      <c r="I13" s="211">
        <v>0</v>
      </c>
      <c r="J13" s="212">
        <v>0</v>
      </c>
      <c r="K13" s="183">
        <f t="shared" si="0"/>
        <v>0</v>
      </c>
      <c r="L13" s="183">
        <f t="shared" si="1"/>
        <v>36655</v>
      </c>
      <c r="M13" s="183">
        <f t="shared" si="2"/>
        <v>36655</v>
      </c>
      <c r="N13" s="173">
        <f t="shared" si="4"/>
        <v>100</v>
      </c>
    </row>
    <row r="14" spans="1:14" ht="12.75">
      <c r="A14" s="70" t="s">
        <v>24</v>
      </c>
      <c r="B14" s="114" t="s">
        <v>641</v>
      </c>
      <c r="C14" s="82">
        <v>0</v>
      </c>
      <c r="D14" s="82">
        <v>1000</v>
      </c>
      <c r="E14" s="192">
        <v>1000</v>
      </c>
      <c r="F14" s="173">
        <f t="shared" si="3"/>
        <v>100</v>
      </c>
      <c r="G14" s="211">
        <v>0</v>
      </c>
      <c r="H14" s="211">
        <v>0</v>
      </c>
      <c r="I14" s="211">
        <v>0</v>
      </c>
      <c r="J14" s="212">
        <v>0</v>
      </c>
      <c r="K14" s="183">
        <f t="shared" si="0"/>
        <v>0</v>
      </c>
      <c r="L14" s="183">
        <f t="shared" si="1"/>
        <v>1000</v>
      </c>
      <c r="M14" s="183">
        <f t="shared" si="2"/>
        <v>1000</v>
      </c>
      <c r="N14" s="173">
        <f t="shared" si="4"/>
        <v>100</v>
      </c>
    </row>
    <row r="15" spans="1:14" ht="12.75">
      <c r="A15" s="70" t="s">
        <v>25</v>
      </c>
      <c r="B15" s="114" t="s">
        <v>642</v>
      </c>
      <c r="C15" s="82">
        <v>0</v>
      </c>
      <c r="D15" s="82">
        <v>19000</v>
      </c>
      <c r="E15" s="192">
        <v>19000</v>
      </c>
      <c r="F15" s="173">
        <f t="shared" si="3"/>
        <v>100</v>
      </c>
      <c r="G15" s="211">
        <v>0</v>
      </c>
      <c r="H15" s="211">
        <v>0</v>
      </c>
      <c r="I15" s="211">
        <v>0</v>
      </c>
      <c r="J15" s="212">
        <v>0</v>
      </c>
      <c r="K15" s="183">
        <f t="shared" si="0"/>
        <v>0</v>
      </c>
      <c r="L15" s="183">
        <f t="shared" si="1"/>
        <v>19000</v>
      </c>
      <c r="M15" s="183">
        <f t="shared" si="2"/>
        <v>19000</v>
      </c>
      <c r="N15" s="173">
        <f t="shared" si="4"/>
        <v>100</v>
      </c>
    </row>
    <row r="16" spans="1:14" ht="12.75">
      <c r="A16" s="70" t="s">
        <v>26</v>
      </c>
      <c r="B16" s="114" t="s">
        <v>643</v>
      </c>
      <c r="C16" s="82">
        <v>0</v>
      </c>
      <c r="D16" s="82">
        <v>30401</v>
      </c>
      <c r="E16" s="192">
        <v>30401</v>
      </c>
      <c r="F16" s="173">
        <f t="shared" si="3"/>
        <v>100</v>
      </c>
      <c r="G16" s="211">
        <v>0</v>
      </c>
      <c r="H16" s="211">
        <v>0</v>
      </c>
      <c r="I16" s="211">
        <v>0</v>
      </c>
      <c r="J16" s="212">
        <v>0</v>
      </c>
      <c r="K16" s="183">
        <f t="shared" si="0"/>
        <v>0</v>
      </c>
      <c r="L16" s="183">
        <f t="shared" si="1"/>
        <v>30401</v>
      </c>
      <c r="M16" s="183">
        <f t="shared" si="2"/>
        <v>30401</v>
      </c>
      <c r="N16" s="173">
        <f t="shared" si="4"/>
        <v>100</v>
      </c>
    </row>
    <row r="17" spans="1:14" ht="12.75">
      <c r="A17" s="70" t="s">
        <v>39</v>
      </c>
      <c r="B17" s="114" t="s">
        <v>644</v>
      </c>
      <c r="C17" s="82">
        <v>0</v>
      </c>
      <c r="D17" s="82">
        <v>23637</v>
      </c>
      <c r="E17" s="192">
        <v>18821</v>
      </c>
      <c r="F17" s="173">
        <f t="shared" si="3"/>
        <v>79.62516393789399</v>
      </c>
      <c r="G17" s="211">
        <v>0</v>
      </c>
      <c r="H17" s="211">
        <v>0</v>
      </c>
      <c r="I17" s="211">
        <v>0</v>
      </c>
      <c r="J17" s="212">
        <v>0</v>
      </c>
      <c r="K17" s="183">
        <f aca="true" t="shared" si="5" ref="K17:M20">(C17-G17)</f>
        <v>0</v>
      </c>
      <c r="L17" s="183">
        <f t="shared" si="5"/>
        <v>23637</v>
      </c>
      <c r="M17" s="183">
        <f t="shared" si="5"/>
        <v>18821</v>
      </c>
      <c r="N17" s="173">
        <f aca="true" t="shared" si="6" ref="N17:N23">(M17/L17*100)</f>
        <v>79.62516393789399</v>
      </c>
    </row>
    <row r="18" spans="1:14" ht="12.75">
      <c r="A18" s="489" t="s">
        <v>715</v>
      </c>
      <c r="B18" s="147" t="s">
        <v>716</v>
      </c>
      <c r="C18" s="82">
        <v>0</v>
      </c>
      <c r="D18" s="82">
        <v>3600</v>
      </c>
      <c r="E18" s="192">
        <v>7200</v>
      </c>
      <c r="F18" s="173">
        <f t="shared" si="3"/>
        <v>200</v>
      </c>
      <c r="G18" s="211">
        <v>0</v>
      </c>
      <c r="H18" s="211">
        <v>0</v>
      </c>
      <c r="I18" s="211">
        <v>0</v>
      </c>
      <c r="J18" s="212">
        <v>0</v>
      </c>
      <c r="K18" s="183">
        <f t="shared" si="5"/>
        <v>0</v>
      </c>
      <c r="L18" s="183">
        <f t="shared" si="5"/>
        <v>3600</v>
      </c>
      <c r="M18" s="183">
        <f t="shared" si="5"/>
        <v>7200</v>
      </c>
      <c r="N18" s="173">
        <f t="shared" si="6"/>
        <v>200</v>
      </c>
    </row>
    <row r="19" spans="1:14" ht="12.75">
      <c r="A19" s="70" t="s">
        <v>41</v>
      </c>
      <c r="B19" s="114" t="s">
        <v>758</v>
      </c>
      <c r="C19" s="82">
        <v>0</v>
      </c>
      <c r="D19" s="82">
        <v>31000</v>
      </c>
      <c r="E19" s="192">
        <v>32130</v>
      </c>
      <c r="F19" s="173">
        <f t="shared" si="3"/>
        <v>103.64516129032258</v>
      </c>
      <c r="G19" s="211">
        <v>0</v>
      </c>
      <c r="H19" s="211">
        <v>0</v>
      </c>
      <c r="I19" s="211">
        <v>0</v>
      </c>
      <c r="J19" s="212">
        <v>0</v>
      </c>
      <c r="K19" s="183">
        <f t="shared" si="5"/>
        <v>0</v>
      </c>
      <c r="L19" s="183">
        <f t="shared" si="5"/>
        <v>31000</v>
      </c>
      <c r="M19" s="183">
        <f t="shared" si="5"/>
        <v>32130</v>
      </c>
      <c r="N19" s="173">
        <f t="shared" si="6"/>
        <v>103.64516129032258</v>
      </c>
    </row>
    <row r="20" spans="1:14" ht="12.75">
      <c r="A20" s="70" t="s">
        <v>42</v>
      </c>
      <c r="B20" s="114" t="s">
        <v>759</v>
      </c>
      <c r="C20" s="82">
        <v>0</v>
      </c>
      <c r="D20" s="82">
        <v>0</v>
      </c>
      <c r="E20" s="192">
        <v>0</v>
      </c>
      <c r="F20" s="212">
        <v>0</v>
      </c>
      <c r="G20" s="211">
        <v>0</v>
      </c>
      <c r="H20" s="211">
        <v>0</v>
      </c>
      <c r="I20" s="211">
        <v>0</v>
      </c>
      <c r="J20" s="212">
        <v>0</v>
      </c>
      <c r="K20" s="183">
        <f t="shared" si="5"/>
        <v>0</v>
      </c>
      <c r="L20" s="183">
        <f t="shared" si="5"/>
        <v>0</v>
      </c>
      <c r="M20" s="183">
        <f t="shared" si="5"/>
        <v>0</v>
      </c>
      <c r="N20" s="212">
        <v>0</v>
      </c>
    </row>
    <row r="21" spans="1:14" ht="12.75">
      <c r="A21" s="70" t="s">
        <v>43</v>
      </c>
      <c r="B21" s="114" t="s">
        <v>760</v>
      </c>
      <c r="C21" s="82">
        <v>0</v>
      </c>
      <c r="D21" s="82">
        <v>15000</v>
      </c>
      <c r="E21" s="192">
        <v>0</v>
      </c>
      <c r="F21" s="173">
        <f>(E21/D21*100)</f>
        <v>0</v>
      </c>
      <c r="G21" s="211">
        <v>0</v>
      </c>
      <c r="H21" s="269">
        <v>0</v>
      </c>
      <c r="I21" s="211">
        <v>0</v>
      </c>
      <c r="J21" s="212">
        <v>0</v>
      </c>
      <c r="K21" s="183">
        <f aca="true" t="shared" si="7" ref="K21:M22">(C21-G21)</f>
        <v>0</v>
      </c>
      <c r="L21" s="183">
        <f t="shared" si="7"/>
        <v>15000</v>
      </c>
      <c r="M21" s="183">
        <f t="shared" si="7"/>
        <v>0</v>
      </c>
      <c r="N21" s="173">
        <f>(M21/L21*100)</f>
        <v>0</v>
      </c>
    </row>
    <row r="22" spans="1:14" ht="12.75">
      <c r="A22" s="494" t="s">
        <v>44</v>
      </c>
      <c r="B22" s="149" t="s">
        <v>808</v>
      </c>
      <c r="C22" s="379">
        <v>0</v>
      </c>
      <c r="D22" s="379">
        <v>5000</v>
      </c>
      <c r="E22" s="379">
        <v>5000</v>
      </c>
      <c r="F22" s="173">
        <f>(E22/D22*100)</f>
        <v>100</v>
      </c>
      <c r="G22" s="451">
        <v>0</v>
      </c>
      <c r="H22" s="451">
        <v>0</v>
      </c>
      <c r="I22" s="442">
        <v>0</v>
      </c>
      <c r="J22" s="495">
        <v>0</v>
      </c>
      <c r="K22" s="185">
        <f t="shared" si="7"/>
        <v>0</v>
      </c>
      <c r="L22" s="185">
        <f t="shared" si="7"/>
        <v>5000</v>
      </c>
      <c r="M22" s="185">
        <f t="shared" si="7"/>
        <v>5000</v>
      </c>
      <c r="N22" s="173">
        <f>(M22/L22*100)</f>
        <v>100</v>
      </c>
    </row>
    <row r="23" spans="1:14" ht="12.75">
      <c r="A23" s="44"/>
      <c r="B23" s="492" t="s">
        <v>219</v>
      </c>
      <c r="C23" s="184">
        <f>SUM(C4:C22)</f>
        <v>139500</v>
      </c>
      <c r="D23" s="184">
        <f>SUM(D4:D22)</f>
        <v>310267</v>
      </c>
      <c r="E23" s="184">
        <f>SUM(E4:E22)</f>
        <v>292688</v>
      </c>
      <c r="F23" s="177">
        <f>(E23/D23*100)</f>
        <v>94.3342347075261</v>
      </c>
      <c r="G23" s="450">
        <f>SUM(G4:G22)</f>
        <v>0</v>
      </c>
      <c r="H23" s="450">
        <f>SUM(H4:H22)</f>
        <v>0</v>
      </c>
      <c r="I23" s="450">
        <f>SUM(I4:I22)</f>
        <v>0</v>
      </c>
      <c r="J23" s="493">
        <v>0</v>
      </c>
      <c r="K23" s="184">
        <f>SUM(K4:K22)</f>
        <v>139500</v>
      </c>
      <c r="L23" s="184">
        <f>SUM(L4:L22)</f>
        <v>310267</v>
      </c>
      <c r="M23" s="184">
        <f>SUM(M4:M22)</f>
        <v>292688</v>
      </c>
      <c r="N23" s="177">
        <f t="shared" si="6"/>
        <v>94.3342347075261</v>
      </c>
    </row>
    <row r="24" spans="1:14" ht="12.75">
      <c r="A24" s="549" t="s">
        <v>220</v>
      </c>
      <c r="B24" s="549"/>
      <c r="C24" s="549"/>
      <c r="D24" s="549"/>
      <c r="E24" s="549"/>
      <c r="F24" s="549"/>
      <c r="G24" s="549"/>
      <c r="H24" s="549"/>
      <c r="I24" s="549"/>
      <c r="J24" s="546"/>
      <c r="K24" s="549"/>
      <c r="L24" s="549"/>
      <c r="M24" s="549"/>
      <c r="N24" s="549"/>
    </row>
    <row r="25" spans="1:14" ht="12.75">
      <c r="A25" s="70" t="s">
        <v>14</v>
      </c>
      <c r="B25" s="114" t="s">
        <v>645</v>
      </c>
      <c r="C25" s="133">
        <v>175000</v>
      </c>
      <c r="D25" s="133">
        <v>52526</v>
      </c>
      <c r="E25" s="191">
        <v>52526</v>
      </c>
      <c r="F25" s="173">
        <f>(E25/D25*100)</f>
        <v>100</v>
      </c>
      <c r="G25" s="209">
        <v>125000</v>
      </c>
      <c r="H25" s="209">
        <v>0</v>
      </c>
      <c r="I25" s="528">
        <v>0</v>
      </c>
      <c r="J25" s="210">
        <v>0</v>
      </c>
      <c r="K25" s="182">
        <f aca="true" t="shared" si="8" ref="K25:M32">(C25-G25)</f>
        <v>50000</v>
      </c>
      <c r="L25" s="182">
        <f t="shared" si="8"/>
        <v>52526</v>
      </c>
      <c r="M25" s="183">
        <f t="shared" si="8"/>
        <v>52526</v>
      </c>
      <c r="N25" s="173">
        <f>(M25/L25*100)</f>
        <v>100</v>
      </c>
    </row>
    <row r="26" spans="1:14" ht="12.75">
      <c r="A26" s="70" t="s">
        <v>12</v>
      </c>
      <c r="B26" s="114" t="s">
        <v>646</v>
      </c>
      <c r="C26" s="82">
        <v>0</v>
      </c>
      <c r="D26" s="82">
        <v>0</v>
      </c>
      <c r="E26" s="192">
        <v>0</v>
      </c>
      <c r="F26" s="212">
        <v>0</v>
      </c>
      <c r="G26" s="211">
        <v>0</v>
      </c>
      <c r="H26" s="211">
        <v>0</v>
      </c>
      <c r="I26" s="211">
        <v>0</v>
      </c>
      <c r="J26" s="212">
        <v>0</v>
      </c>
      <c r="K26" s="183">
        <f t="shared" si="8"/>
        <v>0</v>
      </c>
      <c r="L26" s="183">
        <f t="shared" si="8"/>
        <v>0</v>
      </c>
      <c r="M26" s="183">
        <f t="shared" si="8"/>
        <v>0</v>
      </c>
      <c r="N26" s="212">
        <v>0</v>
      </c>
    </row>
    <row r="27" spans="1:14" ht="12.75">
      <c r="A27" s="70" t="s">
        <v>12</v>
      </c>
      <c r="B27" s="114" t="s">
        <v>647</v>
      </c>
      <c r="C27" s="82">
        <v>80000</v>
      </c>
      <c r="D27" s="82">
        <v>80000</v>
      </c>
      <c r="E27" s="192">
        <v>0</v>
      </c>
      <c r="F27" s="173">
        <f>(E27/D27*100)</f>
        <v>0</v>
      </c>
      <c r="G27" s="211">
        <v>50000</v>
      </c>
      <c r="H27" s="211">
        <v>50000</v>
      </c>
      <c r="I27" s="211">
        <v>0</v>
      </c>
      <c r="J27" s="212">
        <v>0</v>
      </c>
      <c r="K27" s="183">
        <f t="shared" si="8"/>
        <v>30000</v>
      </c>
      <c r="L27" s="183">
        <f t="shared" si="8"/>
        <v>30000</v>
      </c>
      <c r="M27" s="183">
        <f t="shared" si="8"/>
        <v>0</v>
      </c>
      <c r="N27" s="173">
        <f>(M27/L27*100)</f>
        <v>0</v>
      </c>
    </row>
    <row r="28" spans="1:14" ht="12.75">
      <c r="A28" s="70" t="s">
        <v>15</v>
      </c>
      <c r="B28" s="114" t="s">
        <v>648</v>
      </c>
      <c r="C28" s="82">
        <v>65000</v>
      </c>
      <c r="D28" s="82">
        <v>0</v>
      </c>
      <c r="E28" s="192">
        <v>0</v>
      </c>
      <c r="F28" s="212">
        <v>0</v>
      </c>
      <c r="G28" s="211">
        <v>25000</v>
      </c>
      <c r="H28" s="211">
        <v>0</v>
      </c>
      <c r="I28" s="211">
        <v>0</v>
      </c>
      <c r="J28" s="212">
        <v>0</v>
      </c>
      <c r="K28" s="183">
        <f t="shared" si="8"/>
        <v>40000</v>
      </c>
      <c r="L28" s="183">
        <f t="shared" si="8"/>
        <v>0</v>
      </c>
      <c r="M28" s="183">
        <f t="shared" si="8"/>
        <v>0</v>
      </c>
      <c r="N28" s="212">
        <v>0</v>
      </c>
    </row>
    <row r="29" spans="1:14" ht="12.75">
      <c r="A29" s="70" t="s">
        <v>16</v>
      </c>
      <c r="B29" s="114" t="s">
        <v>649</v>
      </c>
      <c r="C29" s="82">
        <v>40000</v>
      </c>
      <c r="D29" s="82">
        <v>40000</v>
      </c>
      <c r="E29" s="192">
        <v>0</v>
      </c>
      <c r="F29" s="173">
        <f aca="true" t="shared" si="9" ref="F29:F35">(E29/D29*100)</f>
        <v>0</v>
      </c>
      <c r="G29" s="211">
        <v>40000</v>
      </c>
      <c r="H29" s="211">
        <v>40000</v>
      </c>
      <c r="I29" s="211">
        <v>0</v>
      </c>
      <c r="J29" s="173">
        <f aca="true" t="shared" si="10" ref="J29:J35">(I29/H29*100)</f>
        <v>0</v>
      </c>
      <c r="K29" s="183">
        <f t="shared" si="8"/>
        <v>0</v>
      </c>
      <c r="L29" s="183">
        <f t="shared" si="8"/>
        <v>0</v>
      </c>
      <c r="M29" s="183">
        <f t="shared" si="8"/>
        <v>0</v>
      </c>
      <c r="N29" s="212">
        <v>0</v>
      </c>
    </row>
    <row r="30" spans="1:14" ht="12.75">
      <c r="A30" s="70" t="s">
        <v>17</v>
      </c>
      <c r="B30" s="114" t="s">
        <v>650</v>
      </c>
      <c r="C30" s="82">
        <v>0</v>
      </c>
      <c r="D30" s="82">
        <v>2762</v>
      </c>
      <c r="E30" s="192">
        <v>2762</v>
      </c>
      <c r="F30" s="173">
        <f t="shared" si="9"/>
        <v>100</v>
      </c>
      <c r="G30" s="211">
        <v>0</v>
      </c>
      <c r="H30" s="211">
        <v>2762</v>
      </c>
      <c r="I30" s="211">
        <v>2762</v>
      </c>
      <c r="J30" s="173">
        <f t="shared" si="10"/>
        <v>100</v>
      </c>
      <c r="K30" s="183">
        <f aca="true" t="shared" si="11" ref="K30:L32">(C30-G30)</f>
        <v>0</v>
      </c>
      <c r="L30" s="183">
        <f t="shared" si="11"/>
        <v>0</v>
      </c>
      <c r="M30" s="183">
        <f t="shared" si="8"/>
        <v>0</v>
      </c>
      <c r="N30" s="212">
        <v>0</v>
      </c>
    </row>
    <row r="31" spans="1:14" ht="12.75">
      <c r="A31" s="70" t="s">
        <v>19</v>
      </c>
      <c r="B31" s="114" t="s">
        <v>651</v>
      </c>
      <c r="C31" s="82">
        <v>0</v>
      </c>
      <c r="D31" s="82">
        <v>7344</v>
      </c>
      <c r="E31" s="192">
        <v>7344</v>
      </c>
      <c r="F31" s="173">
        <f t="shared" si="9"/>
        <v>100</v>
      </c>
      <c r="G31" s="211">
        <v>0</v>
      </c>
      <c r="H31" s="211">
        <v>7344</v>
      </c>
      <c r="I31" s="211">
        <v>7344</v>
      </c>
      <c r="J31" s="173">
        <f t="shared" si="10"/>
        <v>100</v>
      </c>
      <c r="K31" s="183">
        <f t="shared" si="11"/>
        <v>0</v>
      </c>
      <c r="L31" s="183">
        <f t="shared" si="11"/>
        <v>0</v>
      </c>
      <c r="M31" s="183">
        <f t="shared" si="8"/>
        <v>0</v>
      </c>
      <c r="N31" s="212">
        <v>0</v>
      </c>
    </row>
    <row r="32" spans="1:14" ht="12.75">
      <c r="A32" s="70" t="s">
        <v>20</v>
      </c>
      <c r="B32" s="114" t="s">
        <v>221</v>
      </c>
      <c r="C32" s="82">
        <v>0</v>
      </c>
      <c r="D32" s="82">
        <v>202910</v>
      </c>
      <c r="E32" s="192">
        <v>202910</v>
      </c>
      <c r="F32" s="173">
        <f t="shared" si="9"/>
        <v>100</v>
      </c>
      <c r="G32" s="211">
        <v>0</v>
      </c>
      <c r="H32" s="211">
        <v>202910</v>
      </c>
      <c r="I32" s="211">
        <v>202910</v>
      </c>
      <c r="J32" s="173">
        <f t="shared" si="10"/>
        <v>100</v>
      </c>
      <c r="K32" s="183">
        <f t="shared" si="11"/>
        <v>0</v>
      </c>
      <c r="L32" s="183">
        <f t="shared" si="11"/>
        <v>0</v>
      </c>
      <c r="M32" s="183">
        <f t="shared" si="8"/>
        <v>0</v>
      </c>
      <c r="N32" s="212">
        <v>0</v>
      </c>
    </row>
    <row r="33" spans="1:14" ht="12.75">
      <c r="A33" s="70"/>
      <c r="B33" s="114"/>
      <c r="C33" s="82"/>
      <c r="D33" s="82"/>
      <c r="E33" s="192"/>
      <c r="F33" s="173"/>
      <c r="G33" s="211"/>
      <c r="H33" s="211"/>
      <c r="I33" s="211"/>
      <c r="J33" s="173"/>
      <c r="K33" s="183"/>
      <c r="L33" s="183"/>
      <c r="M33" s="183"/>
      <c r="N33" s="173"/>
    </row>
    <row r="34" spans="1:14" ht="12.75">
      <c r="A34" s="48"/>
      <c r="B34" s="140" t="s">
        <v>355</v>
      </c>
      <c r="C34" s="135">
        <f>SUM(C25:C33)</f>
        <v>360000</v>
      </c>
      <c r="D34" s="135">
        <f>SUM(D25:D33)</f>
        <v>385542</v>
      </c>
      <c r="E34" s="135">
        <f>SUM(E25:E33)</f>
        <v>265542</v>
      </c>
      <c r="F34" s="177">
        <f t="shared" si="9"/>
        <v>68.87498638280654</v>
      </c>
      <c r="G34" s="135">
        <f>SUM(G25:G33)</f>
        <v>240000</v>
      </c>
      <c r="H34" s="135">
        <f>SUM(H25:H33)</f>
        <v>303016</v>
      </c>
      <c r="I34" s="135">
        <f>SUM(I25:I33)</f>
        <v>213016</v>
      </c>
      <c r="J34" s="177">
        <f t="shared" si="10"/>
        <v>70.29859809383004</v>
      </c>
      <c r="K34" s="135">
        <f>SUM(K25:K33)</f>
        <v>120000</v>
      </c>
      <c r="L34" s="135">
        <f>SUM(L25:L33)</f>
        <v>82526</v>
      </c>
      <c r="M34" s="135">
        <f>SUM(M25:M33)</f>
        <v>52526</v>
      </c>
      <c r="N34" s="177">
        <f>(M34/L34*100)</f>
        <v>63.647820080944186</v>
      </c>
    </row>
    <row r="35" spans="1:14" ht="12.75">
      <c r="A35" s="44"/>
      <c r="B35" s="102" t="s">
        <v>222</v>
      </c>
      <c r="C35" s="135">
        <f>(C23+C34)</f>
        <v>499500</v>
      </c>
      <c r="D35" s="135">
        <f>(D23+D34)</f>
        <v>695809</v>
      </c>
      <c r="E35" s="135">
        <f>(E23+E34)</f>
        <v>558230</v>
      </c>
      <c r="F35" s="177">
        <f t="shared" si="9"/>
        <v>80.22747621833003</v>
      </c>
      <c r="G35" s="213">
        <f>(G23+G34)</f>
        <v>240000</v>
      </c>
      <c r="H35" s="213">
        <f>(H23+H34)</f>
        <v>303016</v>
      </c>
      <c r="I35" s="213">
        <f>(I23+I34)</f>
        <v>213016</v>
      </c>
      <c r="J35" s="177">
        <f t="shared" si="10"/>
        <v>70.29859809383004</v>
      </c>
      <c r="K35" s="135">
        <f>(K23+K34)</f>
        <v>259500</v>
      </c>
      <c r="L35" s="135">
        <f>(L23+L34)</f>
        <v>392793</v>
      </c>
      <c r="M35" s="135">
        <f>(M23+M34)</f>
        <v>345214</v>
      </c>
      <c r="N35" s="177">
        <f>(M35/L35*100)</f>
        <v>87.88700409630518</v>
      </c>
    </row>
    <row r="36" spans="2:14" ht="12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2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2:14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</sheetData>
  <mergeCells count="2">
    <mergeCell ref="A24:N24"/>
    <mergeCell ref="A3:N3"/>
  </mergeCells>
  <printOptions horizontalCentered="1" verticalCentered="1"/>
  <pageMargins left="0.7874015748031497" right="0.7874015748031497" top="1.16" bottom="0.984251968503937" header="0.5118110236220472" footer="0.5118110236220472"/>
  <pageSetup blackAndWhite="1" horizontalDpi="300" verticalDpi="300" orientation="landscape" paperSize="9" scale="87" r:id="rId1"/>
  <headerFooter alignWithMargins="0">
    <oddHeader>&amp;C&amp;"Times New Roman CE,Normál"&amp;P/&amp;N
Építési telek- és ingatlan eladás&amp;R&amp;"Times New Roman CE,Normál"1/e.sz.melléklet
(ezer ft-ban )</oddHeader>
    <oddFooter>&amp;L&amp;"Times New Roman CE,Normál"&amp;D/&amp;T
Bagyari Lajosné&amp;C&amp;"Times New Roman CE,Normál"&amp;F/&amp;A/ Ráczné&amp;R&amp;"Times New Roman CE,Normál"................../...............oldal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237"/>
  <sheetViews>
    <sheetView zoomScaleSheetLayoutView="75" workbookViewId="0" topLeftCell="BG38">
      <selection activeCell="BN59" sqref="BN59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47.00390625" style="0" customWidth="1"/>
    <col min="4" max="4" width="7.7109375" style="0" customWidth="1"/>
    <col min="5" max="5" width="8.140625" style="0" customWidth="1"/>
    <col min="6" max="6" width="8.28125" style="0" customWidth="1"/>
    <col min="7" max="7" width="6.57421875" style="0" customWidth="1"/>
    <col min="8" max="8" width="8.28125" style="0" customWidth="1"/>
    <col min="9" max="9" width="8.00390625" style="0" customWidth="1"/>
    <col min="10" max="10" width="7.421875" style="0" customWidth="1"/>
    <col min="11" max="11" width="6.7109375" style="0" customWidth="1"/>
    <col min="12" max="12" width="5.140625" style="0" customWidth="1"/>
    <col min="13" max="13" width="4.28125" style="0" customWidth="1"/>
    <col min="14" max="14" width="48.28125" style="0" customWidth="1"/>
    <col min="15" max="15" width="8.28125" style="0" customWidth="1"/>
    <col min="16" max="16" width="8.00390625" style="0" customWidth="1"/>
    <col min="17" max="17" width="7.7109375" style="0" customWidth="1"/>
    <col min="18" max="18" width="5.57421875" style="0" customWidth="1"/>
    <col min="19" max="19" width="8.421875" style="0" customWidth="1"/>
    <col min="20" max="20" width="8.00390625" style="0" customWidth="1"/>
    <col min="21" max="21" width="8.28125" style="0" customWidth="1"/>
    <col min="22" max="22" width="6.421875" style="0" customWidth="1"/>
    <col min="23" max="23" width="5.28125" style="0" customWidth="1"/>
    <col min="24" max="24" width="3.421875" style="0" customWidth="1"/>
    <col min="25" max="25" width="48.00390625" style="0" customWidth="1"/>
    <col min="26" max="26" width="8.28125" style="0" customWidth="1"/>
    <col min="27" max="27" width="8.7109375" style="0" customWidth="1"/>
    <col min="28" max="28" width="8.28125" style="0" customWidth="1"/>
    <col min="29" max="29" width="5.57421875" style="0" customWidth="1"/>
    <col min="30" max="30" width="8.421875" style="0" customWidth="1"/>
    <col min="31" max="31" width="8.28125" style="0" customWidth="1"/>
    <col min="32" max="32" width="7.8515625" style="0" customWidth="1"/>
    <col min="33" max="33" width="5.8515625" style="0" customWidth="1"/>
    <col min="34" max="34" width="4.7109375" style="0" customWidth="1"/>
    <col min="35" max="35" width="3.421875" style="0" customWidth="1"/>
    <col min="36" max="36" width="48.7109375" style="0" customWidth="1"/>
    <col min="37" max="37" width="8.00390625" style="0" customWidth="1"/>
    <col min="38" max="39" width="7.7109375" style="0" customWidth="1"/>
    <col min="40" max="40" width="6.00390625" style="0" customWidth="1"/>
    <col min="41" max="41" width="7.8515625" style="0" customWidth="1"/>
    <col min="42" max="42" width="8.00390625" style="0" customWidth="1"/>
    <col min="43" max="43" width="8.28125" style="0" customWidth="1"/>
    <col min="44" max="44" width="7.57421875" style="0" customWidth="1"/>
    <col min="45" max="45" width="5.7109375" style="0" customWidth="1"/>
    <col min="46" max="46" width="3.57421875" style="0" customWidth="1"/>
    <col min="47" max="47" width="48.00390625" style="0" customWidth="1"/>
    <col min="48" max="48" width="7.8515625" style="0" customWidth="1"/>
    <col min="49" max="49" width="8.28125" style="0" customWidth="1"/>
    <col min="50" max="50" width="7.7109375" style="0" customWidth="1"/>
    <col min="51" max="51" width="5.57421875" style="0" customWidth="1"/>
    <col min="52" max="52" width="8.28125" style="0" customWidth="1"/>
    <col min="53" max="53" width="8.00390625" style="0" customWidth="1"/>
    <col min="54" max="54" width="7.7109375" style="0" customWidth="1"/>
    <col min="55" max="55" width="6.421875" style="0" customWidth="1"/>
    <col min="56" max="56" width="5.28125" style="0" customWidth="1"/>
    <col min="57" max="57" width="3.421875" style="0" customWidth="1"/>
    <col min="58" max="58" width="50.57421875" style="0" customWidth="1"/>
    <col min="59" max="61" width="8.421875" style="0" customWidth="1"/>
    <col min="62" max="62" width="6.140625" style="0" customWidth="1"/>
    <col min="63" max="63" width="7.421875" style="0" customWidth="1"/>
    <col min="64" max="64" width="8.140625" style="0" customWidth="1"/>
    <col min="65" max="65" width="8.28125" style="0" customWidth="1"/>
    <col min="66" max="66" width="6.00390625" style="0" customWidth="1"/>
  </cols>
  <sheetData>
    <row r="1" spans="1:80" ht="12.75">
      <c r="A1" s="74" t="s">
        <v>4</v>
      </c>
      <c r="B1" s="74" t="s">
        <v>4</v>
      </c>
      <c r="C1" s="74" t="s">
        <v>4</v>
      </c>
      <c r="D1" s="75" t="s">
        <v>31</v>
      </c>
      <c r="E1" s="76"/>
      <c r="F1" s="76"/>
      <c r="G1" s="77"/>
      <c r="H1" s="75" t="s">
        <v>31</v>
      </c>
      <c r="I1" s="76"/>
      <c r="J1" s="76"/>
      <c r="K1" s="77"/>
      <c r="L1" s="74" t="s">
        <v>4</v>
      </c>
      <c r="M1" s="74" t="s">
        <v>4</v>
      </c>
      <c r="N1" s="74" t="s">
        <v>4</v>
      </c>
      <c r="O1" s="63" t="s">
        <v>31</v>
      </c>
      <c r="P1" s="64"/>
      <c r="Q1" s="64"/>
      <c r="R1" s="53"/>
      <c r="S1" s="65" t="s">
        <v>4</v>
      </c>
      <c r="T1" s="66"/>
      <c r="U1" s="66"/>
      <c r="V1" s="52"/>
      <c r="W1" s="74" t="s">
        <v>4</v>
      </c>
      <c r="X1" s="74" t="s">
        <v>4</v>
      </c>
      <c r="Y1" s="74" t="s">
        <v>4</v>
      </c>
      <c r="Z1" s="75" t="s">
        <v>4</v>
      </c>
      <c r="AA1" s="76"/>
      <c r="AB1" s="76"/>
      <c r="AC1" s="77"/>
      <c r="AD1" s="75" t="s">
        <v>31</v>
      </c>
      <c r="AE1" s="76"/>
      <c r="AF1" s="76"/>
      <c r="AG1" s="77"/>
      <c r="AH1" s="74" t="s">
        <v>4</v>
      </c>
      <c r="AI1" s="74" t="s">
        <v>4</v>
      </c>
      <c r="AJ1" s="74" t="s">
        <v>4</v>
      </c>
      <c r="AK1" s="75" t="s">
        <v>4</v>
      </c>
      <c r="AL1" s="76"/>
      <c r="AM1" s="76"/>
      <c r="AN1" s="77"/>
      <c r="AO1" s="75" t="s">
        <v>4</v>
      </c>
      <c r="AP1" s="76"/>
      <c r="AQ1" s="76"/>
      <c r="AR1" s="77"/>
      <c r="AS1" s="74" t="s">
        <v>4</v>
      </c>
      <c r="AT1" s="74" t="s">
        <v>4</v>
      </c>
      <c r="AU1" s="74" t="s">
        <v>4</v>
      </c>
      <c r="AV1" s="63" t="s">
        <v>31</v>
      </c>
      <c r="AW1" s="64"/>
      <c r="AX1" s="64"/>
      <c r="AY1" s="53"/>
      <c r="AZ1" s="63" t="s">
        <v>31</v>
      </c>
      <c r="BA1" s="64"/>
      <c r="BB1" s="64"/>
      <c r="BC1" s="53"/>
      <c r="BD1" s="74" t="s">
        <v>4</v>
      </c>
      <c r="BE1" s="74" t="s">
        <v>4</v>
      </c>
      <c r="BF1" s="74" t="s">
        <v>4</v>
      </c>
      <c r="BG1" s="75" t="s">
        <v>29</v>
      </c>
      <c r="BH1" s="76"/>
      <c r="BI1" s="76"/>
      <c r="BJ1" s="77"/>
      <c r="BK1" s="75" t="s">
        <v>88</v>
      </c>
      <c r="BL1" s="76"/>
      <c r="BM1" s="76"/>
      <c r="BN1" s="77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</row>
    <row r="2" spans="1:80" ht="12.75">
      <c r="A2" s="78" t="s">
        <v>32</v>
      </c>
      <c r="B2" s="78" t="s">
        <v>89</v>
      </c>
      <c r="C2" s="78" t="s">
        <v>90</v>
      </c>
      <c r="D2" s="53" t="s">
        <v>33</v>
      </c>
      <c r="E2" s="53"/>
      <c r="F2" s="53"/>
      <c r="G2" s="53"/>
      <c r="H2" s="53" t="s">
        <v>34</v>
      </c>
      <c r="I2" s="53"/>
      <c r="J2" s="53"/>
      <c r="K2" s="53"/>
      <c r="L2" s="78" t="s">
        <v>32</v>
      </c>
      <c r="M2" s="78" t="s">
        <v>89</v>
      </c>
      <c r="N2" s="78" t="s">
        <v>90</v>
      </c>
      <c r="O2" s="77" t="s">
        <v>35</v>
      </c>
      <c r="P2" s="77"/>
      <c r="Q2" s="77"/>
      <c r="R2" s="77"/>
      <c r="S2" s="79" t="s">
        <v>69</v>
      </c>
      <c r="T2" s="77"/>
      <c r="U2" s="77"/>
      <c r="V2" s="77"/>
      <c r="W2" s="78" t="s">
        <v>32</v>
      </c>
      <c r="X2" s="78" t="s">
        <v>89</v>
      </c>
      <c r="Y2" s="78" t="s">
        <v>90</v>
      </c>
      <c r="Z2" s="53" t="s">
        <v>70</v>
      </c>
      <c r="AA2" s="53"/>
      <c r="AB2" s="53"/>
      <c r="AC2" s="53"/>
      <c r="AD2" s="53" t="s">
        <v>36</v>
      </c>
      <c r="AE2" s="53"/>
      <c r="AF2" s="53"/>
      <c r="AG2" s="53"/>
      <c r="AH2" s="78" t="s">
        <v>32</v>
      </c>
      <c r="AI2" s="78" t="s">
        <v>89</v>
      </c>
      <c r="AJ2" s="78" t="s">
        <v>90</v>
      </c>
      <c r="AK2" s="53" t="s">
        <v>71</v>
      </c>
      <c r="AL2" s="53"/>
      <c r="AM2" s="53"/>
      <c r="AN2" s="53"/>
      <c r="AO2" s="53" t="s">
        <v>37</v>
      </c>
      <c r="AP2" s="53"/>
      <c r="AQ2" s="53"/>
      <c r="AR2" s="53"/>
      <c r="AS2" s="78" t="s">
        <v>32</v>
      </c>
      <c r="AT2" s="78" t="s">
        <v>89</v>
      </c>
      <c r="AU2" s="78" t="s">
        <v>90</v>
      </c>
      <c r="AV2" s="77" t="s">
        <v>72</v>
      </c>
      <c r="AW2" s="77"/>
      <c r="AX2" s="77"/>
      <c r="AY2" s="77"/>
      <c r="AZ2" s="77" t="s">
        <v>73</v>
      </c>
      <c r="BA2" s="77"/>
      <c r="BB2" s="77"/>
      <c r="BC2" s="77"/>
      <c r="BD2" s="78" t="s">
        <v>32</v>
      </c>
      <c r="BE2" s="78" t="s">
        <v>89</v>
      </c>
      <c r="BF2" s="78" t="s">
        <v>90</v>
      </c>
      <c r="BG2" s="53" t="s">
        <v>91</v>
      </c>
      <c r="BH2" s="53"/>
      <c r="BI2" s="53"/>
      <c r="BJ2" s="53"/>
      <c r="BK2" s="54" t="s">
        <v>74</v>
      </c>
      <c r="BL2" s="53"/>
      <c r="BM2" s="53"/>
      <c r="BN2" s="53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</row>
    <row r="3" spans="1:80" ht="12.75">
      <c r="A3" s="78" t="s">
        <v>38</v>
      </c>
      <c r="B3" s="78" t="s">
        <v>92</v>
      </c>
      <c r="C3" s="80"/>
      <c r="D3" s="75" t="s">
        <v>232</v>
      </c>
      <c r="E3" s="76"/>
      <c r="F3" s="76"/>
      <c r="G3" s="77"/>
      <c r="H3" s="75" t="s">
        <v>75</v>
      </c>
      <c r="I3" s="76"/>
      <c r="J3" s="76"/>
      <c r="K3" s="77"/>
      <c r="L3" s="78" t="s">
        <v>38</v>
      </c>
      <c r="M3" s="78" t="s">
        <v>92</v>
      </c>
      <c r="N3" s="80"/>
      <c r="O3" s="63" t="s">
        <v>76</v>
      </c>
      <c r="P3" s="64"/>
      <c r="Q3" s="64"/>
      <c r="R3" s="53"/>
      <c r="S3" s="56" t="s">
        <v>77</v>
      </c>
      <c r="T3" s="57"/>
      <c r="U3" s="57"/>
      <c r="V3" s="55"/>
      <c r="W3" s="78" t="s">
        <v>38</v>
      </c>
      <c r="X3" s="78" t="s">
        <v>92</v>
      </c>
      <c r="Y3" s="80"/>
      <c r="Z3" s="81" t="s">
        <v>78</v>
      </c>
      <c r="AA3" s="81"/>
      <c r="AB3" s="81"/>
      <c r="AC3" s="81"/>
      <c r="AD3" s="75" t="s">
        <v>79</v>
      </c>
      <c r="AE3" s="76"/>
      <c r="AF3" s="76"/>
      <c r="AG3" s="77"/>
      <c r="AH3" s="78" t="s">
        <v>38</v>
      </c>
      <c r="AI3" s="78" t="s">
        <v>92</v>
      </c>
      <c r="AJ3" s="80"/>
      <c r="AK3" s="75" t="s">
        <v>80</v>
      </c>
      <c r="AL3" s="76"/>
      <c r="AM3" s="76"/>
      <c r="AN3" s="77"/>
      <c r="AO3" s="75" t="s">
        <v>81</v>
      </c>
      <c r="AP3" s="76"/>
      <c r="AQ3" s="76"/>
      <c r="AR3" s="77"/>
      <c r="AS3" s="78" t="s">
        <v>38</v>
      </c>
      <c r="AT3" s="78" t="s">
        <v>92</v>
      </c>
      <c r="AU3" s="80"/>
      <c r="AV3" s="63" t="s">
        <v>82</v>
      </c>
      <c r="AW3" s="64"/>
      <c r="AX3" s="64"/>
      <c r="AY3" s="53"/>
      <c r="AZ3" s="63" t="s">
        <v>83</v>
      </c>
      <c r="BA3" s="64"/>
      <c r="BB3" s="64"/>
      <c r="BC3" s="53"/>
      <c r="BD3" s="78" t="s">
        <v>38</v>
      </c>
      <c r="BE3" s="78" t="s">
        <v>92</v>
      </c>
      <c r="BF3" s="80"/>
      <c r="BG3" s="75" t="s">
        <v>84</v>
      </c>
      <c r="BH3" s="76"/>
      <c r="BI3" s="76"/>
      <c r="BJ3" s="77"/>
      <c r="BK3" s="75" t="s">
        <v>85</v>
      </c>
      <c r="BL3" s="76"/>
      <c r="BM3" s="76"/>
      <c r="BN3" s="77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</row>
    <row r="4" spans="1:80" ht="12.75">
      <c r="A4" s="78" t="s">
        <v>4</v>
      </c>
      <c r="B4" s="78" t="s">
        <v>38</v>
      </c>
      <c r="C4" s="78"/>
      <c r="D4" s="58" t="s">
        <v>0</v>
      </c>
      <c r="E4" s="58" t="s">
        <v>7</v>
      </c>
      <c r="F4" s="58" t="s">
        <v>380</v>
      </c>
      <c r="G4" s="58" t="s">
        <v>380</v>
      </c>
      <c r="H4" s="58" t="s">
        <v>0</v>
      </c>
      <c r="I4" s="58" t="s">
        <v>7</v>
      </c>
      <c r="J4" s="58" t="s">
        <v>380</v>
      </c>
      <c r="K4" s="58" t="s">
        <v>380</v>
      </c>
      <c r="L4" s="78" t="s">
        <v>4</v>
      </c>
      <c r="M4" s="78" t="s">
        <v>38</v>
      </c>
      <c r="N4" s="78"/>
      <c r="O4" s="58" t="s">
        <v>0</v>
      </c>
      <c r="P4" s="58" t="s">
        <v>7</v>
      </c>
      <c r="Q4" s="58" t="s">
        <v>380</v>
      </c>
      <c r="R4" s="58" t="s">
        <v>380</v>
      </c>
      <c r="S4" s="58" t="s">
        <v>0</v>
      </c>
      <c r="T4" s="58" t="s">
        <v>7</v>
      </c>
      <c r="U4" s="58" t="s">
        <v>380</v>
      </c>
      <c r="V4" s="58" t="s">
        <v>380</v>
      </c>
      <c r="W4" s="78" t="s">
        <v>4</v>
      </c>
      <c r="X4" s="78" t="s">
        <v>38</v>
      </c>
      <c r="Y4" s="78"/>
      <c r="Z4" s="58" t="s">
        <v>0</v>
      </c>
      <c r="AA4" s="58" t="s">
        <v>7</v>
      </c>
      <c r="AB4" s="58" t="s">
        <v>380</v>
      </c>
      <c r="AC4" s="58" t="s">
        <v>380</v>
      </c>
      <c r="AD4" s="58" t="s">
        <v>0</v>
      </c>
      <c r="AE4" s="58" t="s">
        <v>7</v>
      </c>
      <c r="AF4" s="58" t="s">
        <v>380</v>
      </c>
      <c r="AG4" s="58" t="s">
        <v>380</v>
      </c>
      <c r="AH4" s="78" t="s">
        <v>4</v>
      </c>
      <c r="AI4" s="78" t="s">
        <v>38</v>
      </c>
      <c r="AJ4" s="78"/>
      <c r="AK4" s="58" t="s">
        <v>0</v>
      </c>
      <c r="AL4" s="58" t="s">
        <v>7</v>
      </c>
      <c r="AM4" s="58" t="s">
        <v>380</v>
      </c>
      <c r="AN4" s="58" t="s">
        <v>380</v>
      </c>
      <c r="AO4" s="58" t="s">
        <v>0</v>
      </c>
      <c r="AP4" s="58" t="s">
        <v>7</v>
      </c>
      <c r="AQ4" s="58" t="s">
        <v>380</v>
      </c>
      <c r="AR4" s="58" t="s">
        <v>380</v>
      </c>
      <c r="AS4" s="78" t="s">
        <v>4</v>
      </c>
      <c r="AT4" s="78" t="s">
        <v>38</v>
      </c>
      <c r="AU4" s="78"/>
      <c r="AV4" s="58" t="s">
        <v>0</v>
      </c>
      <c r="AW4" s="58" t="s">
        <v>7</v>
      </c>
      <c r="AX4" s="58" t="s">
        <v>380</v>
      </c>
      <c r="AY4" s="58" t="s">
        <v>380</v>
      </c>
      <c r="AZ4" s="58" t="s">
        <v>0</v>
      </c>
      <c r="BA4" s="58" t="s">
        <v>7</v>
      </c>
      <c r="BB4" s="58" t="s">
        <v>380</v>
      </c>
      <c r="BC4" s="58" t="s">
        <v>380</v>
      </c>
      <c r="BD4" s="78" t="s">
        <v>4</v>
      </c>
      <c r="BE4" s="78" t="s">
        <v>38</v>
      </c>
      <c r="BF4" s="78"/>
      <c r="BG4" s="58" t="s">
        <v>0</v>
      </c>
      <c r="BH4" s="58" t="s">
        <v>7</v>
      </c>
      <c r="BI4" s="58" t="s">
        <v>380</v>
      </c>
      <c r="BJ4" s="58" t="s">
        <v>380</v>
      </c>
      <c r="BK4" s="58" t="s">
        <v>0</v>
      </c>
      <c r="BL4" s="58" t="s">
        <v>7</v>
      </c>
      <c r="BM4" s="58" t="s">
        <v>380</v>
      </c>
      <c r="BN4" s="58" t="s">
        <v>380</v>
      </c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</row>
    <row r="5" spans="1:80" ht="12.75">
      <c r="A5" s="83"/>
      <c r="B5" s="84"/>
      <c r="C5" s="85"/>
      <c r="D5" s="59" t="s">
        <v>3</v>
      </c>
      <c r="E5" s="59" t="s">
        <v>3</v>
      </c>
      <c r="F5" s="430" t="s">
        <v>820</v>
      </c>
      <c r="G5" s="59" t="s">
        <v>381</v>
      </c>
      <c r="H5" s="59" t="s">
        <v>3</v>
      </c>
      <c r="I5" s="59" t="s">
        <v>3</v>
      </c>
      <c r="J5" s="430" t="s">
        <v>820</v>
      </c>
      <c r="K5" s="59" t="s">
        <v>381</v>
      </c>
      <c r="L5" s="83"/>
      <c r="M5" s="84"/>
      <c r="N5" s="85"/>
      <c r="O5" s="59" t="s">
        <v>3</v>
      </c>
      <c r="P5" s="59" t="s">
        <v>3</v>
      </c>
      <c r="Q5" s="430" t="s">
        <v>820</v>
      </c>
      <c r="R5" s="59" t="s">
        <v>381</v>
      </c>
      <c r="S5" s="59" t="s">
        <v>3</v>
      </c>
      <c r="T5" s="59" t="s">
        <v>3</v>
      </c>
      <c r="U5" s="430" t="s">
        <v>820</v>
      </c>
      <c r="V5" s="59" t="s">
        <v>381</v>
      </c>
      <c r="W5" s="83"/>
      <c r="X5" s="84"/>
      <c r="Y5" s="85"/>
      <c r="Z5" s="59" t="s">
        <v>3</v>
      </c>
      <c r="AA5" s="59" t="s">
        <v>3</v>
      </c>
      <c r="AB5" s="430" t="s">
        <v>820</v>
      </c>
      <c r="AC5" s="59" t="s">
        <v>381</v>
      </c>
      <c r="AD5" s="59" t="s">
        <v>3</v>
      </c>
      <c r="AE5" s="59" t="s">
        <v>3</v>
      </c>
      <c r="AF5" s="430" t="s">
        <v>820</v>
      </c>
      <c r="AG5" s="59" t="s">
        <v>381</v>
      </c>
      <c r="AH5" s="83"/>
      <c r="AI5" s="84"/>
      <c r="AJ5" s="85"/>
      <c r="AK5" s="59" t="s">
        <v>3</v>
      </c>
      <c r="AL5" s="59" t="s">
        <v>3</v>
      </c>
      <c r="AM5" s="430" t="s">
        <v>820</v>
      </c>
      <c r="AN5" s="59" t="s">
        <v>381</v>
      </c>
      <c r="AO5" s="59" t="s">
        <v>3</v>
      </c>
      <c r="AP5" s="59" t="s">
        <v>3</v>
      </c>
      <c r="AQ5" s="430" t="s">
        <v>820</v>
      </c>
      <c r="AR5" s="59" t="s">
        <v>381</v>
      </c>
      <c r="AS5" s="83"/>
      <c r="AT5" s="84"/>
      <c r="AU5" s="85"/>
      <c r="AV5" s="59" t="s">
        <v>3</v>
      </c>
      <c r="AW5" s="59" t="s">
        <v>3</v>
      </c>
      <c r="AX5" s="430" t="s">
        <v>820</v>
      </c>
      <c r="AY5" s="59" t="s">
        <v>381</v>
      </c>
      <c r="AZ5" s="59" t="s">
        <v>3</v>
      </c>
      <c r="BA5" s="59" t="s">
        <v>3</v>
      </c>
      <c r="BB5" s="430" t="s">
        <v>820</v>
      </c>
      <c r="BC5" s="59" t="s">
        <v>381</v>
      </c>
      <c r="BD5" s="83"/>
      <c r="BE5" s="84"/>
      <c r="BF5" s="85"/>
      <c r="BG5" s="59" t="s">
        <v>3</v>
      </c>
      <c r="BH5" s="59" t="s">
        <v>3</v>
      </c>
      <c r="BI5" s="430" t="s">
        <v>820</v>
      </c>
      <c r="BJ5" s="59" t="s">
        <v>381</v>
      </c>
      <c r="BK5" s="59" t="s">
        <v>3</v>
      </c>
      <c r="BL5" s="59" t="s">
        <v>3</v>
      </c>
      <c r="BM5" s="430" t="s">
        <v>820</v>
      </c>
      <c r="BN5" s="59" t="s">
        <v>381</v>
      </c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</row>
    <row r="6" spans="1:80" ht="12.75">
      <c r="A6" s="87" t="s">
        <v>93</v>
      </c>
      <c r="B6" s="69" t="s">
        <v>14</v>
      </c>
      <c r="C6" s="62" t="s">
        <v>94</v>
      </c>
      <c r="D6" s="40">
        <v>0</v>
      </c>
      <c r="E6" s="40">
        <v>0</v>
      </c>
      <c r="F6" s="40">
        <v>0</v>
      </c>
      <c r="G6" s="226">
        <v>0</v>
      </c>
      <c r="H6" s="40">
        <v>0</v>
      </c>
      <c r="I6" s="40">
        <v>0</v>
      </c>
      <c r="J6" s="40">
        <v>0</v>
      </c>
      <c r="K6" s="226">
        <v>0</v>
      </c>
      <c r="L6" s="87" t="s">
        <v>93</v>
      </c>
      <c r="M6" s="69" t="s">
        <v>14</v>
      </c>
      <c r="N6" s="62" t="s">
        <v>94</v>
      </c>
      <c r="O6" s="40">
        <v>0</v>
      </c>
      <c r="P6" s="40">
        <v>0</v>
      </c>
      <c r="Q6" s="40">
        <v>0</v>
      </c>
      <c r="R6" s="226">
        <v>0</v>
      </c>
      <c r="S6" s="40">
        <v>0</v>
      </c>
      <c r="T6" s="40">
        <v>0</v>
      </c>
      <c r="U6" s="40">
        <v>0</v>
      </c>
      <c r="V6" s="226">
        <v>0</v>
      </c>
      <c r="W6" s="87" t="s">
        <v>93</v>
      </c>
      <c r="X6" s="69" t="s">
        <v>14</v>
      </c>
      <c r="Y6" s="62" t="s">
        <v>94</v>
      </c>
      <c r="Z6" s="45">
        <f aca="true" t="shared" si="0" ref="Z6:Z18">(O6-S6)</f>
        <v>0</v>
      </c>
      <c r="AA6" s="45">
        <f aca="true" t="shared" si="1" ref="AA6:AA18">(P6-T6)</f>
        <v>0</v>
      </c>
      <c r="AB6" s="45">
        <f aca="true" t="shared" si="2" ref="AB6:AB18">(Q6-U6)</f>
        <v>0</v>
      </c>
      <c r="AC6" s="226">
        <v>0</v>
      </c>
      <c r="AD6" s="40">
        <v>51549</v>
      </c>
      <c r="AE6" s="40">
        <v>57807</v>
      </c>
      <c r="AF6" s="40">
        <v>57623</v>
      </c>
      <c r="AG6" s="215">
        <f>(AF6/AE6*100)</f>
        <v>99.68169944816371</v>
      </c>
      <c r="AH6" s="87" t="s">
        <v>93</v>
      </c>
      <c r="AI6" s="69" t="s">
        <v>14</v>
      </c>
      <c r="AJ6" s="62" t="s">
        <v>94</v>
      </c>
      <c r="AK6" s="40">
        <v>0</v>
      </c>
      <c r="AL6" s="40">
        <v>0</v>
      </c>
      <c r="AM6" s="40">
        <v>0</v>
      </c>
      <c r="AN6" s="227">
        <v>0</v>
      </c>
      <c r="AO6" s="45">
        <f aca="true" t="shared" si="3" ref="AO6:AQ8">(AD6-AK6)</f>
        <v>51549</v>
      </c>
      <c r="AP6" s="45">
        <f t="shared" si="3"/>
        <v>57807</v>
      </c>
      <c r="AQ6" s="45">
        <f t="shared" si="3"/>
        <v>57623</v>
      </c>
      <c r="AR6" s="215">
        <f>(AQ6/AP6*100)</f>
        <v>99.68169944816371</v>
      </c>
      <c r="AS6" s="87" t="s">
        <v>93</v>
      </c>
      <c r="AT6" s="69" t="s">
        <v>14</v>
      </c>
      <c r="AU6" s="62" t="s">
        <v>94</v>
      </c>
      <c r="AV6" s="40">
        <v>0</v>
      </c>
      <c r="AW6" s="40">
        <v>0</v>
      </c>
      <c r="AX6" s="40">
        <v>0</v>
      </c>
      <c r="AY6" s="227">
        <v>0</v>
      </c>
      <c r="AZ6" s="40">
        <v>0</v>
      </c>
      <c r="BA6" s="40">
        <v>0</v>
      </c>
      <c r="BB6" s="40">
        <v>0</v>
      </c>
      <c r="BC6" s="227">
        <v>0</v>
      </c>
      <c r="BD6" s="87" t="s">
        <v>93</v>
      </c>
      <c r="BE6" s="69" t="s">
        <v>14</v>
      </c>
      <c r="BF6" s="62" t="s">
        <v>94</v>
      </c>
      <c r="BG6" s="45">
        <f aca="true" t="shared" si="4" ref="BG6:BG19">(D6+H6+O6+AD6+AV6+AZ6)</f>
        <v>51549</v>
      </c>
      <c r="BH6" s="45">
        <f aca="true" t="shared" si="5" ref="BH6:BH19">(E6+I6+P6+AE6+AW6+BA6)</f>
        <v>57807</v>
      </c>
      <c r="BI6" s="45">
        <f aca="true" t="shared" si="6" ref="BI6:BI20">(F6+J6+Q6+AF6+AX6+BB6)</f>
        <v>57623</v>
      </c>
      <c r="BJ6" s="215">
        <f>(BI6/BH6*100)</f>
        <v>99.68169944816371</v>
      </c>
      <c r="BK6" s="45">
        <f aca="true" t="shared" si="7" ref="BK6:BM9">(AK6+AV6+AZ6)</f>
        <v>0</v>
      </c>
      <c r="BL6" s="45">
        <f t="shared" si="7"/>
        <v>0</v>
      </c>
      <c r="BM6" s="45">
        <f t="shared" si="7"/>
        <v>0</v>
      </c>
      <c r="BN6" s="227">
        <v>0</v>
      </c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12.75">
      <c r="A7" s="41"/>
      <c r="B7" s="70" t="s">
        <v>12</v>
      </c>
      <c r="C7" s="60" t="s">
        <v>95</v>
      </c>
      <c r="D7" s="41">
        <v>0</v>
      </c>
      <c r="E7" s="41">
        <v>0</v>
      </c>
      <c r="F7" s="41">
        <v>0</v>
      </c>
      <c r="G7" s="227">
        <v>0</v>
      </c>
      <c r="H7" s="41">
        <v>0</v>
      </c>
      <c r="I7" s="41">
        <v>0</v>
      </c>
      <c r="J7" s="41">
        <v>0</v>
      </c>
      <c r="K7" s="227">
        <v>0</v>
      </c>
      <c r="L7" s="41"/>
      <c r="M7" s="70" t="s">
        <v>12</v>
      </c>
      <c r="N7" s="60" t="s">
        <v>95</v>
      </c>
      <c r="O7" s="41">
        <v>0</v>
      </c>
      <c r="P7" s="41">
        <v>0</v>
      </c>
      <c r="Q7" s="41">
        <v>0</v>
      </c>
      <c r="R7" s="218">
        <v>0</v>
      </c>
      <c r="S7" s="41">
        <v>0</v>
      </c>
      <c r="T7" s="41">
        <v>0</v>
      </c>
      <c r="U7" s="41">
        <v>0</v>
      </c>
      <c r="V7" s="227">
        <v>0</v>
      </c>
      <c r="W7" s="41"/>
      <c r="X7" s="70" t="s">
        <v>12</v>
      </c>
      <c r="Y7" s="60" t="s">
        <v>95</v>
      </c>
      <c r="Z7" s="46">
        <f t="shared" si="0"/>
        <v>0</v>
      </c>
      <c r="AA7" s="46">
        <f t="shared" si="1"/>
        <v>0</v>
      </c>
      <c r="AB7" s="46">
        <f t="shared" si="2"/>
        <v>0</v>
      </c>
      <c r="AC7" s="227">
        <v>0</v>
      </c>
      <c r="AD7" s="41">
        <v>55640</v>
      </c>
      <c r="AE7" s="41">
        <v>62077</v>
      </c>
      <c r="AF7" s="41">
        <v>62077</v>
      </c>
      <c r="AG7" s="216">
        <f>(AF7/AE7*100)</f>
        <v>100</v>
      </c>
      <c r="AH7" s="41"/>
      <c r="AI7" s="70" t="s">
        <v>12</v>
      </c>
      <c r="AJ7" s="60" t="s">
        <v>95</v>
      </c>
      <c r="AK7" s="41">
        <v>0</v>
      </c>
      <c r="AL7" s="41">
        <v>960</v>
      </c>
      <c r="AM7" s="41">
        <v>960</v>
      </c>
      <c r="AN7" s="216">
        <f>(AM7/AL7*100)</f>
        <v>100</v>
      </c>
      <c r="AO7" s="46">
        <f t="shared" si="3"/>
        <v>55640</v>
      </c>
      <c r="AP7" s="46">
        <f t="shared" si="3"/>
        <v>61117</v>
      </c>
      <c r="AQ7" s="46">
        <f t="shared" si="3"/>
        <v>61117</v>
      </c>
      <c r="AR7" s="216">
        <f>(AQ7/AP7*100)</f>
        <v>100</v>
      </c>
      <c r="AS7" s="41"/>
      <c r="AT7" s="70" t="s">
        <v>12</v>
      </c>
      <c r="AU7" s="60" t="s">
        <v>95</v>
      </c>
      <c r="AV7" s="41">
        <v>0</v>
      </c>
      <c r="AW7" s="41">
        <v>0</v>
      </c>
      <c r="AX7" s="41">
        <v>0</v>
      </c>
      <c r="AY7" s="227">
        <v>0</v>
      </c>
      <c r="AZ7" s="41">
        <v>0</v>
      </c>
      <c r="BA7" s="147">
        <v>0</v>
      </c>
      <c r="BB7" s="41">
        <v>0</v>
      </c>
      <c r="BC7" s="227">
        <v>0</v>
      </c>
      <c r="BD7" s="41"/>
      <c r="BE7" s="70" t="s">
        <v>12</v>
      </c>
      <c r="BF7" s="60" t="s">
        <v>95</v>
      </c>
      <c r="BG7" s="46">
        <f t="shared" si="4"/>
        <v>55640</v>
      </c>
      <c r="BH7" s="46">
        <f t="shared" si="5"/>
        <v>62077</v>
      </c>
      <c r="BI7" s="46">
        <f t="shared" si="6"/>
        <v>62077</v>
      </c>
      <c r="BJ7" s="216">
        <f>(BI7/BH7*100)</f>
        <v>100</v>
      </c>
      <c r="BK7" s="46">
        <f t="shared" si="7"/>
        <v>0</v>
      </c>
      <c r="BL7" s="46">
        <f t="shared" si="7"/>
        <v>960</v>
      </c>
      <c r="BM7" s="46">
        <f t="shared" si="7"/>
        <v>960</v>
      </c>
      <c r="BN7" s="216">
        <f>(BM7/BL7*100)</f>
        <v>100</v>
      </c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ht="12.75">
      <c r="A8" s="41"/>
      <c r="B8" s="70" t="s">
        <v>15</v>
      </c>
      <c r="C8" s="60" t="s">
        <v>369</v>
      </c>
      <c r="D8" s="41">
        <v>0</v>
      </c>
      <c r="E8" s="41">
        <v>0</v>
      </c>
      <c r="F8" s="41">
        <v>0</v>
      </c>
      <c r="G8" s="227">
        <v>0</v>
      </c>
      <c r="H8" s="41">
        <v>0</v>
      </c>
      <c r="I8" s="41">
        <v>0</v>
      </c>
      <c r="J8" s="41">
        <v>0</v>
      </c>
      <c r="K8" s="227">
        <v>0</v>
      </c>
      <c r="L8" s="41"/>
      <c r="M8" s="70" t="s">
        <v>15</v>
      </c>
      <c r="N8" s="60" t="s">
        <v>369</v>
      </c>
      <c r="O8" s="41">
        <v>330</v>
      </c>
      <c r="P8" s="41">
        <v>0</v>
      </c>
      <c r="Q8" s="41">
        <v>0</v>
      </c>
      <c r="R8" s="218">
        <v>0</v>
      </c>
      <c r="S8" s="41">
        <v>0</v>
      </c>
      <c r="T8" s="41">
        <v>0</v>
      </c>
      <c r="U8" s="41">
        <v>0</v>
      </c>
      <c r="V8" s="227">
        <v>0</v>
      </c>
      <c r="W8" s="41"/>
      <c r="X8" s="70" t="s">
        <v>15</v>
      </c>
      <c r="Y8" s="60" t="s">
        <v>369</v>
      </c>
      <c r="Z8" s="46">
        <f t="shared" si="0"/>
        <v>330</v>
      </c>
      <c r="AA8" s="46">
        <f t="shared" si="1"/>
        <v>0</v>
      </c>
      <c r="AB8" s="46">
        <f t="shared" si="2"/>
        <v>0</v>
      </c>
      <c r="AC8" s="218">
        <v>0</v>
      </c>
      <c r="AD8" s="41">
        <v>0</v>
      </c>
      <c r="AE8" s="41">
        <v>0</v>
      </c>
      <c r="AF8" s="41">
        <v>0</v>
      </c>
      <c r="AG8" s="227">
        <v>0</v>
      </c>
      <c r="AH8" s="41"/>
      <c r="AI8" s="70" t="s">
        <v>15</v>
      </c>
      <c r="AJ8" s="60" t="s">
        <v>369</v>
      </c>
      <c r="AK8" s="41">
        <v>0</v>
      </c>
      <c r="AL8" s="41">
        <v>0</v>
      </c>
      <c r="AM8" s="41">
        <v>0</v>
      </c>
      <c r="AN8" s="227">
        <v>0</v>
      </c>
      <c r="AO8" s="46">
        <f t="shared" si="3"/>
        <v>0</v>
      </c>
      <c r="AP8" s="46">
        <f t="shared" si="3"/>
        <v>0</v>
      </c>
      <c r="AQ8" s="46">
        <f t="shared" si="3"/>
        <v>0</v>
      </c>
      <c r="AR8" s="227">
        <v>0</v>
      </c>
      <c r="AS8" s="41"/>
      <c r="AT8" s="70" t="s">
        <v>15</v>
      </c>
      <c r="AU8" s="60" t="s">
        <v>369</v>
      </c>
      <c r="AV8" s="41">
        <v>0</v>
      </c>
      <c r="AW8" s="41">
        <v>0</v>
      </c>
      <c r="AX8" s="41">
        <v>0</v>
      </c>
      <c r="AY8" s="227">
        <v>0</v>
      </c>
      <c r="AZ8" s="41">
        <v>0</v>
      </c>
      <c r="BA8" s="147">
        <v>0</v>
      </c>
      <c r="BB8" s="41">
        <v>0</v>
      </c>
      <c r="BC8" s="227">
        <v>0</v>
      </c>
      <c r="BD8" s="41"/>
      <c r="BE8" s="70" t="s">
        <v>15</v>
      </c>
      <c r="BF8" s="60" t="s">
        <v>369</v>
      </c>
      <c r="BG8" s="46">
        <f t="shared" si="4"/>
        <v>330</v>
      </c>
      <c r="BH8" s="46">
        <f t="shared" si="5"/>
        <v>0</v>
      </c>
      <c r="BI8" s="46">
        <f t="shared" si="6"/>
        <v>0</v>
      </c>
      <c r="BJ8" s="218">
        <v>0</v>
      </c>
      <c r="BK8" s="46">
        <f t="shared" si="7"/>
        <v>0</v>
      </c>
      <c r="BL8" s="46">
        <f t="shared" si="7"/>
        <v>0</v>
      </c>
      <c r="BM8" s="46">
        <f t="shared" si="7"/>
        <v>0</v>
      </c>
      <c r="BN8" s="227">
        <v>0</v>
      </c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ht="12.75">
      <c r="A9" s="41"/>
      <c r="B9" s="70" t="s">
        <v>16</v>
      </c>
      <c r="C9" s="60" t="s">
        <v>370</v>
      </c>
      <c r="D9" s="41">
        <v>0</v>
      </c>
      <c r="E9" s="41">
        <v>0</v>
      </c>
      <c r="F9" s="41">
        <v>0</v>
      </c>
      <c r="G9" s="227">
        <v>0</v>
      </c>
      <c r="H9" s="41">
        <v>0</v>
      </c>
      <c r="I9" s="41">
        <v>0</v>
      </c>
      <c r="J9" s="41">
        <v>0</v>
      </c>
      <c r="K9" s="227">
        <v>0</v>
      </c>
      <c r="L9" s="41"/>
      <c r="M9" s="70" t="s">
        <v>16</v>
      </c>
      <c r="N9" s="60" t="s">
        <v>370</v>
      </c>
      <c r="O9" s="46">
        <f>egyéb!H102</f>
        <v>1570</v>
      </c>
      <c r="P9" s="46">
        <f>egyéb!I102</f>
        <v>1888</v>
      </c>
      <c r="Q9" s="46">
        <f>egyéb!J102</f>
        <v>1488</v>
      </c>
      <c r="R9" s="216">
        <f aca="true" t="shared" si="8" ref="R9:R45">(Q9/P9*100)</f>
        <v>78.8135593220339</v>
      </c>
      <c r="S9" s="41">
        <v>0</v>
      </c>
      <c r="T9" s="41">
        <v>0</v>
      </c>
      <c r="U9" s="41">
        <v>0</v>
      </c>
      <c r="V9" s="227">
        <v>0</v>
      </c>
      <c r="W9" s="41"/>
      <c r="X9" s="70" t="s">
        <v>16</v>
      </c>
      <c r="Y9" s="60" t="s">
        <v>370</v>
      </c>
      <c r="Z9" s="46">
        <f t="shared" si="0"/>
        <v>1570</v>
      </c>
      <c r="AA9" s="46">
        <f t="shared" si="1"/>
        <v>1888</v>
      </c>
      <c r="AB9" s="46">
        <f t="shared" si="2"/>
        <v>1488</v>
      </c>
      <c r="AC9" s="216">
        <f aca="true" t="shared" si="9" ref="AC9:AC34">(AB9/AA9*100)</f>
        <v>78.8135593220339</v>
      </c>
      <c r="AD9" s="214">
        <f>(AK9+AO9)</f>
        <v>88909</v>
      </c>
      <c r="AE9" s="46">
        <f>(AL9+AP9)</f>
        <v>253683</v>
      </c>
      <c r="AF9" s="46">
        <f>(AM9+AQ9)</f>
        <v>198433</v>
      </c>
      <c r="AG9" s="216">
        <f>(AF9/AE9*100)</f>
        <v>78.22085043144396</v>
      </c>
      <c r="AH9" s="41"/>
      <c r="AI9" s="70" t="s">
        <v>16</v>
      </c>
      <c r="AJ9" s="60" t="s">
        <v>370</v>
      </c>
      <c r="AK9" s="46">
        <f>egyéb!L103</f>
        <v>22981</v>
      </c>
      <c r="AL9" s="46">
        <f>egyéb!M103</f>
        <v>46046</v>
      </c>
      <c r="AM9" s="46">
        <f>egyéb!N103</f>
        <v>22089</v>
      </c>
      <c r="AN9" s="216">
        <f>(AM9/AL9*100)</f>
        <v>47.97159362376754</v>
      </c>
      <c r="AO9" s="46">
        <f>egyéb!P102</f>
        <v>65928</v>
      </c>
      <c r="AP9" s="46">
        <f>egyéb!Q102</f>
        <v>207637</v>
      </c>
      <c r="AQ9" s="46">
        <f>egyéb!R102</f>
        <v>176344</v>
      </c>
      <c r="AR9" s="216">
        <f>(AQ9/AP9*100)</f>
        <v>84.92898664496212</v>
      </c>
      <c r="AS9" s="41"/>
      <c r="AT9" s="70" t="s">
        <v>16</v>
      </c>
      <c r="AU9" s="60" t="s">
        <v>370</v>
      </c>
      <c r="AV9" s="41">
        <v>0</v>
      </c>
      <c r="AW9" s="41">
        <v>0</v>
      </c>
      <c r="AX9" s="41">
        <v>0</v>
      </c>
      <c r="AY9" s="227">
        <v>0</v>
      </c>
      <c r="AZ9" s="41">
        <v>0</v>
      </c>
      <c r="BA9" s="41">
        <v>0</v>
      </c>
      <c r="BB9" s="41">
        <v>0</v>
      </c>
      <c r="BC9" s="227">
        <v>0</v>
      </c>
      <c r="BD9" s="41"/>
      <c r="BE9" s="70" t="s">
        <v>16</v>
      </c>
      <c r="BF9" s="60" t="s">
        <v>370</v>
      </c>
      <c r="BG9" s="46">
        <f t="shared" si="4"/>
        <v>90479</v>
      </c>
      <c r="BH9" s="46">
        <f t="shared" si="5"/>
        <v>255571</v>
      </c>
      <c r="BI9" s="46">
        <f t="shared" si="6"/>
        <v>199921</v>
      </c>
      <c r="BJ9" s="216">
        <f aca="true" t="shared" si="10" ref="BJ9:BJ15">(BI9/BH9*100)</f>
        <v>78.22522899703019</v>
      </c>
      <c r="BK9" s="46">
        <f t="shared" si="7"/>
        <v>22981</v>
      </c>
      <c r="BL9" s="46">
        <f t="shared" si="7"/>
        <v>46046</v>
      </c>
      <c r="BM9" s="46">
        <f t="shared" si="7"/>
        <v>22089</v>
      </c>
      <c r="BN9" s="216">
        <f>(BM9/BL9*100)</f>
        <v>47.97159362376754</v>
      </c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ht="12.75">
      <c r="A10" s="41"/>
      <c r="B10" s="70" t="s">
        <v>17</v>
      </c>
      <c r="C10" s="60" t="s">
        <v>96</v>
      </c>
      <c r="D10" s="41">
        <v>0</v>
      </c>
      <c r="E10" s="41">
        <v>0</v>
      </c>
      <c r="F10" s="41">
        <v>0</v>
      </c>
      <c r="G10" s="227">
        <v>0</v>
      </c>
      <c r="H10" s="41">
        <v>0</v>
      </c>
      <c r="I10" s="41">
        <v>0</v>
      </c>
      <c r="J10" s="41">
        <v>0</v>
      </c>
      <c r="K10" s="227">
        <v>0</v>
      </c>
      <c r="L10" s="41"/>
      <c r="M10" s="70" t="s">
        <v>17</v>
      </c>
      <c r="N10" s="60" t="s">
        <v>96</v>
      </c>
      <c r="O10" s="41">
        <v>66800</v>
      </c>
      <c r="P10" s="41">
        <v>70989</v>
      </c>
      <c r="Q10" s="41">
        <v>71386</v>
      </c>
      <c r="R10" s="216">
        <f t="shared" si="8"/>
        <v>100.55924157263803</v>
      </c>
      <c r="S10" s="41">
        <v>0</v>
      </c>
      <c r="T10" s="41">
        <v>0</v>
      </c>
      <c r="U10" s="41">
        <v>0</v>
      </c>
      <c r="V10" s="227">
        <v>0</v>
      </c>
      <c r="W10" s="41"/>
      <c r="X10" s="70" t="s">
        <v>17</v>
      </c>
      <c r="Y10" s="60" t="s">
        <v>96</v>
      </c>
      <c r="Z10" s="46">
        <f t="shared" si="0"/>
        <v>66800</v>
      </c>
      <c r="AA10" s="46">
        <f t="shared" si="1"/>
        <v>70989</v>
      </c>
      <c r="AB10" s="46">
        <f t="shared" si="2"/>
        <v>71386</v>
      </c>
      <c r="AC10" s="216">
        <f t="shared" si="9"/>
        <v>100.55924157263803</v>
      </c>
      <c r="AD10" s="41">
        <v>0</v>
      </c>
      <c r="AE10" s="41">
        <v>0</v>
      </c>
      <c r="AF10" s="41">
        <v>0</v>
      </c>
      <c r="AG10" s="227">
        <v>0</v>
      </c>
      <c r="AH10" s="41"/>
      <c r="AI10" s="70" t="s">
        <v>17</v>
      </c>
      <c r="AJ10" s="60" t="s">
        <v>96</v>
      </c>
      <c r="AK10" s="41">
        <v>0</v>
      </c>
      <c r="AL10" s="41">
        <v>0</v>
      </c>
      <c r="AM10" s="41">
        <v>0</v>
      </c>
      <c r="AN10" s="227">
        <v>0</v>
      </c>
      <c r="AO10" s="46">
        <f aca="true" t="shared" si="11" ref="AO10:AO22">(AD10-AK10)</f>
        <v>0</v>
      </c>
      <c r="AP10" s="46">
        <f aca="true" t="shared" si="12" ref="AP10:AP22">(AE10-AL10)</f>
        <v>0</v>
      </c>
      <c r="AQ10" s="46">
        <f aca="true" t="shared" si="13" ref="AQ10:AQ22">(AF10-AM10)</f>
        <v>0</v>
      </c>
      <c r="AR10" s="227">
        <v>0</v>
      </c>
      <c r="AS10" s="41"/>
      <c r="AT10" s="70" t="s">
        <v>17</v>
      </c>
      <c r="AU10" s="60" t="s">
        <v>96</v>
      </c>
      <c r="AV10" s="41">
        <v>0</v>
      </c>
      <c r="AW10" s="41">
        <v>0</v>
      </c>
      <c r="AX10" s="41">
        <v>0</v>
      </c>
      <c r="AY10" s="227">
        <v>0</v>
      </c>
      <c r="AZ10" s="41">
        <v>0</v>
      </c>
      <c r="BA10" s="147">
        <v>0</v>
      </c>
      <c r="BB10" s="41">
        <v>0</v>
      </c>
      <c r="BC10" s="227">
        <v>0</v>
      </c>
      <c r="BD10" s="41"/>
      <c r="BE10" s="70" t="s">
        <v>17</v>
      </c>
      <c r="BF10" s="60" t="s">
        <v>96</v>
      </c>
      <c r="BG10" s="46">
        <f t="shared" si="4"/>
        <v>66800</v>
      </c>
      <c r="BH10" s="46">
        <f t="shared" si="5"/>
        <v>70989</v>
      </c>
      <c r="BI10" s="46">
        <f t="shared" si="6"/>
        <v>71386</v>
      </c>
      <c r="BJ10" s="216">
        <f t="shared" si="10"/>
        <v>100.55924157263803</v>
      </c>
      <c r="BK10" s="46">
        <f>(O10)</f>
        <v>66800</v>
      </c>
      <c r="BL10" s="46">
        <f>(P10)</f>
        <v>70989</v>
      </c>
      <c r="BM10" s="46">
        <f>(Q10)</f>
        <v>71386</v>
      </c>
      <c r="BN10" s="216">
        <f>(BM10/BL10*100)</f>
        <v>100.55924157263803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ht="12.75">
      <c r="A11" s="41"/>
      <c r="B11" s="70" t="s">
        <v>19</v>
      </c>
      <c r="C11" s="60" t="s">
        <v>97</v>
      </c>
      <c r="D11" s="41">
        <v>0</v>
      </c>
      <c r="E11" s="41">
        <v>0</v>
      </c>
      <c r="F11" s="41">
        <v>0</v>
      </c>
      <c r="G11" s="227">
        <v>0</v>
      </c>
      <c r="H11" s="41">
        <v>0</v>
      </c>
      <c r="I11" s="41">
        <v>0</v>
      </c>
      <c r="J11" s="41">
        <v>0</v>
      </c>
      <c r="K11" s="227">
        <v>0</v>
      </c>
      <c r="L11" s="41"/>
      <c r="M11" s="70" t="s">
        <v>19</v>
      </c>
      <c r="N11" s="60" t="s">
        <v>97</v>
      </c>
      <c r="O11" s="41">
        <v>78952</v>
      </c>
      <c r="P11" s="41">
        <v>93214</v>
      </c>
      <c r="Q11" s="41">
        <v>105751</v>
      </c>
      <c r="R11" s="216">
        <f t="shared" si="8"/>
        <v>113.44969639753685</v>
      </c>
      <c r="S11" s="41">
        <v>0</v>
      </c>
      <c r="T11" s="41">
        <v>0</v>
      </c>
      <c r="U11" s="41">
        <v>0</v>
      </c>
      <c r="V11" s="227">
        <v>0</v>
      </c>
      <c r="W11" s="41"/>
      <c r="X11" s="70" t="s">
        <v>19</v>
      </c>
      <c r="Y11" s="60" t="s">
        <v>97</v>
      </c>
      <c r="Z11" s="46">
        <f t="shared" si="0"/>
        <v>78952</v>
      </c>
      <c r="AA11" s="46">
        <f t="shared" si="1"/>
        <v>93214</v>
      </c>
      <c r="AB11" s="46">
        <f t="shared" si="2"/>
        <v>105751</v>
      </c>
      <c r="AC11" s="216">
        <f t="shared" si="9"/>
        <v>113.44969639753685</v>
      </c>
      <c r="AD11" s="41">
        <v>0</v>
      </c>
      <c r="AE11" s="41">
        <v>0</v>
      </c>
      <c r="AF11" s="41">
        <v>0</v>
      </c>
      <c r="AG11" s="227">
        <v>0</v>
      </c>
      <c r="AH11" s="41"/>
      <c r="AI11" s="70" t="s">
        <v>19</v>
      </c>
      <c r="AJ11" s="60" t="s">
        <v>97</v>
      </c>
      <c r="AK11" s="41">
        <v>0</v>
      </c>
      <c r="AL11" s="41">
        <v>0</v>
      </c>
      <c r="AM11" s="41">
        <v>0</v>
      </c>
      <c r="AN11" s="227">
        <v>0</v>
      </c>
      <c r="AO11" s="46">
        <f t="shared" si="11"/>
        <v>0</v>
      </c>
      <c r="AP11" s="46">
        <f t="shared" si="12"/>
        <v>0</v>
      </c>
      <c r="AQ11" s="46">
        <f t="shared" si="13"/>
        <v>0</v>
      </c>
      <c r="AR11" s="227">
        <v>0</v>
      </c>
      <c r="AS11" s="41"/>
      <c r="AT11" s="70" t="s">
        <v>19</v>
      </c>
      <c r="AU11" s="60" t="s">
        <v>97</v>
      </c>
      <c r="AV11" s="41">
        <v>0</v>
      </c>
      <c r="AW11" s="41">
        <v>0</v>
      </c>
      <c r="AX11" s="41">
        <v>0</v>
      </c>
      <c r="AY11" s="227">
        <v>0</v>
      </c>
      <c r="AZ11" s="41">
        <v>0</v>
      </c>
      <c r="BA11" s="147">
        <v>0</v>
      </c>
      <c r="BB11" s="41">
        <v>0</v>
      </c>
      <c r="BC11" s="227">
        <v>0</v>
      </c>
      <c r="BD11" s="41"/>
      <c r="BE11" s="70" t="s">
        <v>19</v>
      </c>
      <c r="BF11" s="60" t="s">
        <v>97</v>
      </c>
      <c r="BG11" s="46">
        <f t="shared" si="4"/>
        <v>78952</v>
      </c>
      <c r="BH11" s="46">
        <f t="shared" si="5"/>
        <v>93214</v>
      </c>
      <c r="BI11" s="46">
        <f t="shared" si="6"/>
        <v>105751</v>
      </c>
      <c r="BJ11" s="216">
        <f t="shared" si="10"/>
        <v>113.44969639753685</v>
      </c>
      <c r="BK11" s="46">
        <f aca="true" t="shared" si="14" ref="BK11:BK19">(AK11+AV11+AZ11)</f>
        <v>0</v>
      </c>
      <c r="BL11" s="46">
        <f aca="true" t="shared" si="15" ref="BL11:BL19">(AL11+AW11+BA11)</f>
        <v>0</v>
      </c>
      <c r="BM11" s="46">
        <f aca="true" t="shared" si="16" ref="BM11:BM19">(AM11+AX11+BB11)</f>
        <v>0</v>
      </c>
      <c r="BN11" s="227">
        <v>0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1:80" ht="12.75">
      <c r="A12" s="41"/>
      <c r="B12" s="70" t="s">
        <v>20</v>
      </c>
      <c r="C12" s="60" t="s">
        <v>98</v>
      </c>
      <c r="D12" s="41">
        <v>0</v>
      </c>
      <c r="E12" s="41">
        <v>0</v>
      </c>
      <c r="F12" s="41">
        <v>0</v>
      </c>
      <c r="G12" s="227">
        <v>0</v>
      </c>
      <c r="H12" s="41">
        <v>0</v>
      </c>
      <c r="I12" s="41">
        <v>0</v>
      </c>
      <c r="J12" s="41">
        <v>0</v>
      </c>
      <c r="K12" s="227">
        <v>0</v>
      </c>
      <c r="L12" s="41"/>
      <c r="M12" s="70" t="s">
        <v>20</v>
      </c>
      <c r="N12" s="60" t="s">
        <v>98</v>
      </c>
      <c r="O12" s="41">
        <v>1520</v>
      </c>
      <c r="P12" s="41">
        <v>1799</v>
      </c>
      <c r="Q12" s="41">
        <v>1797</v>
      </c>
      <c r="R12" s="216">
        <f t="shared" si="8"/>
        <v>99.88882712618121</v>
      </c>
      <c r="S12" s="41">
        <v>0</v>
      </c>
      <c r="T12" s="41">
        <v>0</v>
      </c>
      <c r="U12" s="41">
        <v>0</v>
      </c>
      <c r="V12" s="227">
        <v>0</v>
      </c>
      <c r="W12" s="41"/>
      <c r="X12" s="70" t="s">
        <v>20</v>
      </c>
      <c r="Y12" s="60" t="s">
        <v>98</v>
      </c>
      <c r="Z12" s="46">
        <f t="shared" si="0"/>
        <v>1520</v>
      </c>
      <c r="AA12" s="46">
        <f t="shared" si="1"/>
        <v>1799</v>
      </c>
      <c r="AB12" s="46">
        <f t="shared" si="2"/>
        <v>1797</v>
      </c>
      <c r="AC12" s="216">
        <f t="shared" si="9"/>
        <v>99.88882712618121</v>
      </c>
      <c r="AD12" s="41">
        <v>0</v>
      </c>
      <c r="AE12" s="41">
        <v>0</v>
      </c>
      <c r="AF12" s="41">
        <v>0</v>
      </c>
      <c r="AG12" s="227">
        <v>0</v>
      </c>
      <c r="AH12" s="41"/>
      <c r="AI12" s="70" t="s">
        <v>20</v>
      </c>
      <c r="AJ12" s="60" t="s">
        <v>98</v>
      </c>
      <c r="AK12" s="41">
        <v>0</v>
      </c>
      <c r="AL12" s="41">
        <v>0</v>
      </c>
      <c r="AM12" s="41">
        <v>0</v>
      </c>
      <c r="AN12" s="227">
        <v>0</v>
      </c>
      <c r="AO12" s="46">
        <f t="shared" si="11"/>
        <v>0</v>
      </c>
      <c r="AP12" s="46">
        <f t="shared" si="12"/>
        <v>0</v>
      </c>
      <c r="AQ12" s="46">
        <f t="shared" si="13"/>
        <v>0</v>
      </c>
      <c r="AR12" s="227">
        <v>0</v>
      </c>
      <c r="AS12" s="41"/>
      <c r="AT12" s="70" t="s">
        <v>20</v>
      </c>
      <c r="AU12" s="60" t="s">
        <v>98</v>
      </c>
      <c r="AV12" s="41">
        <v>0</v>
      </c>
      <c r="AW12" s="41">
        <v>0</v>
      </c>
      <c r="AX12" s="41">
        <v>0</v>
      </c>
      <c r="AY12" s="227">
        <v>0</v>
      </c>
      <c r="AZ12" s="41">
        <v>0</v>
      </c>
      <c r="BA12" s="147">
        <v>0</v>
      </c>
      <c r="BB12" s="41">
        <v>0</v>
      </c>
      <c r="BC12" s="227">
        <v>0</v>
      </c>
      <c r="BD12" s="41"/>
      <c r="BE12" s="70" t="s">
        <v>20</v>
      </c>
      <c r="BF12" s="60" t="s">
        <v>98</v>
      </c>
      <c r="BG12" s="46">
        <f t="shared" si="4"/>
        <v>1520</v>
      </c>
      <c r="BH12" s="46">
        <f t="shared" si="5"/>
        <v>1799</v>
      </c>
      <c r="BI12" s="46">
        <f t="shared" si="6"/>
        <v>1797</v>
      </c>
      <c r="BJ12" s="216">
        <f t="shared" si="10"/>
        <v>99.88882712618121</v>
      </c>
      <c r="BK12" s="46">
        <f t="shared" si="14"/>
        <v>0</v>
      </c>
      <c r="BL12" s="46">
        <f t="shared" si="15"/>
        <v>0</v>
      </c>
      <c r="BM12" s="46">
        <f t="shared" si="16"/>
        <v>0</v>
      </c>
      <c r="BN12" s="227">
        <v>0</v>
      </c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ht="12.75">
      <c r="A13" s="41"/>
      <c r="B13" s="70" t="s">
        <v>21</v>
      </c>
      <c r="C13" s="60" t="s">
        <v>99</v>
      </c>
      <c r="D13" s="41">
        <v>0</v>
      </c>
      <c r="E13" s="41">
        <v>0</v>
      </c>
      <c r="F13" s="41">
        <v>0</v>
      </c>
      <c r="G13" s="227">
        <v>0</v>
      </c>
      <c r="H13" s="41">
        <v>0</v>
      </c>
      <c r="I13" s="41">
        <v>0</v>
      </c>
      <c r="J13" s="41">
        <v>0</v>
      </c>
      <c r="K13" s="227">
        <v>0</v>
      </c>
      <c r="L13" s="41"/>
      <c r="M13" s="70" t="s">
        <v>21</v>
      </c>
      <c r="N13" s="60" t="s">
        <v>99</v>
      </c>
      <c r="O13" s="41">
        <v>1000</v>
      </c>
      <c r="P13" s="41">
        <v>2933</v>
      </c>
      <c r="Q13" s="41">
        <v>2933</v>
      </c>
      <c r="R13" s="216">
        <f t="shared" si="8"/>
        <v>100</v>
      </c>
      <c r="S13" s="41">
        <v>0</v>
      </c>
      <c r="T13" s="41">
        <v>0</v>
      </c>
      <c r="U13" s="41">
        <v>0</v>
      </c>
      <c r="V13" s="227">
        <v>0</v>
      </c>
      <c r="W13" s="41"/>
      <c r="X13" s="70" t="s">
        <v>21</v>
      </c>
      <c r="Y13" s="60" t="s">
        <v>99</v>
      </c>
      <c r="Z13" s="46">
        <f t="shared" si="0"/>
        <v>1000</v>
      </c>
      <c r="AA13" s="46">
        <f t="shared" si="1"/>
        <v>2933</v>
      </c>
      <c r="AB13" s="46">
        <f t="shared" si="2"/>
        <v>2933</v>
      </c>
      <c r="AC13" s="216">
        <f t="shared" si="9"/>
        <v>100</v>
      </c>
      <c r="AD13" s="41">
        <v>0</v>
      </c>
      <c r="AE13" s="41">
        <v>0</v>
      </c>
      <c r="AF13" s="41">
        <v>0</v>
      </c>
      <c r="AG13" s="227">
        <v>0</v>
      </c>
      <c r="AH13" s="41"/>
      <c r="AI13" s="70" t="s">
        <v>21</v>
      </c>
      <c r="AJ13" s="60" t="s">
        <v>99</v>
      </c>
      <c r="AK13" s="41">
        <v>0</v>
      </c>
      <c r="AL13" s="41">
        <v>0</v>
      </c>
      <c r="AM13" s="41">
        <v>0</v>
      </c>
      <c r="AN13" s="227">
        <v>0</v>
      </c>
      <c r="AO13" s="46">
        <f t="shared" si="11"/>
        <v>0</v>
      </c>
      <c r="AP13" s="46">
        <f t="shared" si="12"/>
        <v>0</v>
      </c>
      <c r="AQ13" s="46">
        <f t="shared" si="13"/>
        <v>0</v>
      </c>
      <c r="AR13" s="227">
        <v>0</v>
      </c>
      <c r="AS13" s="41"/>
      <c r="AT13" s="70" t="s">
        <v>21</v>
      </c>
      <c r="AU13" s="60" t="s">
        <v>99</v>
      </c>
      <c r="AV13" s="41">
        <v>0</v>
      </c>
      <c r="AW13" s="41">
        <v>0</v>
      </c>
      <c r="AX13" s="41">
        <v>0</v>
      </c>
      <c r="AY13" s="227">
        <v>0</v>
      </c>
      <c r="AZ13" s="41">
        <v>0</v>
      </c>
      <c r="BA13" s="147">
        <v>0</v>
      </c>
      <c r="BB13" s="41">
        <v>0</v>
      </c>
      <c r="BC13" s="227">
        <v>0</v>
      </c>
      <c r="BD13" s="41"/>
      <c r="BE13" s="70" t="s">
        <v>21</v>
      </c>
      <c r="BF13" s="60" t="s">
        <v>99</v>
      </c>
      <c r="BG13" s="46">
        <f t="shared" si="4"/>
        <v>1000</v>
      </c>
      <c r="BH13" s="46">
        <f t="shared" si="5"/>
        <v>2933</v>
      </c>
      <c r="BI13" s="46">
        <f t="shared" si="6"/>
        <v>2933</v>
      </c>
      <c r="BJ13" s="216">
        <f t="shared" si="10"/>
        <v>100</v>
      </c>
      <c r="BK13" s="46">
        <f t="shared" si="14"/>
        <v>0</v>
      </c>
      <c r="BL13" s="46">
        <f t="shared" si="15"/>
        <v>0</v>
      </c>
      <c r="BM13" s="46">
        <f t="shared" si="16"/>
        <v>0</v>
      </c>
      <c r="BN13" s="227">
        <v>0</v>
      </c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</row>
    <row r="14" spans="1:80" ht="12.75">
      <c r="A14" s="147"/>
      <c r="B14" s="70" t="s">
        <v>22</v>
      </c>
      <c r="C14" s="460" t="s">
        <v>100</v>
      </c>
      <c r="D14" s="41">
        <v>0</v>
      </c>
      <c r="E14" s="41">
        <v>98</v>
      </c>
      <c r="F14" s="41">
        <v>97</v>
      </c>
      <c r="G14" s="216">
        <f>(F14/E14*100)</f>
        <v>98.9795918367347</v>
      </c>
      <c r="H14" s="41">
        <v>0</v>
      </c>
      <c r="I14" s="41">
        <v>27</v>
      </c>
      <c r="J14" s="41">
        <v>27</v>
      </c>
      <c r="K14" s="216">
        <f>(J14/I14*100)</f>
        <v>100</v>
      </c>
      <c r="L14" s="147"/>
      <c r="M14" s="70" t="s">
        <v>22</v>
      </c>
      <c r="N14" s="460" t="s">
        <v>100</v>
      </c>
      <c r="O14" s="41">
        <v>1200</v>
      </c>
      <c r="P14" s="41">
        <v>1374</v>
      </c>
      <c r="Q14" s="41">
        <v>456</v>
      </c>
      <c r="R14" s="216">
        <f t="shared" si="8"/>
        <v>33.18777292576419</v>
      </c>
      <c r="S14" s="41">
        <v>0</v>
      </c>
      <c r="T14" s="41">
        <v>0</v>
      </c>
      <c r="U14" s="41">
        <v>0</v>
      </c>
      <c r="V14" s="227">
        <v>0</v>
      </c>
      <c r="W14" s="147"/>
      <c r="X14" s="70" t="s">
        <v>22</v>
      </c>
      <c r="Y14" s="460" t="s">
        <v>100</v>
      </c>
      <c r="Z14" s="46">
        <f t="shared" si="0"/>
        <v>1200</v>
      </c>
      <c r="AA14" s="46">
        <f t="shared" si="1"/>
        <v>1374</v>
      </c>
      <c r="AB14" s="46">
        <f t="shared" si="2"/>
        <v>456</v>
      </c>
      <c r="AC14" s="216">
        <f t="shared" si="9"/>
        <v>33.18777292576419</v>
      </c>
      <c r="AD14" s="41">
        <v>0</v>
      </c>
      <c r="AE14" s="41">
        <v>0</v>
      </c>
      <c r="AF14" s="41">
        <v>0</v>
      </c>
      <c r="AG14" s="227">
        <v>0</v>
      </c>
      <c r="AH14" s="147"/>
      <c r="AI14" s="70" t="s">
        <v>22</v>
      </c>
      <c r="AJ14" s="460" t="s">
        <v>100</v>
      </c>
      <c r="AK14" s="41">
        <v>0</v>
      </c>
      <c r="AL14" s="41">
        <v>0</v>
      </c>
      <c r="AM14" s="41">
        <v>0</v>
      </c>
      <c r="AN14" s="227">
        <v>0</v>
      </c>
      <c r="AO14" s="46">
        <f t="shared" si="11"/>
        <v>0</v>
      </c>
      <c r="AP14" s="46">
        <f t="shared" si="12"/>
        <v>0</v>
      </c>
      <c r="AQ14" s="46">
        <f t="shared" si="13"/>
        <v>0</v>
      </c>
      <c r="AR14" s="227">
        <v>0</v>
      </c>
      <c r="AS14" s="147"/>
      <c r="AT14" s="70" t="s">
        <v>22</v>
      </c>
      <c r="AU14" s="460" t="s">
        <v>100</v>
      </c>
      <c r="AV14" s="41">
        <v>0</v>
      </c>
      <c r="AW14" s="41">
        <v>0</v>
      </c>
      <c r="AX14" s="41">
        <v>0</v>
      </c>
      <c r="AY14" s="227">
        <v>0</v>
      </c>
      <c r="AZ14" s="41">
        <v>0</v>
      </c>
      <c r="BA14" s="147">
        <v>0</v>
      </c>
      <c r="BB14" s="41">
        <v>0</v>
      </c>
      <c r="BC14" s="227">
        <v>0</v>
      </c>
      <c r="BD14" s="147"/>
      <c r="BE14" s="70" t="s">
        <v>22</v>
      </c>
      <c r="BF14" s="460" t="s">
        <v>100</v>
      </c>
      <c r="BG14" s="46">
        <f t="shared" si="4"/>
        <v>1200</v>
      </c>
      <c r="BH14" s="46">
        <f t="shared" si="5"/>
        <v>1499</v>
      </c>
      <c r="BI14" s="46">
        <f t="shared" si="6"/>
        <v>580</v>
      </c>
      <c r="BJ14" s="216">
        <f t="shared" si="10"/>
        <v>38.69246164109406</v>
      </c>
      <c r="BK14" s="46">
        <f t="shared" si="14"/>
        <v>0</v>
      </c>
      <c r="BL14" s="46">
        <f t="shared" si="15"/>
        <v>0</v>
      </c>
      <c r="BM14" s="46">
        <f t="shared" si="16"/>
        <v>0</v>
      </c>
      <c r="BN14" s="227">
        <v>0</v>
      </c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ht="12.75">
      <c r="A15" s="41"/>
      <c r="B15" s="70" t="s">
        <v>23</v>
      </c>
      <c r="C15" s="60" t="s">
        <v>101</v>
      </c>
      <c r="D15" s="41">
        <v>0</v>
      </c>
      <c r="E15" s="41">
        <v>0</v>
      </c>
      <c r="F15" s="41">
        <v>0</v>
      </c>
      <c r="G15" s="227">
        <v>0</v>
      </c>
      <c r="H15" s="41">
        <v>0</v>
      </c>
      <c r="I15" s="41">
        <v>0</v>
      </c>
      <c r="J15" s="41">
        <v>0</v>
      </c>
      <c r="K15" s="227">
        <v>0</v>
      </c>
      <c r="L15" s="41"/>
      <c r="M15" s="70" t="s">
        <v>23</v>
      </c>
      <c r="N15" s="60" t="s">
        <v>101</v>
      </c>
      <c r="O15" s="41">
        <v>13520</v>
      </c>
      <c r="P15" s="41">
        <v>15045</v>
      </c>
      <c r="Q15" s="41">
        <v>15045</v>
      </c>
      <c r="R15" s="216">
        <f t="shared" si="8"/>
        <v>100</v>
      </c>
      <c r="S15" s="41">
        <v>0</v>
      </c>
      <c r="T15" s="41">
        <v>0</v>
      </c>
      <c r="U15" s="41">
        <v>0</v>
      </c>
      <c r="V15" s="227">
        <v>0</v>
      </c>
      <c r="W15" s="41"/>
      <c r="X15" s="70" t="s">
        <v>23</v>
      </c>
      <c r="Y15" s="60" t="s">
        <v>101</v>
      </c>
      <c r="Z15" s="46">
        <f t="shared" si="0"/>
        <v>13520</v>
      </c>
      <c r="AA15" s="46">
        <f t="shared" si="1"/>
        <v>15045</v>
      </c>
      <c r="AB15" s="46">
        <f t="shared" si="2"/>
        <v>15045</v>
      </c>
      <c r="AC15" s="216">
        <f t="shared" si="9"/>
        <v>100</v>
      </c>
      <c r="AD15" s="41">
        <v>0</v>
      </c>
      <c r="AE15" s="41">
        <v>0</v>
      </c>
      <c r="AF15" s="41">
        <v>0</v>
      </c>
      <c r="AG15" s="227">
        <v>0</v>
      </c>
      <c r="AH15" s="41"/>
      <c r="AI15" s="70" t="s">
        <v>23</v>
      </c>
      <c r="AJ15" s="60" t="s">
        <v>101</v>
      </c>
      <c r="AK15" s="41">
        <v>0</v>
      </c>
      <c r="AL15" s="41">
        <v>0</v>
      </c>
      <c r="AM15" s="41">
        <v>0</v>
      </c>
      <c r="AN15" s="227">
        <v>0</v>
      </c>
      <c r="AO15" s="46">
        <f t="shared" si="11"/>
        <v>0</v>
      </c>
      <c r="AP15" s="46">
        <f t="shared" si="12"/>
        <v>0</v>
      </c>
      <c r="AQ15" s="46">
        <f t="shared" si="13"/>
        <v>0</v>
      </c>
      <c r="AR15" s="227">
        <v>0</v>
      </c>
      <c r="AS15" s="41"/>
      <c r="AT15" s="70" t="s">
        <v>23</v>
      </c>
      <c r="AU15" s="60" t="s">
        <v>101</v>
      </c>
      <c r="AV15" s="41">
        <v>0</v>
      </c>
      <c r="AW15" s="41">
        <v>0</v>
      </c>
      <c r="AX15" s="41">
        <v>0</v>
      </c>
      <c r="AY15" s="227">
        <v>0</v>
      </c>
      <c r="AZ15" s="41">
        <v>0</v>
      </c>
      <c r="BA15" s="147">
        <v>0</v>
      </c>
      <c r="BB15" s="41">
        <v>0</v>
      </c>
      <c r="BC15" s="227">
        <v>0</v>
      </c>
      <c r="BD15" s="41"/>
      <c r="BE15" s="70" t="s">
        <v>23</v>
      </c>
      <c r="BF15" s="60" t="s">
        <v>101</v>
      </c>
      <c r="BG15" s="46">
        <f t="shared" si="4"/>
        <v>13520</v>
      </c>
      <c r="BH15" s="46">
        <f t="shared" si="5"/>
        <v>15045</v>
      </c>
      <c r="BI15" s="46">
        <f t="shared" si="6"/>
        <v>15045</v>
      </c>
      <c r="BJ15" s="216">
        <f t="shared" si="10"/>
        <v>100</v>
      </c>
      <c r="BK15" s="46">
        <f t="shared" si="14"/>
        <v>0</v>
      </c>
      <c r="BL15" s="46">
        <f t="shared" si="15"/>
        <v>0</v>
      </c>
      <c r="BM15" s="46">
        <f t="shared" si="16"/>
        <v>0</v>
      </c>
      <c r="BN15" s="227">
        <v>0</v>
      </c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ht="12.75">
      <c r="A16" s="41"/>
      <c r="B16" s="70" t="s">
        <v>24</v>
      </c>
      <c r="C16" s="60" t="s">
        <v>102</v>
      </c>
      <c r="D16" s="41">
        <v>0</v>
      </c>
      <c r="E16" s="41">
        <v>0</v>
      </c>
      <c r="F16" s="41">
        <v>0</v>
      </c>
      <c r="G16" s="227">
        <v>0</v>
      </c>
      <c r="H16" s="41">
        <v>0</v>
      </c>
      <c r="I16" s="41">
        <v>0</v>
      </c>
      <c r="J16" s="41">
        <v>0</v>
      </c>
      <c r="K16" s="227">
        <v>0</v>
      </c>
      <c r="L16" s="41"/>
      <c r="M16" s="70" t="s">
        <v>24</v>
      </c>
      <c r="N16" s="60" t="s">
        <v>102</v>
      </c>
      <c r="O16" s="41">
        <v>570</v>
      </c>
      <c r="P16" s="41">
        <v>0</v>
      </c>
      <c r="Q16" s="41">
        <v>0</v>
      </c>
      <c r="R16" s="218">
        <v>0</v>
      </c>
      <c r="S16" s="41">
        <v>0</v>
      </c>
      <c r="T16" s="41">
        <v>0</v>
      </c>
      <c r="U16" s="41">
        <v>0</v>
      </c>
      <c r="V16" s="227">
        <v>0</v>
      </c>
      <c r="W16" s="41"/>
      <c r="X16" s="70" t="s">
        <v>24</v>
      </c>
      <c r="Y16" s="60" t="s">
        <v>102</v>
      </c>
      <c r="Z16" s="46">
        <f t="shared" si="0"/>
        <v>570</v>
      </c>
      <c r="AA16" s="46">
        <f t="shared" si="1"/>
        <v>0</v>
      </c>
      <c r="AB16" s="46">
        <f t="shared" si="2"/>
        <v>0</v>
      </c>
      <c r="AC16" s="218">
        <v>0</v>
      </c>
      <c r="AD16" s="41">
        <v>0</v>
      </c>
      <c r="AE16" s="41">
        <v>0</v>
      </c>
      <c r="AF16" s="41">
        <v>0</v>
      </c>
      <c r="AG16" s="227">
        <v>0</v>
      </c>
      <c r="AH16" s="41"/>
      <c r="AI16" s="70" t="s">
        <v>24</v>
      </c>
      <c r="AJ16" s="60" t="s">
        <v>102</v>
      </c>
      <c r="AK16" s="41">
        <v>0</v>
      </c>
      <c r="AL16" s="41">
        <v>0</v>
      </c>
      <c r="AM16" s="41">
        <v>0</v>
      </c>
      <c r="AN16" s="227">
        <v>0</v>
      </c>
      <c r="AO16" s="46">
        <f t="shared" si="11"/>
        <v>0</v>
      </c>
      <c r="AP16" s="46">
        <f t="shared" si="12"/>
        <v>0</v>
      </c>
      <c r="AQ16" s="46">
        <f t="shared" si="13"/>
        <v>0</v>
      </c>
      <c r="AR16" s="227">
        <v>0</v>
      </c>
      <c r="AS16" s="41"/>
      <c r="AT16" s="70" t="s">
        <v>24</v>
      </c>
      <c r="AU16" s="60" t="s">
        <v>102</v>
      </c>
      <c r="AV16" s="41">
        <v>0</v>
      </c>
      <c r="AW16" s="41">
        <v>0</v>
      </c>
      <c r="AX16" s="41">
        <v>0</v>
      </c>
      <c r="AY16" s="227">
        <v>0</v>
      </c>
      <c r="AZ16" s="41">
        <v>0</v>
      </c>
      <c r="BA16" s="147">
        <v>0</v>
      </c>
      <c r="BB16" s="41">
        <v>0</v>
      </c>
      <c r="BC16" s="227">
        <v>0</v>
      </c>
      <c r="BD16" s="41"/>
      <c r="BE16" s="70" t="s">
        <v>24</v>
      </c>
      <c r="BF16" s="60" t="s">
        <v>102</v>
      </c>
      <c r="BG16" s="46">
        <f t="shared" si="4"/>
        <v>570</v>
      </c>
      <c r="BH16" s="46">
        <f t="shared" si="5"/>
        <v>0</v>
      </c>
      <c r="BI16" s="46">
        <f t="shared" si="6"/>
        <v>0</v>
      </c>
      <c r="BJ16" s="218">
        <v>0</v>
      </c>
      <c r="BK16" s="46">
        <f t="shared" si="14"/>
        <v>0</v>
      </c>
      <c r="BL16" s="46">
        <f t="shared" si="15"/>
        <v>0</v>
      </c>
      <c r="BM16" s="46">
        <f t="shared" si="16"/>
        <v>0</v>
      </c>
      <c r="BN16" s="227">
        <v>0</v>
      </c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2.75">
      <c r="A17" s="41"/>
      <c r="B17" s="70" t="s">
        <v>25</v>
      </c>
      <c r="C17" s="60" t="s">
        <v>103</v>
      </c>
      <c r="D17" s="41">
        <v>0</v>
      </c>
      <c r="E17" s="41">
        <v>0</v>
      </c>
      <c r="F17" s="41">
        <v>0</v>
      </c>
      <c r="G17" s="227">
        <v>0</v>
      </c>
      <c r="H17" s="41">
        <v>0</v>
      </c>
      <c r="I17" s="41">
        <v>0</v>
      </c>
      <c r="J17" s="41">
        <v>0</v>
      </c>
      <c r="K17" s="227">
        <v>0</v>
      </c>
      <c r="L17" s="41"/>
      <c r="M17" s="70" t="s">
        <v>25</v>
      </c>
      <c r="N17" s="60" t="s">
        <v>103</v>
      </c>
      <c r="O17" s="41">
        <v>1620</v>
      </c>
      <c r="P17" s="41">
        <v>1620</v>
      </c>
      <c r="Q17" s="41">
        <v>1503</v>
      </c>
      <c r="R17" s="216">
        <f t="shared" si="8"/>
        <v>92.77777777777779</v>
      </c>
      <c r="S17" s="41">
        <v>0</v>
      </c>
      <c r="T17" s="41">
        <v>0</v>
      </c>
      <c r="U17" s="41">
        <v>0</v>
      </c>
      <c r="V17" s="227">
        <v>0</v>
      </c>
      <c r="W17" s="41"/>
      <c r="X17" s="70" t="s">
        <v>25</v>
      </c>
      <c r="Y17" s="60" t="s">
        <v>103</v>
      </c>
      <c r="Z17" s="46">
        <f t="shared" si="0"/>
        <v>1620</v>
      </c>
      <c r="AA17" s="46">
        <f t="shared" si="1"/>
        <v>1620</v>
      </c>
      <c r="AB17" s="46">
        <f t="shared" si="2"/>
        <v>1503</v>
      </c>
      <c r="AC17" s="216">
        <f t="shared" si="9"/>
        <v>92.77777777777779</v>
      </c>
      <c r="AD17" s="41">
        <v>0</v>
      </c>
      <c r="AE17" s="41">
        <v>0</v>
      </c>
      <c r="AF17" s="41">
        <v>0</v>
      </c>
      <c r="AG17" s="227">
        <v>0</v>
      </c>
      <c r="AH17" s="41"/>
      <c r="AI17" s="70" t="s">
        <v>25</v>
      </c>
      <c r="AJ17" s="60" t="s">
        <v>103</v>
      </c>
      <c r="AK17" s="41">
        <v>0</v>
      </c>
      <c r="AL17" s="41">
        <v>0</v>
      </c>
      <c r="AM17" s="41">
        <v>0</v>
      </c>
      <c r="AN17" s="227">
        <v>0</v>
      </c>
      <c r="AO17" s="46">
        <f t="shared" si="11"/>
        <v>0</v>
      </c>
      <c r="AP17" s="46">
        <f t="shared" si="12"/>
        <v>0</v>
      </c>
      <c r="AQ17" s="46">
        <f t="shared" si="13"/>
        <v>0</v>
      </c>
      <c r="AR17" s="227">
        <v>0</v>
      </c>
      <c r="AS17" s="41"/>
      <c r="AT17" s="70" t="s">
        <v>25</v>
      </c>
      <c r="AU17" s="60" t="s">
        <v>103</v>
      </c>
      <c r="AV17" s="41">
        <v>0</v>
      </c>
      <c r="AW17" s="41">
        <v>0</v>
      </c>
      <c r="AX17" s="41">
        <v>0</v>
      </c>
      <c r="AY17" s="227">
        <v>0</v>
      </c>
      <c r="AZ17" s="41">
        <v>0</v>
      </c>
      <c r="BA17" s="147">
        <v>0</v>
      </c>
      <c r="BB17" s="41">
        <v>0</v>
      </c>
      <c r="BC17" s="227">
        <v>0</v>
      </c>
      <c r="BD17" s="41"/>
      <c r="BE17" s="70" t="s">
        <v>25</v>
      </c>
      <c r="BF17" s="60" t="s">
        <v>103</v>
      </c>
      <c r="BG17" s="46">
        <f t="shared" si="4"/>
        <v>1620</v>
      </c>
      <c r="BH17" s="46">
        <f t="shared" si="5"/>
        <v>1620</v>
      </c>
      <c r="BI17" s="46">
        <f t="shared" si="6"/>
        <v>1503</v>
      </c>
      <c r="BJ17" s="216">
        <f aca="true" t="shared" si="17" ref="BJ17:BJ35">(BI17/BH17*100)</f>
        <v>92.77777777777779</v>
      </c>
      <c r="BK17" s="46">
        <f t="shared" si="14"/>
        <v>0</v>
      </c>
      <c r="BL17" s="46">
        <f t="shared" si="15"/>
        <v>0</v>
      </c>
      <c r="BM17" s="46">
        <f t="shared" si="16"/>
        <v>0</v>
      </c>
      <c r="BN17" s="227">
        <v>0</v>
      </c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12.75">
      <c r="A18" s="41"/>
      <c r="B18" s="70" t="s">
        <v>26</v>
      </c>
      <c r="C18" s="60" t="s">
        <v>104</v>
      </c>
      <c r="D18" s="41">
        <v>0</v>
      </c>
      <c r="E18" s="41">
        <v>0</v>
      </c>
      <c r="F18" s="41">
        <v>0</v>
      </c>
      <c r="G18" s="227">
        <v>0</v>
      </c>
      <c r="H18" s="41">
        <v>0</v>
      </c>
      <c r="I18" s="41">
        <v>0</v>
      </c>
      <c r="J18" s="41">
        <v>0</v>
      </c>
      <c r="K18" s="227">
        <v>0</v>
      </c>
      <c r="L18" s="41"/>
      <c r="M18" s="70" t="s">
        <v>26</v>
      </c>
      <c r="N18" s="60" t="s">
        <v>104</v>
      </c>
      <c r="O18" s="41">
        <v>2550</v>
      </c>
      <c r="P18" s="41">
        <v>2370</v>
      </c>
      <c r="Q18" s="41">
        <v>2370</v>
      </c>
      <c r="R18" s="216">
        <f t="shared" si="8"/>
        <v>100</v>
      </c>
      <c r="S18" s="41">
        <v>0</v>
      </c>
      <c r="T18" s="41">
        <v>0</v>
      </c>
      <c r="U18" s="41">
        <v>0</v>
      </c>
      <c r="V18" s="227">
        <v>0</v>
      </c>
      <c r="W18" s="41"/>
      <c r="X18" s="70" t="s">
        <v>26</v>
      </c>
      <c r="Y18" s="60" t="s">
        <v>104</v>
      </c>
      <c r="Z18" s="46">
        <f t="shared" si="0"/>
        <v>2550</v>
      </c>
      <c r="AA18" s="46">
        <f t="shared" si="1"/>
        <v>2370</v>
      </c>
      <c r="AB18" s="46">
        <f t="shared" si="2"/>
        <v>2370</v>
      </c>
      <c r="AC18" s="216">
        <f t="shared" si="9"/>
        <v>100</v>
      </c>
      <c r="AD18" s="41">
        <v>0</v>
      </c>
      <c r="AE18" s="41">
        <v>0</v>
      </c>
      <c r="AF18" s="41">
        <v>0</v>
      </c>
      <c r="AG18" s="227">
        <v>0</v>
      </c>
      <c r="AH18" s="41"/>
      <c r="AI18" s="70" t="s">
        <v>26</v>
      </c>
      <c r="AJ18" s="60" t="s">
        <v>104</v>
      </c>
      <c r="AK18" s="41">
        <v>0</v>
      </c>
      <c r="AL18" s="41">
        <v>0</v>
      </c>
      <c r="AM18" s="41">
        <v>0</v>
      </c>
      <c r="AN18" s="227">
        <v>0</v>
      </c>
      <c r="AO18" s="46">
        <f t="shared" si="11"/>
        <v>0</v>
      </c>
      <c r="AP18" s="46">
        <f t="shared" si="12"/>
        <v>0</v>
      </c>
      <c r="AQ18" s="46">
        <f t="shared" si="13"/>
        <v>0</v>
      </c>
      <c r="AR18" s="227">
        <v>0</v>
      </c>
      <c r="AS18" s="41"/>
      <c r="AT18" s="70" t="s">
        <v>26</v>
      </c>
      <c r="AU18" s="60" t="s">
        <v>104</v>
      </c>
      <c r="AV18" s="41">
        <v>0</v>
      </c>
      <c r="AW18" s="41">
        <v>0</v>
      </c>
      <c r="AX18" s="41">
        <v>0</v>
      </c>
      <c r="AY18" s="227">
        <v>0</v>
      </c>
      <c r="AZ18" s="41">
        <v>0</v>
      </c>
      <c r="BA18" s="147">
        <v>0</v>
      </c>
      <c r="BB18" s="41">
        <v>0</v>
      </c>
      <c r="BC18" s="227">
        <v>0</v>
      </c>
      <c r="BD18" s="41"/>
      <c r="BE18" s="70" t="s">
        <v>26</v>
      </c>
      <c r="BF18" s="60" t="s">
        <v>104</v>
      </c>
      <c r="BG18" s="46">
        <f t="shared" si="4"/>
        <v>2550</v>
      </c>
      <c r="BH18" s="46">
        <f t="shared" si="5"/>
        <v>2370</v>
      </c>
      <c r="BI18" s="46">
        <f t="shared" si="6"/>
        <v>2370</v>
      </c>
      <c r="BJ18" s="216">
        <f t="shared" si="17"/>
        <v>100</v>
      </c>
      <c r="BK18" s="46">
        <f t="shared" si="14"/>
        <v>0</v>
      </c>
      <c r="BL18" s="46">
        <f t="shared" si="15"/>
        <v>0</v>
      </c>
      <c r="BM18" s="46">
        <f t="shared" si="16"/>
        <v>0</v>
      </c>
      <c r="BN18" s="227">
        <v>0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12.75">
      <c r="A19" s="41"/>
      <c r="B19" s="70" t="s">
        <v>39</v>
      </c>
      <c r="C19" s="60" t="s">
        <v>105</v>
      </c>
      <c r="D19" s="41">
        <v>0</v>
      </c>
      <c r="E19" s="41">
        <v>0</v>
      </c>
      <c r="F19" s="41">
        <v>0</v>
      </c>
      <c r="G19" s="227">
        <v>0</v>
      </c>
      <c r="H19" s="41">
        <v>0</v>
      </c>
      <c r="I19" s="41">
        <v>0</v>
      </c>
      <c r="J19" s="41">
        <v>0</v>
      </c>
      <c r="K19" s="227">
        <v>0</v>
      </c>
      <c r="L19" s="41"/>
      <c r="M19" s="70" t="s">
        <v>39</v>
      </c>
      <c r="N19" s="60" t="s">
        <v>105</v>
      </c>
      <c r="O19" s="41">
        <v>3000</v>
      </c>
      <c r="P19" s="41">
        <v>1000</v>
      </c>
      <c r="Q19" s="41">
        <v>257</v>
      </c>
      <c r="R19" s="216">
        <f t="shared" si="8"/>
        <v>25.7</v>
      </c>
      <c r="S19" s="41">
        <v>0</v>
      </c>
      <c r="T19" s="41">
        <v>0</v>
      </c>
      <c r="U19" s="41">
        <v>0</v>
      </c>
      <c r="V19" s="227">
        <v>0</v>
      </c>
      <c r="W19" s="41"/>
      <c r="X19" s="70" t="s">
        <v>39</v>
      </c>
      <c r="Y19" s="60" t="s">
        <v>105</v>
      </c>
      <c r="Z19" s="46">
        <f aca="true" t="shared" si="18" ref="Z19:Z34">(O19-S19)</f>
        <v>3000</v>
      </c>
      <c r="AA19" s="46">
        <f aca="true" t="shared" si="19" ref="AA19:AB34">(P19-T19)</f>
        <v>1000</v>
      </c>
      <c r="AB19" s="46">
        <f t="shared" si="19"/>
        <v>257</v>
      </c>
      <c r="AC19" s="216">
        <f t="shared" si="9"/>
        <v>25.7</v>
      </c>
      <c r="AD19" s="41">
        <v>0</v>
      </c>
      <c r="AE19" s="41">
        <v>0</v>
      </c>
      <c r="AF19" s="41">
        <v>0</v>
      </c>
      <c r="AG19" s="227">
        <v>0</v>
      </c>
      <c r="AH19" s="41"/>
      <c r="AI19" s="70" t="s">
        <v>39</v>
      </c>
      <c r="AJ19" s="60" t="s">
        <v>105</v>
      </c>
      <c r="AK19" s="41">
        <v>0</v>
      </c>
      <c r="AL19" s="41">
        <v>0</v>
      </c>
      <c r="AM19" s="41">
        <v>0</v>
      </c>
      <c r="AN19" s="227">
        <v>0</v>
      </c>
      <c r="AO19" s="46">
        <f t="shared" si="11"/>
        <v>0</v>
      </c>
      <c r="AP19" s="46">
        <f t="shared" si="12"/>
        <v>0</v>
      </c>
      <c r="AQ19" s="46">
        <f t="shared" si="13"/>
        <v>0</v>
      </c>
      <c r="AR19" s="227">
        <v>0</v>
      </c>
      <c r="AS19" s="41"/>
      <c r="AT19" s="70" t="s">
        <v>39</v>
      </c>
      <c r="AU19" s="60" t="s">
        <v>105</v>
      </c>
      <c r="AV19" s="41">
        <v>0</v>
      </c>
      <c r="AW19" s="41">
        <v>0</v>
      </c>
      <c r="AX19" s="41">
        <v>0</v>
      </c>
      <c r="AY19" s="227">
        <v>0</v>
      </c>
      <c r="AZ19" s="41">
        <v>0</v>
      </c>
      <c r="BA19" s="147">
        <v>0</v>
      </c>
      <c r="BB19" s="41">
        <v>0</v>
      </c>
      <c r="BC19" s="227">
        <v>0</v>
      </c>
      <c r="BD19" s="41"/>
      <c r="BE19" s="70" t="s">
        <v>39</v>
      </c>
      <c r="BF19" s="60" t="s">
        <v>105</v>
      </c>
      <c r="BG19" s="46">
        <f t="shared" si="4"/>
        <v>3000</v>
      </c>
      <c r="BH19" s="46">
        <f t="shared" si="5"/>
        <v>1000</v>
      </c>
      <c r="BI19" s="46">
        <f t="shared" si="6"/>
        <v>257</v>
      </c>
      <c r="BJ19" s="216">
        <f t="shared" si="17"/>
        <v>25.7</v>
      </c>
      <c r="BK19" s="46">
        <f t="shared" si="14"/>
        <v>0</v>
      </c>
      <c r="BL19" s="46">
        <f t="shared" si="15"/>
        <v>0</v>
      </c>
      <c r="BM19" s="46">
        <f t="shared" si="16"/>
        <v>0</v>
      </c>
      <c r="BN19" s="227">
        <v>0</v>
      </c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2.75">
      <c r="A20" s="41"/>
      <c r="B20" s="70" t="s">
        <v>40</v>
      </c>
      <c r="C20" s="60" t="s">
        <v>371</v>
      </c>
      <c r="D20" s="41">
        <v>0</v>
      </c>
      <c r="E20" s="41">
        <v>0</v>
      </c>
      <c r="F20" s="41">
        <v>0</v>
      </c>
      <c r="G20" s="227">
        <v>0</v>
      </c>
      <c r="H20" s="41">
        <v>0</v>
      </c>
      <c r="I20" s="41">
        <v>0</v>
      </c>
      <c r="J20" s="41">
        <v>0</v>
      </c>
      <c r="K20" s="227">
        <v>0</v>
      </c>
      <c r="L20" s="41"/>
      <c r="M20" s="70" t="s">
        <v>40</v>
      </c>
      <c r="N20" s="60" t="s">
        <v>371</v>
      </c>
      <c r="O20" s="41">
        <v>0</v>
      </c>
      <c r="P20" s="41">
        <v>1485</v>
      </c>
      <c r="Q20" s="41">
        <v>1485</v>
      </c>
      <c r="R20" s="216">
        <f t="shared" si="8"/>
        <v>100</v>
      </c>
      <c r="S20" s="41">
        <v>0</v>
      </c>
      <c r="T20" s="41">
        <v>0</v>
      </c>
      <c r="U20" s="41">
        <v>0</v>
      </c>
      <c r="V20" s="227">
        <v>0</v>
      </c>
      <c r="W20" s="41"/>
      <c r="X20" s="70" t="s">
        <v>40</v>
      </c>
      <c r="Y20" s="60" t="s">
        <v>371</v>
      </c>
      <c r="Z20" s="46">
        <f t="shared" si="18"/>
        <v>0</v>
      </c>
      <c r="AA20" s="46">
        <f t="shared" si="19"/>
        <v>1485</v>
      </c>
      <c r="AB20" s="46">
        <f t="shared" si="19"/>
        <v>1485</v>
      </c>
      <c r="AC20" s="216">
        <f t="shared" si="9"/>
        <v>100</v>
      </c>
      <c r="AD20" s="41">
        <v>1685</v>
      </c>
      <c r="AE20" s="41">
        <v>200</v>
      </c>
      <c r="AF20" s="41">
        <v>0</v>
      </c>
      <c r="AG20" s="216">
        <f>(AF20/AE20*100)</f>
        <v>0</v>
      </c>
      <c r="AH20" s="41"/>
      <c r="AI20" s="70" t="s">
        <v>40</v>
      </c>
      <c r="AJ20" s="60" t="s">
        <v>371</v>
      </c>
      <c r="AK20" s="41">
        <v>0</v>
      </c>
      <c r="AL20" s="41">
        <v>0</v>
      </c>
      <c r="AM20" s="41">
        <v>0</v>
      </c>
      <c r="AN20" s="227">
        <v>0</v>
      </c>
      <c r="AO20" s="46">
        <f t="shared" si="11"/>
        <v>1685</v>
      </c>
      <c r="AP20" s="46">
        <f t="shared" si="12"/>
        <v>200</v>
      </c>
      <c r="AQ20" s="46">
        <f t="shared" si="13"/>
        <v>0</v>
      </c>
      <c r="AR20" s="216">
        <f>(AQ20/AP20*100)</f>
        <v>0</v>
      </c>
      <c r="AS20" s="41"/>
      <c r="AT20" s="70" t="s">
        <v>40</v>
      </c>
      <c r="AU20" s="60" t="s">
        <v>371</v>
      </c>
      <c r="AV20" s="41">
        <v>0</v>
      </c>
      <c r="AW20" s="41">
        <v>0</v>
      </c>
      <c r="AX20" s="41">
        <v>0</v>
      </c>
      <c r="AY20" s="227">
        <v>0</v>
      </c>
      <c r="AZ20" s="41">
        <v>0</v>
      </c>
      <c r="BA20" s="147">
        <v>0</v>
      </c>
      <c r="BB20" s="41">
        <v>0</v>
      </c>
      <c r="BC20" s="227">
        <v>0</v>
      </c>
      <c r="BD20" s="41"/>
      <c r="BE20" s="70" t="s">
        <v>40</v>
      </c>
      <c r="BF20" s="60" t="s">
        <v>371</v>
      </c>
      <c r="BG20" s="46">
        <f aca="true" t="shared" si="20" ref="BG20:BG34">(D20+H20+O20+AD20+AV20+AZ20)</f>
        <v>1685</v>
      </c>
      <c r="BH20" s="46">
        <f aca="true" t="shared" si="21" ref="BH20:BI34">(E20+I20+P20+AE20+AW20+BA20)</f>
        <v>1685</v>
      </c>
      <c r="BI20" s="46">
        <f t="shared" si="6"/>
        <v>1485</v>
      </c>
      <c r="BJ20" s="216">
        <f t="shared" si="17"/>
        <v>88.13056379821958</v>
      </c>
      <c r="BK20" s="46">
        <f aca="true" t="shared" si="22" ref="BK20:BK34">(AK20+AV20+AZ20)</f>
        <v>0</v>
      </c>
      <c r="BL20" s="46">
        <f aca="true" t="shared" si="23" ref="BL20:BL29">(AL20+AW20+BA20)</f>
        <v>0</v>
      </c>
      <c r="BM20" s="46">
        <f aca="true" t="shared" si="24" ref="BM20:BM29">(AM20+AX20+BB20)</f>
        <v>0</v>
      </c>
      <c r="BN20" s="227">
        <v>0</v>
      </c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2.75">
      <c r="A21" s="41"/>
      <c r="B21" s="70" t="s">
        <v>41</v>
      </c>
      <c r="C21" s="60" t="s">
        <v>106</v>
      </c>
      <c r="D21" s="41">
        <v>0</v>
      </c>
      <c r="E21" s="41">
        <v>0</v>
      </c>
      <c r="F21" s="41">
        <v>0</v>
      </c>
      <c r="G21" s="227">
        <v>0</v>
      </c>
      <c r="H21" s="41">
        <v>0</v>
      </c>
      <c r="I21" s="41">
        <v>0</v>
      </c>
      <c r="J21" s="41">
        <v>0</v>
      </c>
      <c r="K21" s="227">
        <v>0</v>
      </c>
      <c r="L21" s="41"/>
      <c r="M21" s="70" t="s">
        <v>41</v>
      </c>
      <c r="N21" s="60" t="s">
        <v>106</v>
      </c>
      <c r="O21" s="41">
        <v>3000</v>
      </c>
      <c r="P21" s="41">
        <v>6100</v>
      </c>
      <c r="Q21" s="41">
        <v>4579</v>
      </c>
      <c r="R21" s="216">
        <f t="shared" si="8"/>
        <v>75.0655737704918</v>
      </c>
      <c r="S21" s="41">
        <v>0</v>
      </c>
      <c r="T21" s="41">
        <v>0</v>
      </c>
      <c r="U21" s="41">
        <v>0</v>
      </c>
      <c r="V21" s="227">
        <v>0</v>
      </c>
      <c r="W21" s="41"/>
      <c r="X21" s="70" t="s">
        <v>41</v>
      </c>
      <c r="Y21" s="60" t="s">
        <v>106</v>
      </c>
      <c r="Z21" s="46">
        <f t="shared" si="18"/>
        <v>3000</v>
      </c>
      <c r="AA21" s="46">
        <f t="shared" si="19"/>
        <v>6100</v>
      </c>
      <c r="AB21" s="46">
        <f t="shared" si="19"/>
        <v>4579</v>
      </c>
      <c r="AC21" s="216">
        <f t="shared" si="9"/>
        <v>75.0655737704918</v>
      </c>
      <c r="AD21" s="41">
        <v>0</v>
      </c>
      <c r="AE21" s="41">
        <v>0</v>
      </c>
      <c r="AF21" s="41">
        <v>0</v>
      </c>
      <c r="AG21" s="227">
        <v>0</v>
      </c>
      <c r="AH21" s="41"/>
      <c r="AI21" s="70" t="s">
        <v>41</v>
      </c>
      <c r="AJ21" s="60" t="s">
        <v>106</v>
      </c>
      <c r="AK21" s="41">
        <v>0</v>
      </c>
      <c r="AL21" s="41">
        <v>0</v>
      </c>
      <c r="AM21" s="41">
        <v>0</v>
      </c>
      <c r="AN21" s="227">
        <v>0</v>
      </c>
      <c r="AO21" s="46">
        <f t="shared" si="11"/>
        <v>0</v>
      </c>
      <c r="AP21" s="46">
        <f t="shared" si="12"/>
        <v>0</v>
      </c>
      <c r="AQ21" s="46">
        <f t="shared" si="13"/>
        <v>0</v>
      </c>
      <c r="AR21" s="227">
        <v>0</v>
      </c>
      <c r="AS21" s="41"/>
      <c r="AT21" s="70" t="s">
        <v>41</v>
      </c>
      <c r="AU21" s="60" t="s">
        <v>106</v>
      </c>
      <c r="AV21" s="41">
        <v>0</v>
      </c>
      <c r="AW21" s="41">
        <v>0</v>
      </c>
      <c r="AX21" s="41">
        <v>0</v>
      </c>
      <c r="AY21" s="227">
        <v>0</v>
      </c>
      <c r="AZ21" s="41">
        <v>0</v>
      </c>
      <c r="BA21" s="147">
        <v>0</v>
      </c>
      <c r="BB21" s="41">
        <v>0</v>
      </c>
      <c r="BC21" s="227">
        <v>0</v>
      </c>
      <c r="BD21" s="41"/>
      <c r="BE21" s="70" t="s">
        <v>41</v>
      </c>
      <c r="BF21" s="60" t="s">
        <v>106</v>
      </c>
      <c r="BG21" s="46">
        <f t="shared" si="20"/>
        <v>3000</v>
      </c>
      <c r="BH21" s="46">
        <f t="shared" si="21"/>
        <v>6100</v>
      </c>
      <c r="BI21" s="46">
        <f t="shared" si="21"/>
        <v>4579</v>
      </c>
      <c r="BJ21" s="216">
        <f t="shared" si="17"/>
        <v>75.0655737704918</v>
      </c>
      <c r="BK21" s="46">
        <f t="shared" si="22"/>
        <v>0</v>
      </c>
      <c r="BL21" s="46">
        <f t="shared" si="23"/>
        <v>0</v>
      </c>
      <c r="BM21" s="46">
        <f t="shared" si="24"/>
        <v>0</v>
      </c>
      <c r="BN21" s="227">
        <v>0</v>
      </c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80" ht="12.75">
      <c r="A22" s="41"/>
      <c r="B22" s="70" t="s">
        <v>42</v>
      </c>
      <c r="C22" s="60" t="s">
        <v>18</v>
      </c>
      <c r="D22" s="41">
        <v>0</v>
      </c>
      <c r="E22" s="41">
        <v>90</v>
      </c>
      <c r="F22" s="41">
        <v>0</v>
      </c>
      <c r="G22" s="216">
        <f>(F22/E22*100)</f>
        <v>0</v>
      </c>
      <c r="H22" s="41">
        <v>0</v>
      </c>
      <c r="I22" s="41">
        <v>13</v>
      </c>
      <c r="J22" s="41">
        <v>0</v>
      </c>
      <c r="K22" s="216">
        <f>(J22/I22*100)</f>
        <v>0</v>
      </c>
      <c r="L22" s="41"/>
      <c r="M22" s="70" t="s">
        <v>42</v>
      </c>
      <c r="N22" s="60" t="s">
        <v>18</v>
      </c>
      <c r="O22" s="41">
        <v>500</v>
      </c>
      <c r="P22" s="41">
        <v>625</v>
      </c>
      <c r="Q22" s="41">
        <v>359</v>
      </c>
      <c r="R22" s="216">
        <f t="shared" si="8"/>
        <v>57.440000000000005</v>
      </c>
      <c r="S22" s="41">
        <v>0</v>
      </c>
      <c r="T22" s="41">
        <v>0</v>
      </c>
      <c r="U22" s="41">
        <v>0</v>
      </c>
      <c r="V22" s="227">
        <v>0</v>
      </c>
      <c r="W22" s="41"/>
      <c r="X22" s="70" t="s">
        <v>42</v>
      </c>
      <c r="Y22" s="60" t="s">
        <v>18</v>
      </c>
      <c r="Z22" s="46">
        <f t="shared" si="18"/>
        <v>500</v>
      </c>
      <c r="AA22" s="46">
        <f t="shared" si="19"/>
        <v>625</v>
      </c>
      <c r="AB22" s="46">
        <f t="shared" si="19"/>
        <v>359</v>
      </c>
      <c r="AC22" s="216">
        <f t="shared" si="9"/>
        <v>57.440000000000005</v>
      </c>
      <c r="AD22" s="41">
        <v>0</v>
      </c>
      <c r="AE22" s="41">
        <v>0</v>
      </c>
      <c r="AF22" s="41">
        <v>0</v>
      </c>
      <c r="AG22" s="227">
        <v>0</v>
      </c>
      <c r="AH22" s="41"/>
      <c r="AI22" s="70" t="s">
        <v>42</v>
      </c>
      <c r="AJ22" s="60" t="s">
        <v>18</v>
      </c>
      <c r="AK22" s="41">
        <v>0</v>
      </c>
      <c r="AL22" s="41">
        <v>0</v>
      </c>
      <c r="AM22" s="41">
        <v>0</v>
      </c>
      <c r="AN22" s="227">
        <v>0</v>
      </c>
      <c r="AO22" s="46">
        <f t="shared" si="11"/>
        <v>0</v>
      </c>
      <c r="AP22" s="46">
        <f t="shared" si="12"/>
        <v>0</v>
      </c>
      <c r="AQ22" s="46">
        <f t="shared" si="13"/>
        <v>0</v>
      </c>
      <c r="AR22" s="227">
        <v>0</v>
      </c>
      <c r="AS22" s="41"/>
      <c r="AT22" s="70" t="s">
        <v>42</v>
      </c>
      <c r="AU22" s="60" t="s">
        <v>18</v>
      </c>
      <c r="AV22" s="41">
        <v>0</v>
      </c>
      <c r="AW22" s="41">
        <v>0</v>
      </c>
      <c r="AX22" s="41">
        <v>0</v>
      </c>
      <c r="AY22" s="227">
        <v>0</v>
      </c>
      <c r="AZ22" s="41">
        <v>0</v>
      </c>
      <c r="BA22" s="147">
        <v>0</v>
      </c>
      <c r="BB22" s="41">
        <v>0</v>
      </c>
      <c r="BC22" s="227">
        <v>0</v>
      </c>
      <c r="BD22" s="41"/>
      <c r="BE22" s="70" t="s">
        <v>42</v>
      </c>
      <c r="BF22" s="60" t="s">
        <v>18</v>
      </c>
      <c r="BG22" s="46">
        <f t="shared" si="20"/>
        <v>500</v>
      </c>
      <c r="BH22" s="46">
        <f t="shared" si="21"/>
        <v>728</v>
      </c>
      <c r="BI22" s="46">
        <f t="shared" si="21"/>
        <v>359</v>
      </c>
      <c r="BJ22" s="216">
        <f t="shared" si="17"/>
        <v>49.31318681318682</v>
      </c>
      <c r="BK22" s="46">
        <f t="shared" si="22"/>
        <v>0</v>
      </c>
      <c r="BL22" s="46">
        <f t="shared" si="23"/>
        <v>0</v>
      </c>
      <c r="BM22" s="46">
        <f t="shared" si="24"/>
        <v>0</v>
      </c>
      <c r="BN22" s="227">
        <v>0</v>
      </c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</row>
    <row r="23" spans="1:80" ht="12.75">
      <c r="A23" s="147"/>
      <c r="B23" s="70" t="s">
        <v>43</v>
      </c>
      <c r="C23" s="460" t="s">
        <v>107</v>
      </c>
      <c r="D23" s="41">
        <v>0</v>
      </c>
      <c r="E23" s="41">
        <v>0</v>
      </c>
      <c r="F23" s="41">
        <v>0</v>
      </c>
      <c r="G23" s="227">
        <v>0</v>
      </c>
      <c r="H23" s="41">
        <v>0</v>
      </c>
      <c r="I23" s="41">
        <v>0</v>
      </c>
      <c r="J23" s="41">
        <v>0</v>
      </c>
      <c r="K23" s="227">
        <v>0</v>
      </c>
      <c r="L23" s="147"/>
      <c r="M23" s="70" t="s">
        <v>43</v>
      </c>
      <c r="N23" s="460" t="s">
        <v>107</v>
      </c>
      <c r="O23" s="41">
        <v>3000</v>
      </c>
      <c r="P23" s="41">
        <v>1382</v>
      </c>
      <c r="Q23" s="41">
        <v>950</v>
      </c>
      <c r="R23" s="216">
        <f t="shared" si="8"/>
        <v>68.7409551374819</v>
      </c>
      <c r="S23" s="41">
        <v>0</v>
      </c>
      <c r="T23" s="41">
        <v>0</v>
      </c>
      <c r="U23" s="41">
        <v>0</v>
      </c>
      <c r="V23" s="227">
        <v>0</v>
      </c>
      <c r="W23" s="147"/>
      <c r="X23" s="70" t="s">
        <v>43</v>
      </c>
      <c r="Y23" s="460" t="s">
        <v>107</v>
      </c>
      <c r="Z23" s="46">
        <f t="shared" si="18"/>
        <v>3000</v>
      </c>
      <c r="AA23" s="46">
        <f t="shared" si="19"/>
        <v>1382</v>
      </c>
      <c r="AB23" s="46">
        <f t="shared" si="19"/>
        <v>950</v>
      </c>
      <c r="AC23" s="216">
        <f t="shared" si="9"/>
        <v>68.7409551374819</v>
      </c>
      <c r="AD23" s="41">
        <v>0</v>
      </c>
      <c r="AE23" s="41">
        <v>0</v>
      </c>
      <c r="AF23" s="41">
        <v>0</v>
      </c>
      <c r="AG23" s="227">
        <v>0</v>
      </c>
      <c r="AH23" s="147"/>
      <c r="AI23" s="70" t="s">
        <v>43</v>
      </c>
      <c r="AJ23" s="460" t="s">
        <v>107</v>
      </c>
      <c r="AK23" s="41">
        <v>0</v>
      </c>
      <c r="AL23" s="41">
        <v>0</v>
      </c>
      <c r="AM23" s="41">
        <v>0</v>
      </c>
      <c r="AN23" s="227">
        <v>0</v>
      </c>
      <c r="AO23" s="46">
        <f aca="true" t="shared" si="25" ref="AO23:AO30">(AD23-AK23)</f>
        <v>0</v>
      </c>
      <c r="AP23" s="46">
        <f aca="true" t="shared" si="26" ref="AP23:AQ30">(AE23-AL23)</f>
        <v>0</v>
      </c>
      <c r="AQ23" s="46">
        <f t="shared" si="26"/>
        <v>0</v>
      </c>
      <c r="AR23" s="227">
        <v>0</v>
      </c>
      <c r="AS23" s="147"/>
      <c r="AT23" s="70" t="s">
        <v>43</v>
      </c>
      <c r="AU23" s="460" t="s">
        <v>107</v>
      </c>
      <c r="AV23" s="41">
        <v>0</v>
      </c>
      <c r="AW23" s="41">
        <v>0</v>
      </c>
      <c r="AX23" s="41">
        <v>0</v>
      </c>
      <c r="AY23" s="227">
        <v>0</v>
      </c>
      <c r="AZ23" s="41">
        <v>0</v>
      </c>
      <c r="BA23" s="147">
        <v>0</v>
      </c>
      <c r="BB23" s="41">
        <v>0</v>
      </c>
      <c r="BC23" s="227">
        <v>0</v>
      </c>
      <c r="BD23" s="147"/>
      <c r="BE23" s="70" t="s">
        <v>43</v>
      </c>
      <c r="BF23" s="460" t="s">
        <v>107</v>
      </c>
      <c r="BG23" s="46">
        <f t="shared" si="20"/>
        <v>3000</v>
      </c>
      <c r="BH23" s="46">
        <f t="shared" si="21"/>
        <v>1382</v>
      </c>
      <c r="BI23" s="46">
        <f t="shared" si="21"/>
        <v>950</v>
      </c>
      <c r="BJ23" s="216">
        <f t="shared" si="17"/>
        <v>68.7409551374819</v>
      </c>
      <c r="BK23" s="46">
        <f t="shared" si="22"/>
        <v>0</v>
      </c>
      <c r="BL23" s="46">
        <f t="shared" si="23"/>
        <v>0</v>
      </c>
      <c r="BM23" s="46">
        <f t="shared" si="24"/>
        <v>0</v>
      </c>
      <c r="BN23" s="227">
        <v>0</v>
      </c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1:80" ht="12.75">
      <c r="A24" s="41"/>
      <c r="B24" s="70" t="s">
        <v>44</v>
      </c>
      <c r="C24" s="60" t="s">
        <v>108</v>
      </c>
      <c r="D24" s="41">
        <v>0</v>
      </c>
      <c r="E24" s="41">
        <v>0</v>
      </c>
      <c r="F24" s="41">
        <v>0</v>
      </c>
      <c r="G24" s="227">
        <v>0</v>
      </c>
      <c r="H24" s="41">
        <v>0</v>
      </c>
      <c r="I24" s="41">
        <v>0</v>
      </c>
      <c r="J24" s="41">
        <v>0</v>
      </c>
      <c r="K24" s="227">
        <v>0</v>
      </c>
      <c r="L24" s="41"/>
      <c r="M24" s="70" t="s">
        <v>44</v>
      </c>
      <c r="N24" s="60" t="s">
        <v>108</v>
      </c>
      <c r="O24" s="41">
        <v>0</v>
      </c>
      <c r="P24" s="41">
        <v>0</v>
      </c>
      <c r="Q24" s="41">
        <v>0</v>
      </c>
      <c r="R24" s="218">
        <v>0</v>
      </c>
      <c r="S24" s="41">
        <v>0</v>
      </c>
      <c r="T24" s="41">
        <v>0</v>
      </c>
      <c r="U24" s="41">
        <v>0</v>
      </c>
      <c r="V24" s="227">
        <v>0</v>
      </c>
      <c r="W24" s="41"/>
      <c r="X24" s="70" t="s">
        <v>44</v>
      </c>
      <c r="Y24" s="60" t="s">
        <v>108</v>
      </c>
      <c r="Z24" s="46">
        <f t="shared" si="18"/>
        <v>0</v>
      </c>
      <c r="AA24" s="46">
        <f t="shared" si="19"/>
        <v>0</v>
      </c>
      <c r="AB24" s="46">
        <f t="shared" si="19"/>
        <v>0</v>
      </c>
      <c r="AC24" s="227">
        <v>0</v>
      </c>
      <c r="AD24" s="41">
        <v>3000</v>
      </c>
      <c r="AE24" s="41">
        <v>3000</v>
      </c>
      <c r="AF24" s="41">
        <v>3000</v>
      </c>
      <c r="AG24" s="216">
        <f>(AF24/AE24*100)</f>
        <v>100</v>
      </c>
      <c r="AH24" s="41"/>
      <c r="AI24" s="70" t="s">
        <v>44</v>
      </c>
      <c r="AJ24" s="60" t="s">
        <v>108</v>
      </c>
      <c r="AK24" s="41">
        <v>0</v>
      </c>
      <c r="AL24" s="41">
        <v>0</v>
      </c>
      <c r="AM24" s="41">
        <v>0</v>
      </c>
      <c r="AN24" s="227">
        <v>0</v>
      </c>
      <c r="AO24" s="46">
        <f t="shared" si="25"/>
        <v>3000</v>
      </c>
      <c r="AP24" s="46">
        <f t="shared" si="26"/>
        <v>3000</v>
      </c>
      <c r="AQ24" s="46">
        <f t="shared" si="26"/>
        <v>3000</v>
      </c>
      <c r="AR24" s="216">
        <f>(AQ24/AP24*100)</f>
        <v>100</v>
      </c>
      <c r="AS24" s="41"/>
      <c r="AT24" s="70" t="s">
        <v>44</v>
      </c>
      <c r="AU24" s="60" t="s">
        <v>108</v>
      </c>
      <c r="AV24" s="41">
        <v>0</v>
      </c>
      <c r="AW24" s="41">
        <v>0</v>
      </c>
      <c r="AX24" s="41">
        <v>0</v>
      </c>
      <c r="AY24" s="227">
        <v>0</v>
      </c>
      <c r="AZ24" s="41">
        <v>0</v>
      </c>
      <c r="BA24" s="147">
        <v>0</v>
      </c>
      <c r="BB24" s="41">
        <v>0</v>
      </c>
      <c r="BC24" s="227">
        <v>0</v>
      </c>
      <c r="BD24" s="41"/>
      <c r="BE24" s="70" t="s">
        <v>44</v>
      </c>
      <c r="BF24" s="60" t="s">
        <v>108</v>
      </c>
      <c r="BG24" s="46">
        <f t="shared" si="20"/>
        <v>3000</v>
      </c>
      <c r="BH24" s="46">
        <f t="shared" si="21"/>
        <v>3000</v>
      </c>
      <c r="BI24" s="46">
        <f t="shared" si="21"/>
        <v>3000</v>
      </c>
      <c r="BJ24" s="216">
        <f t="shared" si="17"/>
        <v>100</v>
      </c>
      <c r="BK24" s="46">
        <f t="shared" si="22"/>
        <v>0</v>
      </c>
      <c r="BL24" s="46">
        <f t="shared" si="23"/>
        <v>0</v>
      </c>
      <c r="BM24" s="46">
        <f t="shared" si="24"/>
        <v>0</v>
      </c>
      <c r="BN24" s="227">
        <v>0</v>
      </c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80" ht="12.75">
      <c r="A25" s="41"/>
      <c r="B25" s="70" t="s">
        <v>45</v>
      </c>
      <c r="C25" s="60" t="s">
        <v>109</v>
      </c>
      <c r="D25" s="41">
        <v>0</v>
      </c>
      <c r="E25" s="41">
        <v>0</v>
      </c>
      <c r="F25" s="41">
        <v>0</v>
      </c>
      <c r="G25" s="227">
        <v>0</v>
      </c>
      <c r="H25" s="41">
        <v>0</v>
      </c>
      <c r="I25" s="41">
        <v>0</v>
      </c>
      <c r="J25" s="41">
        <v>0</v>
      </c>
      <c r="K25" s="227">
        <v>0</v>
      </c>
      <c r="L25" s="41"/>
      <c r="M25" s="70" t="s">
        <v>45</v>
      </c>
      <c r="N25" s="60" t="s">
        <v>109</v>
      </c>
      <c r="O25" s="41">
        <v>2460</v>
      </c>
      <c r="P25" s="41">
        <v>1865</v>
      </c>
      <c r="Q25" s="41">
        <v>1864</v>
      </c>
      <c r="R25" s="216">
        <f t="shared" si="8"/>
        <v>99.94638069705094</v>
      </c>
      <c r="S25" s="41">
        <v>0</v>
      </c>
      <c r="T25" s="41">
        <v>0</v>
      </c>
      <c r="U25" s="41">
        <v>0</v>
      </c>
      <c r="V25" s="227">
        <v>0</v>
      </c>
      <c r="W25" s="41"/>
      <c r="X25" s="70" t="s">
        <v>45</v>
      </c>
      <c r="Y25" s="60" t="s">
        <v>109</v>
      </c>
      <c r="Z25" s="46">
        <f t="shared" si="18"/>
        <v>2460</v>
      </c>
      <c r="AA25" s="46">
        <f t="shared" si="19"/>
        <v>1865</v>
      </c>
      <c r="AB25" s="46">
        <f t="shared" si="19"/>
        <v>1864</v>
      </c>
      <c r="AC25" s="216">
        <f t="shared" si="9"/>
        <v>99.94638069705094</v>
      </c>
      <c r="AD25" s="41">
        <v>0</v>
      </c>
      <c r="AE25" s="41">
        <v>0</v>
      </c>
      <c r="AF25" s="41">
        <v>0</v>
      </c>
      <c r="AG25" s="227">
        <v>0</v>
      </c>
      <c r="AH25" s="41"/>
      <c r="AI25" s="70" t="s">
        <v>45</v>
      </c>
      <c r="AJ25" s="60" t="s">
        <v>109</v>
      </c>
      <c r="AK25" s="41">
        <v>0</v>
      </c>
      <c r="AL25" s="41">
        <v>0</v>
      </c>
      <c r="AM25" s="41">
        <v>0</v>
      </c>
      <c r="AN25" s="227">
        <v>0</v>
      </c>
      <c r="AO25" s="46">
        <f t="shared" si="25"/>
        <v>0</v>
      </c>
      <c r="AP25" s="46">
        <f t="shared" si="26"/>
        <v>0</v>
      </c>
      <c r="AQ25" s="46">
        <f t="shared" si="26"/>
        <v>0</v>
      </c>
      <c r="AR25" s="227">
        <v>0</v>
      </c>
      <c r="AS25" s="41"/>
      <c r="AT25" s="70" t="s">
        <v>45</v>
      </c>
      <c r="AU25" s="60" t="s">
        <v>109</v>
      </c>
      <c r="AV25" s="41">
        <v>0</v>
      </c>
      <c r="AW25" s="41">
        <v>0</v>
      </c>
      <c r="AX25" s="41">
        <v>0</v>
      </c>
      <c r="AY25" s="227">
        <v>0</v>
      </c>
      <c r="AZ25" s="41">
        <v>0</v>
      </c>
      <c r="BA25" s="41">
        <v>0</v>
      </c>
      <c r="BB25" s="41">
        <v>0</v>
      </c>
      <c r="BC25" s="227">
        <v>0</v>
      </c>
      <c r="BD25" s="41"/>
      <c r="BE25" s="70" t="s">
        <v>45</v>
      </c>
      <c r="BF25" s="60" t="s">
        <v>109</v>
      </c>
      <c r="BG25" s="46">
        <f t="shared" si="20"/>
        <v>2460</v>
      </c>
      <c r="BH25" s="46">
        <f t="shared" si="21"/>
        <v>1865</v>
      </c>
      <c r="BI25" s="46">
        <f t="shared" si="21"/>
        <v>1864</v>
      </c>
      <c r="BJ25" s="216">
        <f t="shared" si="17"/>
        <v>99.94638069705094</v>
      </c>
      <c r="BK25" s="46">
        <f t="shared" si="22"/>
        <v>0</v>
      </c>
      <c r="BL25" s="46">
        <f t="shared" si="23"/>
        <v>0</v>
      </c>
      <c r="BM25" s="46">
        <f t="shared" si="24"/>
        <v>0</v>
      </c>
      <c r="BN25" s="227">
        <v>0</v>
      </c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ht="12.75">
      <c r="A26" s="41"/>
      <c r="B26" s="70" t="s">
        <v>46</v>
      </c>
      <c r="C26" s="60" t="s">
        <v>110</v>
      </c>
      <c r="D26" s="41">
        <v>0</v>
      </c>
      <c r="E26" s="41">
        <v>0</v>
      </c>
      <c r="F26" s="41">
        <v>0</v>
      </c>
      <c r="G26" s="227">
        <v>0</v>
      </c>
      <c r="H26" s="41">
        <v>0</v>
      </c>
      <c r="I26" s="41">
        <v>0</v>
      </c>
      <c r="J26" s="41">
        <v>0</v>
      </c>
      <c r="K26" s="227">
        <v>0</v>
      </c>
      <c r="L26" s="41"/>
      <c r="M26" s="70" t="s">
        <v>46</v>
      </c>
      <c r="N26" s="60" t="s">
        <v>110</v>
      </c>
      <c r="O26" s="41">
        <v>0</v>
      </c>
      <c r="P26" s="41">
        <v>0</v>
      </c>
      <c r="Q26" s="41">
        <v>0</v>
      </c>
      <c r="R26" s="227">
        <v>0</v>
      </c>
      <c r="S26" s="41">
        <v>0</v>
      </c>
      <c r="T26" s="41">
        <v>0</v>
      </c>
      <c r="U26" s="41">
        <v>0</v>
      </c>
      <c r="V26" s="227">
        <v>0</v>
      </c>
      <c r="W26" s="41"/>
      <c r="X26" s="70" t="s">
        <v>46</v>
      </c>
      <c r="Y26" s="60" t="s">
        <v>110</v>
      </c>
      <c r="Z26" s="46">
        <f t="shared" si="18"/>
        <v>0</v>
      </c>
      <c r="AA26" s="46">
        <f t="shared" si="19"/>
        <v>0</v>
      </c>
      <c r="AB26" s="46">
        <f t="shared" si="19"/>
        <v>0</v>
      </c>
      <c r="AC26" s="227">
        <v>0</v>
      </c>
      <c r="AD26" s="41">
        <v>1000</v>
      </c>
      <c r="AE26" s="41">
        <v>1000</v>
      </c>
      <c r="AF26" s="41">
        <v>1000</v>
      </c>
      <c r="AG26" s="216">
        <f>(AF26/AE26*100)</f>
        <v>100</v>
      </c>
      <c r="AH26" s="41"/>
      <c r="AI26" s="70" t="s">
        <v>46</v>
      </c>
      <c r="AJ26" s="60" t="s">
        <v>110</v>
      </c>
      <c r="AK26" s="41">
        <v>0</v>
      </c>
      <c r="AL26" s="41">
        <v>0</v>
      </c>
      <c r="AM26" s="41">
        <v>0</v>
      </c>
      <c r="AN26" s="227">
        <v>0</v>
      </c>
      <c r="AO26" s="46">
        <f t="shared" si="25"/>
        <v>1000</v>
      </c>
      <c r="AP26" s="46">
        <f t="shared" si="26"/>
        <v>1000</v>
      </c>
      <c r="AQ26" s="46">
        <f t="shared" si="26"/>
        <v>1000</v>
      </c>
      <c r="AR26" s="216">
        <f>(AQ26/AP26*100)</f>
        <v>100</v>
      </c>
      <c r="AS26" s="41"/>
      <c r="AT26" s="70" t="s">
        <v>46</v>
      </c>
      <c r="AU26" s="60" t="s">
        <v>110</v>
      </c>
      <c r="AV26" s="41">
        <v>0</v>
      </c>
      <c r="AW26" s="41">
        <v>0</v>
      </c>
      <c r="AX26" s="41">
        <v>0</v>
      </c>
      <c r="AY26" s="227">
        <v>0</v>
      </c>
      <c r="AZ26" s="41">
        <v>0</v>
      </c>
      <c r="BA26" s="41">
        <v>0</v>
      </c>
      <c r="BB26" s="41">
        <v>0</v>
      </c>
      <c r="BC26" s="227">
        <v>0</v>
      </c>
      <c r="BD26" s="41"/>
      <c r="BE26" s="70" t="s">
        <v>46</v>
      </c>
      <c r="BF26" s="60" t="s">
        <v>110</v>
      </c>
      <c r="BG26" s="46">
        <f t="shared" si="20"/>
        <v>1000</v>
      </c>
      <c r="BH26" s="46">
        <f t="shared" si="21"/>
        <v>1000</v>
      </c>
      <c r="BI26" s="46">
        <f t="shared" si="21"/>
        <v>1000</v>
      </c>
      <c r="BJ26" s="216">
        <f t="shared" si="17"/>
        <v>100</v>
      </c>
      <c r="BK26" s="46">
        <f t="shared" si="22"/>
        <v>0</v>
      </c>
      <c r="BL26" s="46">
        <f t="shared" si="23"/>
        <v>0</v>
      </c>
      <c r="BM26" s="46">
        <f t="shared" si="24"/>
        <v>0</v>
      </c>
      <c r="BN26" s="227">
        <v>0</v>
      </c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ht="12.75">
      <c r="A27" s="41"/>
      <c r="B27" s="70" t="s">
        <v>47</v>
      </c>
      <c r="C27" s="60" t="s">
        <v>111</v>
      </c>
      <c r="D27" s="41">
        <v>0</v>
      </c>
      <c r="E27" s="41">
        <v>0</v>
      </c>
      <c r="F27" s="41">
        <v>0</v>
      </c>
      <c r="G27" s="227">
        <v>0</v>
      </c>
      <c r="H27" s="41">
        <v>0</v>
      </c>
      <c r="I27" s="41">
        <v>0</v>
      </c>
      <c r="J27" s="41">
        <v>0</v>
      </c>
      <c r="K27" s="227">
        <v>0</v>
      </c>
      <c r="L27" s="41"/>
      <c r="M27" s="70" t="s">
        <v>47</v>
      </c>
      <c r="N27" s="60" t="s">
        <v>111</v>
      </c>
      <c r="O27" s="41">
        <v>440</v>
      </c>
      <c r="P27" s="41">
        <v>440</v>
      </c>
      <c r="Q27" s="41">
        <v>282</v>
      </c>
      <c r="R27" s="216">
        <f t="shared" si="8"/>
        <v>64.0909090909091</v>
      </c>
      <c r="S27" s="41">
        <v>0</v>
      </c>
      <c r="T27" s="41">
        <v>0</v>
      </c>
      <c r="U27" s="41">
        <v>0</v>
      </c>
      <c r="V27" s="227">
        <v>0</v>
      </c>
      <c r="W27" s="41"/>
      <c r="X27" s="70" t="s">
        <v>47</v>
      </c>
      <c r="Y27" s="60" t="s">
        <v>111</v>
      </c>
      <c r="Z27" s="46">
        <f t="shared" si="18"/>
        <v>440</v>
      </c>
      <c r="AA27" s="46">
        <f t="shared" si="19"/>
        <v>440</v>
      </c>
      <c r="AB27" s="46">
        <f t="shared" si="19"/>
        <v>282</v>
      </c>
      <c r="AC27" s="216">
        <f t="shared" si="9"/>
        <v>64.0909090909091</v>
      </c>
      <c r="AD27" s="41">
        <v>0</v>
      </c>
      <c r="AE27" s="41">
        <v>0</v>
      </c>
      <c r="AF27" s="41">
        <v>0</v>
      </c>
      <c r="AG27" s="227">
        <v>0</v>
      </c>
      <c r="AH27" s="41"/>
      <c r="AI27" s="70" t="s">
        <v>47</v>
      </c>
      <c r="AJ27" s="60" t="s">
        <v>111</v>
      </c>
      <c r="AK27" s="41">
        <v>0</v>
      </c>
      <c r="AL27" s="41">
        <v>0</v>
      </c>
      <c r="AM27" s="41">
        <v>0</v>
      </c>
      <c r="AN27" s="227">
        <v>0</v>
      </c>
      <c r="AO27" s="46">
        <f t="shared" si="25"/>
        <v>0</v>
      </c>
      <c r="AP27" s="46">
        <f t="shared" si="26"/>
        <v>0</v>
      </c>
      <c r="AQ27" s="46">
        <f t="shared" si="26"/>
        <v>0</v>
      </c>
      <c r="AR27" s="227">
        <v>0</v>
      </c>
      <c r="AS27" s="41"/>
      <c r="AT27" s="70" t="s">
        <v>47</v>
      </c>
      <c r="AU27" s="60" t="s">
        <v>111</v>
      </c>
      <c r="AV27" s="41">
        <v>0</v>
      </c>
      <c r="AW27" s="41">
        <v>0</v>
      </c>
      <c r="AX27" s="41">
        <v>0</v>
      </c>
      <c r="AY27" s="227">
        <v>0</v>
      </c>
      <c r="AZ27" s="41">
        <v>0</v>
      </c>
      <c r="BA27" s="41">
        <v>0</v>
      </c>
      <c r="BB27" s="41">
        <v>0</v>
      </c>
      <c r="BC27" s="227">
        <v>0</v>
      </c>
      <c r="BD27" s="41"/>
      <c r="BE27" s="70" t="s">
        <v>47</v>
      </c>
      <c r="BF27" s="60" t="s">
        <v>111</v>
      </c>
      <c r="BG27" s="46">
        <f t="shared" si="20"/>
        <v>440</v>
      </c>
      <c r="BH27" s="46">
        <f t="shared" si="21"/>
        <v>440</v>
      </c>
      <c r="BI27" s="46">
        <f t="shared" si="21"/>
        <v>282</v>
      </c>
      <c r="BJ27" s="216">
        <f t="shared" si="17"/>
        <v>64.0909090909091</v>
      </c>
      <c r="BK27" s="46">
        <f t="shared" si="22"/>
        <v>0</v>
      </c>
      <c r="BL27" s="46">
        <f t="shared" si="23"/>
        <v>0</v>
      </c>
      <c r="BM27" s="46">
        <f t="shared" si="24"/>
        <v>0</v>
      </c>
      <c r="BN27" s="227">
        <v>0</v>
      </c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ht="12.75">
      <c r="A28" s="41"/>
      <c r="B28" s="70" t="s">
        <v>48</v>
      </c>
      <c r="C28" s="163" t="s">
        <v>112</v>
      </c>
      <c r="D28" s="41">
        <v>0</v>
      </c>
      <c r="E28" s="41">
        <v>0</v>
      </c>
      <c r="F28" s="41">
        <v>0</v>
      </c>
      <c r="G28" s="227">
        <v>0</v>
      </c>
      <c r="H28" s="41">
        <v>0</v>
      </c>
      <c r="I28" s="41">
        <v>0</v>
      </c>
      <c r="J28" s="41">
        <v>0</v>
      </c>
      <c r="K28" s="227">
        <v>0</v>
      </c>
      <c r="L28" s="41"/>
      <c r="M28" s="70" t="s">
        <v>48</v>
      </c>
      <c r="N28" s="163" t="s">
        <v>112</v>
      </c>
      <c r="O28" s="41">
        <v>1000</v>
      </c>
      <c r="P28" s="41">
        <v>1534</v>
      </c>
      <c r="Q28" s="41">
        <v>62</v>
      </c>
      <c r="R28" s="216">
        <f t="shared" si="8"/>
        <v>4.041720990873533</v>
      </c>
      <c r="S28" s="41">
        <v>0</v>
      </c>
      <c r="T28" s="41">
        <v>0</v>
      </c>
      <c r="U28" s="41">
        <v>0</v>
      </c>
      <c r="V28" s="227">
        <v>0</v>
      </c>
      <c r="W28" s="41"/>
      <c r="X28" s="70" t="s">
        <v>48</v>
      </c>
      <c r="Y28" s="163" t="s">
        <v>112</v>
      </c>
      <c r="Z28" s="46">
        <f t="shared" si="18"/>
        <v>1000</v>
      </c>
      <c r="AA28" s="46">
        <f t="shared" si="19"/>
        <v>1534</v>
      </c>
      <c r="AB28" s="46">
        <f t="shared" si="19"/>
        <v>62</v>
      </c>
      <c r="AC28" s="216">
        <f t="shared" si="9"/>
        <v>4.041720990873533</v>
      </c>
      <c r="AD28" s="41">
        <v>0</v>
      </c>
      <c r="AE28" s="41">
        <v>0</v>
      </c>
      <c r="AF28" s="41">
        <v>0</v>
      </c>
      <c r="AG28" s="227">
        <v>0</v>
      </c>
      <c r="AH28" s="41"/>
      <c r="AI28" s="70" t="s">
        <v>48</v>
      </c>
      <c r="AJ28" s="163" t="s">
        <v>112</v>
      </c>
      <c r="AK28" s="41">
        <v>0</v>
      </c>
      <c r="AL28" s="41">
        <v>0</v>
      </c>
      <c r="AM28" s="41">
        <v>0</v>
      </c>
      <c r="AN28" s="227">
        <v>0</v>
      </c>
      <c r="AO28" s="46">
        <f t="shared" si="25"/>
        <v>0</v>
      </c>
      <c r="AP28" s="46">
        <f t="shared" si="26"/>
        <v>0</v>
      </c>
      <c r="AQ28" s="46">
        <f t="shared" si="26"/>
        <v>0</v>
      </c>
      <c r="AR28" s="227">
        <v>0</v>
      </c>
      <c r="AS28" s="41"/>
      <c r="AT28" s="70" t="s">
        <v>48</v>
      </c>
      <c r="AU28" s="163" t="s">
        <v>112</v>
      </c>
      <c r="AV28" s="41">
        <v>0</v>
      </c>
      <c r="AW28" s="41">
        <v>3466</v>
      </c>
      <c r="AX28" s="41">
        <v>3466</v>
      </c>
      <c r="AY28" s="216">
        <f>(AX28/AW28*100)</f>
        <v>100</v>
      </c>
      <c r="AZ28" s="41">
        <v>0</v>
      </c>
      <c r="BA28" s="41">
        <v>0</v>
      </c>
      <c r="BB28" s="41">
        <v>0</v>
      </c>
      <c r="BC28" s="227">
        <v>0</v>
      </c>
      <c r="BD28" s="41"/>
      <c r="BE28" s="70" t="s">
        <v>48</v>
      </c>
      <c r="BF28" s="163" t="s">
        <v>112</v>
      </c>
      <c r="BG28" s="46">
        <f t="shared" si="20"/>
        <v>1000</v>
      </c>
      <c r="BH28" s="46">
        <f t="shared" si="21"/>
        <v>5000</v>
      </c>
      <c r="BI28" s="46">
        <f t="shared" si="21"/>
        <v>3528</v>
      </c>
      <c r="BJ28" s="216">
        <f t="shared" si="17"/>
        <v>70.56</v>
      </c>
      <c r="BK28" s="46">
        <f t="shared" si="22"/>
        <v>0</v>
      </c>
      <c r="BL28" s="46">
        <f t="shared" si="23"/>
        <v>3466</v>
      </c>
      <c r="BM28" s="46">
        <f t="shared" si="24"/>
        <v>3466</v>
      </c>
      <c r="BN28" s="216">
        <f>(BM28/BL28*100)</f>
        <v>100</v>
      </c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ht="12.75">
      <c r="A29" s="41"/>
      <c r="B29" s="70" t="s">
        <v>49</v>
      </c>
      <c r="C29" s="498" t="s">
        <v>292</v>
      </c>
      <c r="D29" s="41">
        <v>0</v>
      </c>
      <c r="E29" s="41">
        <v>0</v>
      </c>
      <c r="F29" s="41">
        <v>0</v>
      </c>
      <c r="G29" s="227">
        <v>0</v>
      </c>
      <c r="H29" s="41">
        <v>0</v>
      </c>
      <c r="I29" s="41">
        <v>0</v>
      </c>
      <c r="J29" s="41">
        <v>0</v>
      </c>
      <c r="K29" s="227">
        <v>0</v>
      </c>
      <c r="L29" s="41"/>
      <c r="M29" s="70" t="s">
        <v>49</v>
      </c>
      <c r="N29" s="60" t="s">
        <v>292</v>
      </c>
      <c r="O29" s="41">
        <v>5000</v>
      </c>
      <c r="P29" s="41">
        <v>15102</v>
      </c>
      <c r="Q29" s="41">
        <v>14547</v>
      </c>
      <c r="R29" s="216">
        <f t="shared" si="8"/>
        <v>96.32499006754072</v>
      </c>
      <c r="S29" s="41">
        <v>0</v>
      </c>
      <c r="T29" s="41">
        <v>0</v>
      </c>
      <c r="U29" s="41">
        <v>0</v>
      </c>
      <c r="V29" s="227">
        <v>0</v>
      </c>
      <c r="W29" s="41"/>
      <c r="X29" s="70" t="s">
        <v>49</v>
      </c>
      <c r="Y29" s="60" t="s">
        <v>292</v>
      </c>
      <c r="Z29" s="46">
        <f t="shared" si="18"/>
        <v>5000</v>
      </c>
      <c r="AA29" s="46">
        <f t="shared" si="19"/>
        <v>15102</v>
      </c>
      <c r="AB29" s="46">
        <f t="shared" si="19"/>
        <v>14547</v>
      </c>
      <c r="AC29" s="216">
        <f t="shared" si="9"/>
        <v>96.32499006754072</v>
      </c>
      <c r="AD29" s="41">
        <v>0</v>
      </c>
      <c r="AE29" s="41">
        <v>0</v>
      </c>
      <c r="AF29" s="41">
        <v>0</v>
      </c>
      <c r="AG29" s="227">
        <v>0</v>
      </c>
      <c r="AH29" s="41"/>
      <c r="AI29" s="70" t="s">
        <v>49</v>
      </c>
      <c r="AJ29" s="60" t="s">
        <v>292</v>
      </c>
      <c r="AK29" s="41">
        <v>0</v>
      </c>
      <c r="AL29" s="41">
        <v>0</v>
      </c>
      <c r="AM29" s="41">
        <v>0</v>
      </c>
      <c r="AN29" s="227">
        <v>0</v>
      </c>
      <c r="AO29" s="46">
        <f t="shared" si="25"/>
        <v>0</v>
      </c>
      <c r="AP29" s="46">
        <f t="shared" si="26"/>
        <v>0</v>
      </c>
      <c r="AQ29" s="46">
        <f t="shared" si="26"/>
        <v>0</v>
      </c>
      <c r="AR29" s="227">
        <v>0</v>
      </c>
      <c r="AS29" s="41"/>
      <c r="AT29" s="70" t="s">
        <v>49</v>
      </c>
      <c r="AU29" s="60" t="s">
        <v>292</v>
      </c>
      <c r="AV29" s="41">
        <v>0</v>
      </c>
      <c r="AW29" s="41">
        <v>0</v>
      </c>
      <c r="AX29" s="41">
        <v>0</v>
      </c>
      <c r="AY29" s="227">
        <v>0</v>
      </c>
      <c r="AZ29" s="41">
        <v>0</v>
      </c>
      <c r="BA29" s="41">
        <v>0</v>
      </c>
      <c r="BB29" s="41">
        <v>0</v>
      </c>
      <c r="BC29" s="227">
        <v>0</v>
      </c>
      <c r="BD29" s="41"/>
      <c r="BE29" s="70" t="s">
        <v>49</v>
      </c>
      <c r="BF29" s="60" t="s">
        <v>292</v>
      </c>
      <c r="BG29" s="46">
        <f t="shared" si="20"/>
        <v>5000</v>
      </c>
      <c r="BH29" s="46">
        <f t="shared" si="21"/>
        <v>15102</v>
      </c>
      <c r="BI29" s="46">
        <f t="shared" si="21"/>
        <v>14547</v>
      </c>
      <c r="BJ29" s="216">
        <f t="shared" si="17"/>
        <v>96.32499006754072</v>
      </c>
      <c r="BK29" s="46">
        <f t="shared" si="22"/>
        <v>0</v>
      </c>
      <c r="BL29" s="46">
        <f t="shared" si="23"/>
        <v>0</v>
      </c>
      <c r="BM29" s="46">
        <f t="shared" si="24"/>
        <v>0</v>
      </c>
      <c r="BN29" s="227">
        <v>0</v>
      </c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ht="12.75">
      <c r="A30" s="41"/>
      <c r="B30" s="70" t="s">
        <v>50</v>
      </c>
      <c r="C30" s="60" t="s">
        <v>113</v>
      </c>
      <c r="D30" s="41">
        <v>0</v>
      </c>
      <c r="E30" s="41">
        <v>0</v>
      </c>
      <c r="F30" s="41">
        <v>0</v>
      </c>
      <c r="G30" s="227">
        <v>0</v>
      </c>
      <c r="H30" s="41">
        <v>0</v>
      </c>
      <c r="I30" s="41">
        <v>0</v>
      </c>
      <c r="J30" s="41">
        <v>0</v>
      </c>
      <c r="K30" s="227">
        <v>0</v>
      </c>
      <c r="L30" s="41"/>
      <c r="M30" s="70" t="s">
        <v>50</v>
      </c>
      <c r="N30" s="60" t="s">
        <v>113</v>
      </c>
      <c r="O30" s="41">
        <v>0</v>
      </c>
      <c r="P30" s="41">
        <v>0</v>
      </c>
      <c r="Q30" s="41">
        <v>0</v>
      </c>
      <c r="R30" s="227">
        <v>0</v>
      </c>
      <c r="S30" s="41">
        <v>0</v>
      </c>
      <c r="T30" s="41">
        <v>0</v>
      </c>
      <c r="U30" s="41">
        <v>0</v>
      </c>
      <c r="V30" s="227">
        <v>0</v>
      </c>
      <c r="W30" s="41"/>
      <c r="X30" s="70" t="s">
        <v>50</v>
      </c>
      <c r="Y30" s="60" t="s">
        <v>113</v>
      </c>
      <c r="Z30" s="46">
        <f t="shared" si="18"/>
        <v>0</v>
      </c>
      <c r="AA30" s="46">
        <f t="shared" si="19"/>
        <v>0</v>
      </c>
      <c r="AB30" s="46">
        <f t="shared" si="19"/>
        <v>0</v>
      </c>
      <c r="AC30" s="227">
        <v>0</v>
      </c>
      <c r="AD30" s="41">
        <v>18010</v>
      </c>
      <c r="AE30" s="41">
        <v>18010</v>
      </c>
      <c r="AF30" s="41">
        <v>17734</v>
      </c>
      <c r="AG30" s="216">
        <f>(AF30/AE30*100)</f>
        <v>98.46751804553026</v>
      </c>
      <c r="AH30" s="41"/>
      <c r="AI30" s="70" t="s">
        <v>50</v>
      </c>
      <c r="AJ30" s="60" t="s">
        <v>113</v>
      </c>
      <c r="AK30" s="41">
        <v>0</v>
      </c>
      <c r="AL30" s="41">
        <v>0</v>
      </c>
      <c r="AM30" s="41">
        <v>0</v>
      </c>
      <c r="AN30" s="227">
        <v>0</v>
      </c>
      <c r="AO30" s="46">
        <f t="shared" si="25"/>
        <v>18010</v>
      </c>
      <c r="AP30" s="46">
        <f t="shared" si="26"/>
        <v>18010</v>
      </c>
      <c r="AQ30" s="46">
        <f t="shared" si="26"/>
        <v>17734</v>
      </c>
      <c r="AR30" s="216">
        <f>(AQ30/AP30*100)</f>
        <v>98.46751804553026</v>
      </c>
      <c r="AS30" s="41"/>
      <c r="AT30" s="70" t="s">
        <v>50</v>
      </c>
      <c r="AU30" s="60" t="s">
        <v>113</v>
      </c>
      <c r="AV30" s="41">
        <v>0</v>
      </c>
      <c r="AW30" s="41">
        <v>0</v>
      </c>
      <c r="AX30" s="41">
        <v>0</v>
      </c>
      <c r="AY30" s="227">
        <v>0</v>
      </c>
      <c r="AZ30" s="41">
        <v>0</v>
      </c>
      <c r="BA30" s="41">
        <v>0</v>
      </c>
      <c r="BB30" s="41">
        <v>0</v>
      </c>
      <c r="BC30" s="227">
        <v>0</v>
      </c>
      <c r="BD30" s="41"/>
      <c r="BE30" s="70" t="s">
        <v>50</v>
      </c>
      <c r="BF30" s="60" t="s">
        <v>113</v>
      </c>
      <c r="BG30" s="46">
        <f t="shared" si="20"/>
        <v>18010</v>
      </c>
      <c r="BH30" s="46">
        <f t="shared" si="21"/>
        <v>18010</v>
      </c>
      <c r="BI30" s="46">
        <f t="shared" si="21"/>
        <v>17734</v>
      </c>
      <c r="BJ30" s="216">
        <f t="shared" si="17"/>
        <v>98.46751804553026</v>
      </c>
      <c r="BK30" s="46">
        <f t="shared" si="22"/>
        <v>0</v>
      </c>
      <c r="BL30" s="46">
        <f aca="true" t="shared" si="27" ref="BL30:BM34">(AL30+AW30+BA30)</f>
        <v>0</v>
      </c>
      <c r="BM30" s="46">
        <f t="shared" si="27"/>
        <v>0</v>
      </c>
      <c r="BN30" s="227">
        <v>0</v>
      </c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ht="12.75">
      <c r="A31" s="41"/>
      <c r="B31" s="70" t="s">
        <v>51</v>
      </c>
      <c r="C31" s="60" t="s">
        <v>306</v>
      </c>
      <c r="D31" s="41">
        <v>0</v>
      </c>
      <c r="E31" s="41">
        <v>2223</v>
      </c>
      <c r="F31" s="41">
        <v>2223</v>
      </c>
      <c r="G31" s="216">
        <f>(F31/E31*100)</f>
        <v>100</v>
      </c>
      <c r="H31" s="41">
        <v>0</v>
      </c>
      <c r="I31" s="41">
        <v>82</v>
      </c>
      <c r="J31" s="41">
        <v>82</v>
      </c>
      <c r="K31" s="216">
        <f>(J31/I31*100)</f>
        <v>100</v>
      </c>
      <c r="L31" s="41"/>
      <c r="M31" s="70" t="s">
        <v>51</v>
      </c>
      <c r="N31" s="60" t="s">
        <v>306</v>
      </c>
      <c r="O31" s="41">
        <v>2365</v>
      </c>
      <c r="P31" s="41">
        <v>60</v>
      </c>
      <c r="Q31" s="41">
        <v>0</v>
      </c>
      <c r="R31" s="216">
        <f t="shared" si="8"/>
        <v>0</v>
      </c>
      <c r="S31" s="41">
        <v>0</v>
      </c>
      <c r="T31" s="41">
        <v>0</v>
      </c>
      <c r="U31" s="41">
        <v>0</v>
      </c>
      <c r="V31" s="227">
        <v>0</v>
      </c>
      <c r="W31" s="41"/>
      <c r="X31" s="70" t="s">
        <v>51</v>
      </c>
      <c r="Y31" s="60" t="s">
        <v>306</v>
      </c>
      <c r="Z31" s="46">
        <f t="shared" si="18"/>
        <v>2365</v>
      </c>
      <c r="AA31" s="46">
        <f t="shared" si="19"/>
        <v>60</v>
      </c>
      <c r="AB31" s="46">
        <f t="shared" si="19"/>
        <v>0</v>
      </c>
      <c r="AC31" s="216">
        <f t="shared" si="9"/>
        <v>0</v>
      </c>
      <c r="AD31" s="41">
        <v>0</v>
      </c>
      <c r="AE31" s="41">
        <v>0</v>
      </c>
      <c r="AF31" s="41">
        <v>0</v>
      </c>
      <c r="AG31" s="218">
        <v>0</v>
      </c>
      <c r="AH31" s="41"/>
      <c r="AI31" s="70" t="s">
        <v>51</v>
      </c>
      <c r="AJ31" s="60" t="s">
        <v>306</v>
      </c>
      <c r="AK31" s="41">
        <v>0</v>
      </c>
      <c r="AL31" s="41">
        <v>0</v>
      </c>
      <c r="AM31" s="41">
        <v>0</v>
      </c>
      <c r="AN31" s="227">
        <v>0</v>
      </c>
      <c r="AO31" s="46">
        <f aca="true" t="shared" si="28" ref="AO31:AQ34">(AD31-AK31)</f>
        <v>0</v>
      </c>
      <c r="AP31" s="46">
        <f t="shared" si="28"/>
        <v>0</v>
      </c>
      <c r="AQ31" s="46">
        <f t="shared" si="28"/>
        <v>0</v>
      </c>
      <c r="AR31" s="218">
        <v>0</v>
      </c>
      <c r="AS31" s="41"/>
      <c r="AT31" s="70" t="s">
        <v>51</v>
      </c>
      <c r="AU31" s="60" t="s">
        <v>306</v>
      </c>
      <c r="AV31" s="41">
        <v>0</v>
      </c>
      <c r="AW31" s="41">
        <v>0</v>
      </c>
      <c r="AX31" s="41">
        <v>0</v>
      </c>
      <c r="AY31" s="227">
        <v>0</v>
      </c>
      <c r="AZ31" s="41">
        <v>0</v>
      </c>
      <c r="BA31" s="41">
        <v>0</v>
      </c>
      <c r="BB31" s="41">
        <v>0</v>
      </c>
      <c r="BC31" s="227">
        <v>0</v>
      </c>
      <c r="BD31" s="41"/>
      <c r="BE31" s="70" t="s">
        <v>51</v>
      </c>
      <c r="BF31" s="60" t="s">
        <v>306</v>
      </c>
      <c r="BG31" s="46">
        <f aca="true" t="shared" si="29" ref="BG31:BI32">(D31+H31+O31+AD31+AV31+AZ31)</f>
        <v>2365</v>
      </c>
      <c r="BH31" s="46">
        <f t="shared" si="29"/>
        <v>2365</v>
      </c>
      <c r="BI31" s="46">
        <f t="shared" si="29"/>
        <v>2305</v>
      </c>
      <c r="BJ31" s="216">
        <f t="shared" si="17"/>
        <v>97.46300211416491</v>
      </c>
      <c r="BK31" s="46">
        <f aca="true" t="shared" si="30" ref="BK31:BM32">(AK31+AV31+AZ31)</f>
        <v>0</v>
      </c>
      <c r="BL31" s="46">
        <f t="shared" si="30"/>
        <v>0</v>
      </c>
      <c r="BM31" s="46">
        <f t="shared" si="30"/>
        <v>0</v>
      </c>
      <c r="BN31" s="227">
        <v>0</v>
      </c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ht="12.75">
      <c r="A32" s="147"/>
      <c r="B32" s="70" t="s">
        <v>52</v>
      </c>
      <c r="C32" s="460" t="s">
        <v>293</v>
      </c>
      <c r="D32" s="41">
        <v>0</v>
      </c>
      <c r="E32" s="41">
        <v>0</v>
      </c>
      <c r="F32" s="41">
        <v>0</v>
      </c>
      <c r="G32" s="227">
        <v>0</v>
      </c>
      <c r="H32" s="41">
        <v>0</v>
      </c>
      <c r="I32" s="41">
        <v>0</v>
      </c>
      <c r="J32" s="41">
        <v>0</v>
      </c>
      <c r="K32" s="227">
        <v>0</v>
      </c>
      <c r="L32" s="147"/>
      <c r="M32" s="70" t="s">
        <v>52</v>
      </c>
      <c r="N32" s="460" t="s">
        <v>293</v>
      </c>
      <c r="O32" s="41">
        <v>0</v>
      </c>
      <c r="P32" s="41">
        <v>0</v>
      </c>
      <c r="Q32" s="41">
        <v>0</v>
      </c>
      <c r="R32" s="218">
        <v>0</v>
      </c>
      <c r="S32" s="41">
        <v>0</v>
      </c>
      <c r="T32" s="41">
        <v>0</v>
      </c>
      <c r="U32" s="41">
        <v>0</v>
      </c>
      <c r="V32" s="227">
        <v>0</v>
      </c>
      <c r="W32" s="147"/>
      <c r="X32" s="70" t="s">
        <v>52</v>
      </c>
      <c r="Y32" s="460" t="s">
        <v>293</v>
      </c>
      <c r="Z32" s="46">
        <f t="shared" si="18"/>
        <v>0</v>
      </c>
      <c r="AA32" s="46">
        <f t="shared" si="19"/>
        <v>0</v>
      </c>
      <c r="AB32" s="46">
        <f t="shared" si="19"/>
        <v>0</v>
      </c>
      <c r="AC32" s="227">
        <v>0</v>
      </c>
      <c r="AD32" s="41">
        <v>0</v>
      </c>
      <c r="AE32" s="41">
        <v>0</v>
      </c>
      <c r="AF32" s="41">
        <v>0</v>
      </c>
      <c r="AG32" s="218">
        <v>0</v>
      </c>
      <c r="AH32" s="147"/>
      <c r="AI32" s="70" t="s">
        <v>52</v>
      </c>
      <c r="AJ32" s="460" t="s">
        <v>293</v>
      </c>
      <c r="AK32" s="41">
        <v>0</v>
      </c>
      <c r="AL32" s="41">
        <v>0</v>
      </c>
      <c r="AM32" s="41">
        <v>0</v>
      </c>
      <c r="AN32" s="227">
        <v>0</v>
      </c>
      <c r="AO32" s="46">
        <f t="shared" si="28"/>
        <v>0</v>
      </c>
      <c r="AP32" s="46">
        <f t="shared" si="28"/>
        <v>0</v>
      </c>
      <c r="AQ32" s="46">
        <f t="shared" si="28"/>
        <v>0</v>
      </c>
      <c r="AR32" s="218">
        <v>0</v>
      </c>
      <c r="AS32" s="147"/>
      <c r="AT32" s="70" t="s">
        <v>52</v>
      </c>
      <c r="AU32" s="460" t="s">
        <v>293</v>
      </c>
      <c r="AV32" s="41">
        <v>0</v>
      </c>
      <c r="AW32" s="41">
        <v>0</v>
      </c>
      <c r="AX32" s="41">
        <v>0</v>
      </c>
      <c r="AY32" s="227">
        <v>0</v>
      </c>
      <c r="AZ32" s="41">
        <v>1300</v>
      </c>
      <c r="BA32" s="41">
        <v>1300</v>
      </c>
      <c r="BB32" s="41">
        <v>1300</v>
      </c>
      <c r="BC32" s="216">
        <f>(BB32/BA32*100)</f>
        <v>100</v>
      </c>
      <c r="BD32" s="147"/>
      <c r="BE32" s="70" t="s">
        <v>52</v>
      </c>
      <c r="BF32" s="460" t="s">
        <v>293</v>
      </c>
      <c r="BG32" s="46">
        <f t="shared" si="29"/>
        <v>1300</v>
      </c>
      <c r="BH32" s="46">
        <f t="shared" si="29"/>
        <v>1300</v>
      </c>
      <c r="BI32" s="46">
        <f t="shared" si="29"/>
        <v>1300</v>
      </c>
      <c r="BJ32" s="216">
        <f t="shared" si="17"/>
        <v>100</v>
      </c>
      <c r="BK32" s="46">
        <f t="shared" si="30"/>
        <v>1300</v>
      </c>
      <c r="BL32" s="46">
        <f t="shared" si="30"/>
        <v>1300</v>
      </c>
      <c r="BM32" s="46">
        <f t="shared" si="30"/>
        <v>1300</v>
      </c>
      <c r="BN32" s="216">
        <f>(BM32/BL32*100)</f>
        <v>100</v>
      </c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ht="12.75">
      <c r="A33" s="41"/>
      <c r="B33" s="70" t="s">
        <v>53</v>
      </c>
      <c r="C33" s="60" t="s">
        <v>229</v>
      </c>
      <c r="D33" s="41">
        <v>0</v>
      </c>
      <c r="E33" s="41">
        <v>0</v>
      </c>
      <c r="F33" s="41">
        <v>0</v>
      </c>
      <c r="G33" s="227">
        <v>0</v>
      </c>
      <c r="H33" s="41">
        <v>0</v>
      </c>
      <c r="I33" s="41">
        <v>0</v>
      </c>
      <c r="J33" s="41">
        <v>0</v>
      </c>
      <c r="K33" s="227">
        <v>0</v>
      </c>
      <c r="L33" s="41"/>
      <c r="M33" s="70" t="s">
        <v>53</v>
      </c>
      <c r="N33" s="60" t="s">
        <v>229</v>
      </c>
      <c r="O33" s="41">
        <v>350</v>
      </c>
      <c r="P33" s="41">
        <v>395</v>
      </c>
      <c r="Q33" s="41">
        <v>395</v>
      </c>
      <c r="R33" s="216">
        <f t="shared" si="8"/>
        <v>100</v>
      </c>
      <c r="S33" s="41">
        <v>0</v>
      </c>
      <c r="T33" s="41">
        <v>0</v>
      </c>
      <c r="U33" s="41">
        <v>0</v>
      </c>
      <c r="V33" s="227">
        <v>0</v>
      </c>
      <c r="W33" s="41"/>
      <c r="X33" s="70" t="s">
        <v>53</v>
      </c>
      <c r="Y33" s="60" t="s">
        <v>229</v>
      </c>
      <c r="Z33" s="46">
        <f t="shared" si="18"/>
        <v>350</v>
      </c>
      <c r="AA33" s="46">
        <f t="shared" si="19"/>
        <v>395</v>
      </c>
      <c r="AB33" s="46">
        <f t="shared" si="19"/>
        <v>395</v>
      </c>
      <c r="AC33" s="216">
        <f t="shared" si="9"/>
        <v>100</v>
      </c>
      <c r="AD33" s="41">
        <v>0</v>
      </c>
      <c r="AE33" s="41">
        <v>0</v>
      </c>
      <c r="AF33" s="41">
        <v>0</v>
      </c>
      <c r="AG33" s="218">
        <v>0</v>
      </c>
      <c r="AH33" s="41"/>
      <c r="AI33" s="70" t="s">
        <v>53</v>
      </c>
      <c r="AJ33" s="60" t="s">
        <v>229</v>
      </c>
      <c r="AK33" s="41">
        <v>0</v>
      </c>
      <c r="AL33" s="41">
        <v>0</v>
      </c>
      <c r="AM33" s="41">
        <v>0</v>
      </c>
      <c r="AN33" s="227">
        <v>0</v>
      </c>
      <c r="AO33" s="46">
        <f t="shared" si="28"/>
        <v>0</v>
      </c>
      <c r="AP33" s="46">
        <f t="shared" si="28"/>
        <v>0</v>
      </c>
      <c r="AQ33" s="46">
        <f t="shared" si="28"/>
        <v>0</v>
      </c>
      <c r="AR33" s="218">
        <v>0</v>
      </c>
      <c r="AS33" s="41"/>
      <c r="AT33" s="70" t="s">
        <v>53</v>
      </c>
      <c r="AU33" s="60" t="s">
        <v>229</v>
      </c>
      <c r="AV33" s="41">
        <v>0</v>
      </c>
      <c r="AW33" s="41">
        <v>0</v>
      </c>
      <c r="AX33" s="41">
        <v>0</v>
      </c>
      <c r="AY33" s="227">
        <v>0</v>
      </c>
      <c r="AZ33" s="41">
        <v>0</v>
      </c>
      <c r="BA33" s="41">
        <v>0</v>
      </c>
      <c r="BB33" s="41">
        <v>0</v>
      </c>
      <c r="BC33" s="227">
        <v>0</v>
      </c>
      <c r="BD33" s="41"/>
      <c r="BE33" s="70" t="s">
        <v>53</v>
      </c>
      <c r="BF33" s="60" t="s">
        <v>229</v>
      </c>
      <c r="BG33" s="46">
        <f t="shared" si="20"/>
        <v>350</v>
      </c>
      <c r="BH33" s="46">
        <f t="shared" si="21"/>
        <v>395</v>
      </c>
      <c r="BI33" s="46">
        <f t="shared" si="21"/>
        <v>395</v>
      </c>
      <c r="BJ33" s="216">
        <f t="shared" si="17"/>
        <v>100</v>
      </c>
      <c r="BK33" s="46">
        <f t="shared" si="22"/>
        <v>0</v>
      </c>
      <c r="BL33" s="46">
        <f t="shared" si="27"/>
        <v>0</v>
      </c>
      <c r="BM33" s="46">
        <f t="shared" si="27"/>
        <v>0</v>
      </c>
      <c r="BN33" s="227">
        <v>0</v>
      </c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ht="12.75">
      <c r="A34" s="41"/>
      <c r="B34" s="70" t="s">
        <v>54</v>
      </c>
      <c r="C34" s="60" t="s">
        <v>294</v>
      </c>
      <c r="D34" s="41">
        <v>0</v>
      </c>
      <c r="E34" s="41">
        <v>0</v>
      </c>
      <c r="F34" s="41">
        <v>0</v>
      </c>
      <c r="G34" s="227">
        <v>0</v>
      </c>
      <c r="H34" s="41">
        <v>0</v>
      </c>
      <c r="I34" s="41">
        <v>0</v>
      </c>
      <c r="J34" s="41">
        <v>0</v>
      </c>
      <c r="K34" s="227">
        <v>0</v>
      </c>
      <c r="L34" s="41"/>
      <c r="M34" s="70" t="s">
        <v>54</v>
      </c>
      <c r="N34" s="60" t="s">
        <v>294</v>
      </c>
      <c r="O34" s="41">
        <v>1000</v>
      </c>
      <c r="P34" s="41">
        <v>2000</v>
      </c>
      <c r="Q34" s="41">
        <v>465</v>
      </c>
      <c r="R34" s="216">
        <f t="shared" si="8"/>
        <v>23.25</v>
      </c>
      <c r="S34" s="41">
        <v>0</v>
      </c>
      <c r="T34" s="41">
        <v>0</v>
      </c>
      <c r="U34" s="41">
        <v>0</v>
      </c>
      <c r="V34" s="227">
        <v>0</v>
      </c>
      <c r="W34" s="41"/>
      <c r="X34" s="70" t="s">
        <v>54</v>
      </c>
      <c r="Y34" s="60" t="s">
        <v>294</v>
      </c>
      <c r="Z34" s="46">
        <f t="shared" si="18"/>
        <v>1000</v>
      </c>
      <c r="AA34" s="46">
        <f t="shared" si="19"/>
        <v>2000</v>
      </c>
      <c r="AB34" s="46">
        <f t="shared" si="19"/>
        <v>465</v>
      </c>
      <c r="AC34" s="216">
        <f t="shared" si="9"/>
        <v>23.25</v>
      </c>
      <c r="AD34" s="41">
        <v>0</v>
      </c>
      <c r="AE34" s="41">
        <v>0</v>
      </c>
      <c r="AF34" s="41">
        <v>0</v>
      </c>
      <c r="AG34" s="218">
        <v>0</v>
      </c>
      <c r="AH34" s="41"/>
      <c r="AI34" s="70" t="s">
        <v>54</v>
      </c>
      <c r="AJ34" s="60" t="s">
        <v>294</v>
      </c>
      <c r="AK34" s="41">
        <v>0</v>
      </c>
      <c r="AL34" s="41">
        <v>0</v>
      </c>
      <c r="AM34" s="41">
        <v>0</v>
      </c>
      <c r="AN34" s="227">
        <v>0</v>
      </c>
      <c r="AO34" s="46">
        <f t="shared" si="28"/>
        <v>0</v>
      </c>
      <c r="AP34" s="46">
        <f t="shared" si="28"/>
        <v>0</v>
      </c>
      <c r="AQ34" s="46">
        <f t="shared" si="28"/>
        <v>0</v>
      </c>
      <c r="AR34" s="218">
        <v>0</v>
      </c>
      <c r="AS34" s="41"/>
      <c r="AT34" s="70" t="s">
        <v>54</v>
      </c>
      <c r="AU34" s="60" t="s">
        <v>294</v>
      </c>
      <c r="AV34" s="41">
        <v>0</v>
      </c>
      <c r="AW34" s="41">
        <v>0</v>
      </c>
      <c r="AX34" s="41">
        <v>0</v>
      </c>
      <c r="AY34" s="227">
        <v>0</v>
      </c>
      <c r="AZ34" s="41">
        <v>0</v>
      </c>
      <c r="BA34" s="41">
        <v>0</v>
      </c>
      <c r="BB34" s="41">
        <v>0</v>
      </c>
      <c r="BC34" s="227">
        <v>0</v>
      </c>
      <c r="BD34" s="41"/>
      <c r="BE34" s="70" t="s">
        <v>54</v>
      </c>
      <c r="BF34" s="60" t="s">
        <v>294</v>
      </c>
      <c r="BG34" s="46">
        <f t="shared" si="20"/>
        <v>1000</v>
      </c>
      <c r="BH34" s="46">
        <f t="shared" si="21"/>
        <v>2000</v>
      </c>
      <c r="BI34" s="46">
        <f t="shared" si="21"/>
        <v>465</v>
      </c>
      <c r="BJ34" s="216">
        <f t="shared" si="17"/>
        <v>23.25</v>
      </c>
      <c r="BK34" s="46">
        <f t="shared" si="22"/>
        <v>0</v>
      </c>
      <c r="BL34" s="46">
        <f t="shared" si="27"/>
        <v>0</v>
      </c>
      <c r="BM34" s="46">
        <f t="shared" si="27"/>
        <v>0</v>
      </c>
      <c r="BN34" s="227">
        <v>0</v>
      </c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ht="12.75">
      <c r="A35" s="41"/>
      <c r="B35" s="70" t="s">
        <v>55</v>
      </c>
      <c r="C35" s="60" t="s">
        <v>797</v>
      </c>
      <c r="D35" s="41">
        <v>0</v>
      </c>
      <c r="E35" s="41">
        <v>0</v>
      </c>
      <c r="F35" s="41">
        <v>0</v>
      </c>
      <c r="G35" s="227">
        <v>0</v>
      </c>
      <c r="H35" s="41">
        <v>0</v>
      </c>
      <c r="I35" s="41">
        <v>0</v>
      </c>
      <c r="J35" s="41">
        <v>0</v>
      </c>
      <c r="K35" s="227">
        <v>0</v>
      </c>
      <c r="L35" s="41"/>
      <c r="M35" s="70" t="s">
        <v>55</v>
      </c>
      <c r="N35" s="60" t="s">
        <v>797</v>
      </c>
      <c r="O35" s="41">
        <v>0</v>
      </c>
      <c r="P35" s="41">
        <v>0</v>
      </c>
      <c r="Q35" s="41">
        <v>0</v>
      </c>
      <c r="R35" s="218">
        <v>0</v>
      </c>
      <c r="S35" s="41">
        <v>0</v>
      </c>
      <c r="T35" s="41">
        <v>0</v>
      </c>
      <c r="U35" s="41">
        <v>0</v>
      </c>
      <c r="V35" s="227">
        <v>0</v>
      </c>
      <c r="W35" s="41"/>
      <c r="X35" s="70" t="s">
        <v>55</v>
      </c>
      <c r="Y35" s="60" t="s">
        <v>797</v>
      </c>
      <c r="Z35" s="46">
        <f>(O35-S35)</f>
        <v>0</v>
      </c>
      <c r="AA35" s="46">
        <f>(P35-T35)</f>
        <v>0</v>
      </c>
      <c r="AB35" s="46">
        <f>(Q35-U35)</f>
        <v>0</v>
      </c>
      <c r="AC35" s="218">
        <v>0</v>
      </c>
      <c r="AD35" s="41">
        <v>0</v>
      </c>
      <c r="AE35" s="41">
        <v>249</v>
      </c>
      <c r="AF35" s="41">
        <v>249</v>
      </c>
      <c r="AG35" s="216">
        <f aca="true" t="shared" si="31" ref="AG35:AG46">(AF35/AE35*100)</f>
        <v>100</v>
      </c>
      <c r="AH35" s="41"/>
      <c r="AI35" s="70" t="s">
        <v>55</v>
      </c>
      <c r="AJ35" s="60" t="s">
        <v>797</v>
      </c>
      <c r="AK35" s="41">
        <v>0</v>
      </c>
      <c r="AL35" s="41">
        <v>0</v>
      </c>
      <c r="AM35" s="41">
        <v>0</v>
      </c>
      <c r="AN35" s="227">
        <v>0</v>
      </c>
      <c r="AO35" s="46">
        <f>(AD35-AK35)</f>
        <v>0</v>
      </c>
      <c r="AP35" s="46">
        <f>(AE35-AL35)</f>
        <v>249</v>
      </c>
      <c r="AQ35" s="46">
        <f>(AF35-AM35)</f>
        <v>249</v>
      </c>
      <c r="AR35" s="216">
        <f aca="true" t="shared" si="32" ref="AR35:AR46">(AQ35/AP35*100)</f>
        <v>100</v>
      </c>
      <c r="AS35" s="41"/>
      <c r="AT35" s="70" t="s">
        <v>55</v>
      </c>
      <c r="AU35" s="60" t="s">
        <v>797</v>
      </c>
      <c r="AV35" s="41">
        <v>0</v>
      </c>
      <c r="AW35" s="41">
        <v>0</v>
      </c>
      <c r="AX35" s="41">
        <v>0</v>
      </c>
      <c r="AY35" s="227">
        <v>0</v>
      </c>
      <c r="AZ35" s="41">
        <v>0</v>
      </c>
      <c r="BA35" s="41">
        <v>0</v>
      </c>
      <c r="BB35" s="41">
        <v>0</v>
      </c>
      <c r="BC35" s="227">
        <v>0</v>
      </c>
      <c r="BD35" s="41"/>
      <c r="BE35" s="70" t="s">
        <v>55</v>
      </c>
      <c r="BF35" s="60" t="s">
        <v>797</v>
      </c>
      <c r="BG35" s="46">
        <f>(D35+H35+O35+AD35+AV35+AZ35)</f>
        <v>0</v>
      </c>
      <c r="BH35" s="46">
        <f>(E35+I35+P35+AE35+AW35+BA35)</f>
        <v>249</v>
      </c>
      <c r="BI35" s="46">
        <f>(F35+J35+Q35+AF35+AX35+BB35)</f>
        <v>249</v>
      </c>
      <c r="BJ35" s="216">
        <f t="shared" si="17"/>
        <v>100</v>
      </c>
      <c r="BK35" s="46">
        <f>(AK35+AV35+AZ35)</f>
        <v>0</v>
      </c>
      <c r="BL35" s="46">
        <f>(AL35+AW35+BA35)</f>
        <v>0</v>
      </c>
      <c r="BM35" s="46">
        <f>(AM35+AX35+BB35)</f>
        <v>0</v>
      </c>
      <c r="BN35" s="227">
        <v>0</v>
      </c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ht="12.75">
      <c r="A36" s="41"/>
      <c r="B36" s="70" t="s">
        <v>56</v>
      </c>
      <c r="C36" s="60" t="s">
        <v>116</v>
      </c>
      <c r="D36" s="41">
        <v>0</v>
      </c>
      <c r="E36" s="41">
        <v>0</v>
      </c>
      <c r="F36" s="41">
        <v>0</v>
      </c>
      <c r="G36" s="227">
        <v>0</v>
      </c>
      <c r="H36" s="41">
        <v>0</v>
      </c>
      <c r="I36" s="41">
        <v>0</v>
      </c>
      <c r="J36" s="41">
        <v>0</v>
      </c>
      <c r="K36" s="227">
        <v>0</v>
      </c>
      <c r="L36" s="41"/>
      <c r="M36" s="70" t="s">
        <v>56</v>
      </c>
      <c r="N36" s="60" t="s">
        <v>116</v>
      </c>
      <c r="O36" s="41">
        <v>0</v>
      </c>
      <c r="P36" s="41">
        <v>0</v>
      </c>
      <c r="Q36" s="41">
        <v>0</v>
      </c>
      <c r="R36" s="218">
        <v>0</v>
      </c>
      <c r="S36" s="41">
        <v>0</v>
      </c>
      <c r="T36" s="41">
        <v>0</v>
      </c>
      <c r="U36" s="41">
        <v>0</v>
      </c>
      <c r="V36" s="227">
        <v>0</v>
      </c>
      <c r="W36" s="41"/>
      <c r="X36" s="70" t="s">
        <v>56</v>
      </c>
      <c r="Y36" s="60" t="s">
        <v>116</v>
      </c>
      <c r="Z36" s="46">
        <f aca="true" t="shared" si="33" ref="Z36:Z45">(O36-S36)</f>
        <v>0</v>
      </c>
      <c r="AA36" s="46">
        <f aca="true" t="shared" si="34" ref="AA36:AA45">(P36-T36)</f>
        <v>0</v>
      </c>
      <c r="AB36" s="46">
        <f aca="true" t="shared" si="35" ref="AB36:AB45">(Q36-U36)</f>
        <v>0</v>
      </c>
      <c r="AC36" s="218">
        <v>0</v>
      </c>
      <c r="AD36" s="41">
        <v>0</v>
      </c>
      <c r="AE36" s="41">
        <v>320</v>
      </c>
      <c r="AF36" s="41">
        <v>320</v>
      </c>
      <c r="AG36" s="216">
        <f t="shared" si="31"/>
        <v>100</v>
      </c>
      <c r="AH36" s="41"/>
      <c r="AI36" s="70" t="s">
        <v>56</v>
      </c>
      <c r="AJ36" s="60" t="s">
        <v>116</v>
      </c>
      <c r="AK36" s="41">
        <v>0</v>
      </c>
      <c r="AL36" s="41">
        <v>0</v>
      </c>
      <c r="AM36" s="41">
        <v>0</v>
      </c>
      <c r="AN36" s="227">
        <v>0</v>
      </c>
      <c r="AO36" s="46">
        <f aca="true" t="shared" si="36" ref="AO36:AO45">(AD36-AK36)</f>
        <v>0</v>
      </c>
      <c r="AP36" s="46">
        <f aca="true" t="shared" si="37" ref="AP36:AP45">(AE36-AL36)</f>
        <v>320</v>
      </c>
      <c r="AQ36" s="46">
        <f aca="true" t="shared" si="38" ref="AQ36:AQ45">(AF36-AM36)</f>
        <v>320</v>
      </c>
      <c r="AR36" s="216">
        <f t="shared" si="32"/>
        <v>100</v>
      </c>
      <c r="AS36" s="41"/>
      <c r="AT36" s="70" t="s">
        <v>56</v>
      </c>
      <c r="AU36" s="60" t="s">
        <v>116</v>
      </c>
      <c r="AV36" s="41">
        <v>0</v>
      </c>
      <c r="AW36" s="41">
        <v>0</v>
      </c>
      <c r="AX36" s="41">
        <v>0</v>
      </c>
      <c r="AY36" s="227">
        <v>0</v>
      </c>
      <c r="AZ36" s="41">
        <v>0</v>
      </c>
      <c r="BA36" s="41">
        <v>0</v>
      </c>
      <c r="BB36" s="41">
        <v>0</v>
      </c>
      <c r="BC36" s="227">
        <v>0</v>
      </c>
      <c r="BD36" s="41"/>
      <c r="BE36" s="70" t="s">
        <v>56</v>
      </c>
      <c r="BF36" s="60" t="s">
        <v>116</v>
      </c>
      <c r="BG36" s="46">
        <f aca="true" t="shared" si="39" ref="BG36:BG45">(D36+H36+O36+AD36+AV36+AZ36)</f>
        <v>0</v>
      </c>
      <c r="BH36" s="46">
        <f aca="true" t="shared" si="40" ref="BH36:BH45">(E36+I36+P36+AE36+AW36+BA36)</f>
        <v>320</v>
      </c>
      <c r="BI36" s="46">
        <f aca="true" t="shared" si="41" ref="BI36:BI45">(F36+J36+Q36+AF36+AX36+BB36)</f>
        <v>320</v>
      </c>
      <c r="BJ36" s="216">
        <f aca="true" t="shared" si="42" ref="BJ36:BJ46">(BI36/BH36*100)</f>
        <v>100</v>
      </c>
      <c r="BK36" s="46">
        <f aca="true" t="shared" si="43" ref="BK36:BK45">(AK36+AV36+AZ36)</f>
        <v>0</v>
      </c>
      <c r="BL36" s="46">
        <f aca="true" t="shared" si="44" ref="BL36:BL45">(AL36+AW36+BA36)</f>
        <v>0</v>
      </c>
      <c r="BM36" s="46">
        <f aca="true" t="shared" si="45" ref="BM36:BM45">(AM36+AX36+BB36)</f>
        <v>0</v>
      </c>
      <c r="BN36" s="227">
        <v>0</v>
      </c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2.75">
      <c r="A37" s="41"/>
      <c r="B37" s="70" t="s">
        <v>57</v>
      </c>
      <c r="C37" s="60" t="s">
        <v>652</v>
      </c>
      <c r="D37" s="41">
        <v>0</v>
      </c>
      <c r="E37" s="41">
        <v>0</v>
      </c>
      <c r="F37" s="41">
        <v>0</v>
      </c>
      <c r="G37" s="227">
        <v>0</v>
      </c>
      <c r="H37" s="41">
        <v>0</v>
      </c>
      <c r="I37" s="41">
        <v>0</v>
      </c>
      <c r="J37" s="41">
        <v>0</v>
      </c>
      <c r="K37" s="227">
        <v>0</v>
      </c>
      <c r="L37" s="41"/>
      <c r="M37" s="70" t="s">
        <v>57</v>
      </c>
      <c r="N37" s="60" t="s">
        <v>652</v>
      </c>
      <c r="O37" s="41">
        <v>0</v>
      </c>
      <c r="P37" s="41">
        <v>0</v>
      </c>
      <c r="Q37" s="41">
        <v>0</v>
      </c>
      <c r="R37" s="218">
        <v>0</v>
      </c>
      <c r="S37" s="41">
        <v>0</v>
      </c>
      <c r="T37" s="41">
        <v>0</v>
      </c>
      <c r="U37" s="41">
        <v>0</v>
      </c>
      <c r="V37" s="227">
        <v>0</v>
      </c>
      <c r="W37" s="41"/>
      <c r="X37" s="70" t="s">
        <v>57</v>
      </c>
      <c r="Y37" s="60" t="s">
        <v>652</v>
      </c>
      <c r="Z37" s="46">
        <f t="shared" si="33"/>
        <v>0</v>
      </c>
      <c r="AA37" s="46">
        <f t="shared" si="34"/>
        <v>0</v>
      </c>
      <c r="AB37" s="46">
        <f t="shared" si="35"/>
        <v>0</v>
      </c>
      <c r="AC37" s="218">
        <v>0</v>
      </c>
      <c r="AD37" s="41">
        <v>0</v>
      </c>
      <c r="AE37" s="41">
        <v>5339</v>
      </c>
      <c r="AF37" s="41">
        <v>5339</v>
      </c>
      <c r="AG37" s="216">
        <f t="shared" si="31"/>
        <v>100</v>
      </c>
      <c r="AH37" s="41"/>
      <c r="AI37" s="70" t="s">
        <v>57</v>
      </c>
      <c r="AJ37" s="60" t="s">
        <v>652</v>
      </c>
      <c r="AK37" s="41">
        <v>0</v>
      </c>
      <c r="AL37" s="41">
        <v>0</v>
      </c>
      <c r="AM37" s="41">
        <v>0</v>
      </c>
      <c r="AN37" s="227">
        <v>0</v>
      </c>
      <c r="AO37" s="46">
        <f t="shared" si="36"/>
        <v>0</v>
      </c>
      <c r="AP37" s="46">
        <f t="shared" si="37"/>
        <v>5339</v>
      </c>
      <c r="AQ37" s="46">
        <f t="shared" si="38"/>
        <v>5339</v>
      </c>
      <c r="AR37" s="216">
        <f t="shared" si="32"/>
        <v>100</v>
      </c>
      <c r="AS37" s="41"/>
      <c r="AT37" s="70" t="s">
        <v>57</v>
      </c>
      <c r="AU37" s="60" t="s">
        <v>652</v>
      </c>
      <c r="AV37" s="41">
        <v>0</v>
      </c>
      <c r="AW37" s="41">
        <v>0</v>
      </c>
      <c r="AX37" s="41">
        <v>0</v>
      </c>
      <c r="AY37" s="227">
        <v>0</v>
      </c>
      <c r="AZ37" s="41">
        <v>0</v>
      </c>
      <c r="BA37" s="41">
        <v>0</v>
      </c>
      <c r="BB37" s="41">
        <v>0</v>
      </c>
      <c r="BC37" s="227">
        <v>0</v>
      </c>
      <c r="BD37" s="41"/>
      <c r="BE37" s="70" t="s">
        <v>57</v>
      </c>
      <c r="BF37" s="60" t="s">
        <v>652</v>
      </c>
      <c r="BG37" s="46">
        <f t="shared" si="39"/>
        <v>0</v>
      </c>
      <c r="BH37" s="46">
        <f t="shared" si="40"/>
        <v>5339</v>
      </c>
      <c r="BI37" s="46">
        <f t="shared" si="41"/>
        <v>5339</v>
      </c>
      <c r="BJ37" s="216">
        <f t="shared" si="42"/>
        <v>100</v>
      </c>
      <c r="BK37" s="46">
        <f t="shared" si="43"/>
        <v>0</v>
      </c>
      <c r="BL37" s="46">
        <f t="shared" si="44"/>
        <v>0</v>
      </c>
      <c r="BM37" s="46">
        <f t="shared" si="45"/>
        <v>0</v>
      </c>
      <c r="BN37" s="227">
        <v>0</v>
      </c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ht="12.75">
      <c r="A38" s="41"/>
      <c r="B38" s="70" t="s">
        <v>58</v>
      </c>
      <c r="C38" s="60" t="s">
        <v>119</v>
      </c>
      <c r="D38" s="41">
        <v>0</v>
      </c>
      <c r="E38" s="41">
        <v>428</v>
      </c>
      <c r="F38" s="41">
        <v>428</v>
      </c>
      <c r="G38" s="216">
        <f>(F38/E38*100)</f>
        <v>100</v>
      </c>
      <c r="H38" s="41">
        <v>0</v>
      </c>
      <c r="I38" s="41">
        <v>11</v>
      </c>
      <c r="J38" s="41">
        <v>12</v>
      </c>
      <c r="K38" s="216">
        <f>(J38/I38*100)</f>
        <v>109.09090909090908</v>
      </c>
      <c r="L38" s="41"/>
      <c r="M38" s="70" t="s">
        <v>58</v>
      </c>
      <c r="N38" s="60" t="s">
        <v>119</v>
      </c>
      <c r="O38" s="41">
        <v>0</v>
      </c>
      <c r="P38" s="41">
        <v>1038</v>
      </c>
      <c r="Q38" s="41">
        <v>1037</v>
      </c>
      <c r="R38" s="216">
        <f t="shared" si="8"/>
        <v>99.90366088631984</v>
      </c>
      <c r="S38" s="41">
        <v>0</v>
      </c>
      <c r="T38" s="41">
        <v>0</v>
      </c>
      <c r="U38" s="41">
        <v>0</v>
      </c>
      <c r="V38" s="227">
        <v>0</v>
      </c>
      <c r="W38" s="41"/>
      <c r="X38" s="70" t="s">
        <v>58</v>
      </c>
      <c r="Y38" s="60" t="s">
        <v>119</v>
      </c>
      <c r="Z38" s="46">
        <f t="shared" si="33"/>
        <v>0</v>
      </c>
      <c r="AA38" s="46">
        <f t="shared" si="34"/>
        <v>1038</v>
      </c>
      <c r="AB38" s="46">
        <f t="shared" si="35"/>
        <v>1037</v>
      </c>
      <c r="AC38" s="216">
        <f>(AB38/AA38*100)</f>
        <v>99.90366088631984</v>
      </c>
      <c r="AD38" s="41">
        <v>0</v>
      </c>
      <c r="AE38" s="41">
        <v>30562</v>
      </c>
      <c r="AF38" s="41">
        <v>30562</v>
      </c>
      <c r="AG38" s="216">
        <f t="shared" si="31"/>
        <v>100</v>
      </c>
      <c r="AH38" s="41"/>
      <c r="AI38" s="70" t="s">
        <v>58</v>
      </c>
      <c r="AJ38" s="60" t="s">
        <v>119</v>
      </c>
      <c r="AK38" s="41">
        <v>0</v>
      </c>
      <c r="AL38" s="41">
        <v>0</v>
      </c>
      <c r="AM38" s="41">
        <v>0</v>
      </c>
      <c r="AN38" s="227">
        <v>0</v>
      </c>
      <c r="AO38" s="46">
        <f t="shared" si="36"/>
        <v>0</v>
      </c>
      <c r="AP38" s="46">
        <f t="shared" si="37"/>
        <v>30562</v>
      </c>
      <c r="AQ38" s="46">
        <f t="shared" si="38"/>
        <v>30562</v>
      </c>
      <c r="AR38" s="216">
        <f t="shared" si="32"/>
        <v>100</v>
      </c>
      <c r="AS38" s="41"/>
      <c r="AT38" s="70" t="s">
        <v>58</v>
      </c>
      <c r="AU38" s="60" t="s">
        <v>119</v>
      </c>
      <c r="AV38" s="41">
        <v>0</v>
      </c>
      <c r="AW38" s="41">
        <v>0</v>
      </c>
      <c r="AX38" s="41">
        <v>0</v>
      </c>
      <c r="AY38" s="227">
        <v>0</v>
      </c>
      <c r="AZ38" s="41">
        <v>0</v>
      </c>
      <c r="BA38" s="41">
        <v>0</v>
      </c>
      <c r="BB38" s="41">
        <v>0</v>
      </c>
      <c r="BC38" s="227">
        <v>0</v>
      </c>
      <c r="BD38" s="41"/>
      <c r="BE38" s="70" t="s">
        <v>58</v>
      </c>
      <c r="BF38" s="60" t="s">
        <v>119</v>
      </c>
      <c r="BG38" s="46">
        <f t="shared" si="39"/>
        <v>0</v>
      </c>
      <c r="BH38" s="46">
        <f t="shared" si="40"/>
        <v>32039</v>
      </c>
      <c r="BI38" s="46">
        <f t="shared" si="41"/>
        <v>32039</v>
      </c>
      <c r="BJ38" s="216">
        <f t="shared" si="42"/>
        <v>100</v>
      </c>
      <c r="BK38" s="46">
        <f t="shared" si="43"/>
        <v>0</v>
      </c>
      <c r="BL38" s="46">
        <f t="shared" si="44"/>
        <v>0</v>
      </c>
      <c r="BM38" s="46">
        <f t="shared" si="45"/>
        <v>0</v>
      </c>
      <c r="BN38" s="227">
        <v>0</v>
      </c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ht="12.75">
      <c r="A39" s="41"/>
      <c r="B39" s="70" t="s">
        <v>59</v>
      </c>
      <c r="C39" s="60" t="s">
        <v>122</v>
      </c>
      <c r="D39" s="41">
        <v>0</v>
      </c>
      <c r="E39" s="41">
        <v>0</v>
      </c>
      <c r="F39" s="41">
        <v>0</v>
      </c>
      <c r="G39" s="227">
        <v>0</v>
      </c>
      <c r="H39" s="41">
        <v>0</v>
      </c>
      <c r="I39" s="41">
        <v>0</v>
      </c>
      <c r="J39" s="41">
        <v>0</v>
      </c>
      <c r="K39" s="227">
        <v>0</v>
      </c>
      <c r="L39" s="41"/>
      <c r="M39" s="70" t="s">
        <v>59</v>
      </c>
      <c r="N39" s="60" t="s">
        <v>122</v>
      </c>
      <c r="O39" s="41">
        <v>0</v>
      </c>
      <c r="P39" s="41">
        <v>0</v>
      </c>
      <c r="Q39" s="41">
        <v>0</v>
      </c>
      <c r="R39" s="218">
        <v>0</v>
      </c>
      <c r="S39" s="41">
        <v>0</v>
      </c>
      <c r="T39" s="41">
        <v>0</v>
      </c>
      <c r="U39" s="41">
        <v>0</v>
      </c>
      <c r="V39" s="227">
        <v>0</v>
      </c>
      <c r="W39" s="41"/>
      <c r="X39" s="70" t="s">
        <v>59</v>
      </c>
      <c r="Y39" s="60" t="s">
        <v>122</v>
      </c>
      <c r="Z39" s="46">
        <f t="shared" si="33"/>
        <v>0</v>
      </c>
      <c r="AA39" s="46">
        <f t="shared" si="34"/>
        <v>0</v>
      </c>
      <c r="AB39" s="46">
        <f t="shared" si="35"/>
        <v>0</v>
      </c>
      <c r="AC39" s="218">
        <v>0</v>
      </c>
      <c r="AD39" s="41">
        <v>0</v>
      </c>
      <c r="AE39" s="41">
        <v>1176</v>
      </c>
      <c r="AF39" s="41">
        <v>1176</v>
      </c>
      <c r="AG39" s="216">
        <f t="shared" si="31"/>
        <v>100</v>
      </c>
      <c r="AH39" s="41"/>
      <c r="AI39" s="70" t="s">
        <v>59</v>
      </c>
      <c r="AJ39" s="60" t="s">
        <v>122</v>
      </c>
      <c r="AK39" s="41">
        <v>0</v>
      </c>
      <c r="AL39" s="41">
        <v>0</v>
      </c>
      <c r="AM39" s="41">
        <v>0</v>
      </c>
      <c r="AN39" s="227">
        <v>0</v>
      </c>
      <c r="AO39" s="46">
        <f t="shared" si="36"/>
        <v>0</v>
      </c>
      <c r="AP39" s="46">
        <f t="shared" si="37"/>
        <v>1176</v>
      </c>
      <c r="AQ39" s="46">
        <f t="shared" si="38"/>
        <v>1176</v>
      </c>
      <c r="AR39" s="216">
        <f t="shared" si="32"/>
        <v>100</v>
      </c>
      <c r="AS39" s="41"/>
      <c r="AT39" s="70" t="s">
        <v>59</v>
      </c>
      <c r="AU39" s="60" t="s">
        <v>122</v>
      </c>
      <c r="AV39" s="41">
        <v>0</v>
      </c>
      <c r="AW39" s="41">
        <v>0</v>
      </c>
      <c r="AX39" s="41">
        <v>0</v>
      </c>
      <c r="AY39" s="227">
        <v>0</v>
      </c>
      <c r="AZ39" s="41">
        <v>0</v>
      </c>
      <c r="BA39" s="41">
        <v>0</v>
      </c>
      <c r="BB39" s="41">
        <v>0</v>
      </c>
      <c r="BC39" s="227">
        <v>0</v>
      </c>
      <c r="BD39" s="41"/>
      <c r="BE39" s="70" t="s">
        <v>59</v>
      </c>
      <c r="BF39" s="60" t="s">
        <v>122</v>
      </c>
      <c r="BG39" s="46">
        <f t="shared" si="39"/>
        <v>0</v>
      </c>
      <c r="BH39" s="46">
        <f t="shared" si="40"/>
        <v>1176</v>
      </c>
      <c r="BI39" s="46">
        <f t="shared" si="41"/>
        <v>1176</v>
      </c>
      <c r="BJ39" s="216">
        <f t="shared" si="42"/>
        <v>100</v>
      </c>
      <c r="BK39" s="46">
        <f t="shared" si="43"/>
        <v>0</v>
      </c>
      <c r="BL39" s="46">
        <f t="shared" si="44"/>
        <v>0</v>
      </c>
      <c r="BM39" s="46">
        <f t="shared" si="45"/>
        <v>0</v>
      </c>
      <c r="BN39" s="227">
        <v>0</v>
      </c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ht="12.75">
      <c r="A40" s="41"/>
      <c r="B40" s="70" t="s">
        <v>60</v>
      </c>
      <c r="C40" s="60" t="s">
        <v>713</v>
      </c>
      <c r="D40" s="41">
        <v>0</v>
      </c>
      <c r="E40" s="41">
        <v>0</v>
      </c>
      <c r="F40" s="41">
        <v>0</v>
      </c>
      <c r="G40" s="227">
        <v>0</v>
      </c>
      <c r="H40" s="41">
        <v>0</v>
      </c>
      <c r="I40" s="41">
        <v>0</v>
      </c>
      <c r="J40" s="41">
        <v>0</v>
      </c>
      <c r="K40" s="227">
        <v>0</v>
      </c>
      <c r="L40" s="41"/>
      <c r="M40" s="70" t="s">
        <v>60</v>
      </c>
      <c r="N40" s="483" t="s">
        <v>713</v>
      </c>
      <c r="O40" s="41">
        <v>0</v>
      </c>
      <c r="P40" s="41">
        <v>50</v>
      </c>
      <c r="Q40" s="41">
        <v>50</v>
      </c>
      <c r="R40" s="216">
        <f t="shared" si="8"/>
        <v>100</v>
      </c>
      <c r="S40" s="41">
        <v>0</v>
      </c>
      <c r="T40" s="41">
        <v>0</v>
      </c>
      <c r="U40" s="41">
        <v>0</v>
      </c>
      <c r="V40" s="227">
        <v>0</v>
      </c>
      <c r="W40" s="41"/>
      <c r="X40" s="70" t="s">
        <v>60</v>
      </c>
      <c r="Y40" s="60" t="s">
        <v>713</v>
      </c>
      <c r="Z40" s="46">
        <f>(O40-S40)</f>
        <v>0</v>
      </c>
      <c r="AA40" s="46">
        <f>(P40-T40)</f>
        <v>50</v>
      </c>
      <c r="AB40" s="46">
        <f>(Q40-U40)</f>
        <v>50</v>
      </c>
      <c r="AC40" s="216">
        <f>(AB40/AA40*100)</f>
        <v>100</v>
      </c>
      <c r="AD40" s="41">
        <v>0</v>
      </c>
      <c r="AE40" s="41">
        <v>0</v>
      </c>
      <c r="AF40" s="41">
        <v>0</v>
      </c>
      <c r="AG40" s="218">
        <v>0</v>
      </c>
      <c r="AH40" s="41"/>
      <c r="AI40" s="70" t="s">
        <v>60</v>
      </c>
      <c r="AJ40" s="60" t="s">
        <v>713</v>
      </c>
      <c r="AK40" s="41">
        <v>0</v>
      </c>
      <c r="AL40" s="41">
        <v>0</v>
      </c>
      <c r="AM40" s="41">
        <v>0</v>
      </c>
      <c r="AN40" s="227">
        <v>0</v>
      </c>
      <c r="AO40" s="46">
        <f>(AD40-AK40)</f>
        <v>0</v>
      </c>
      <c r="AP40" s="46">
        <f>(AE40-AL40)</f>
        <v>0</v>
      </c>
      <c r="AQ40" s="46">
        <f>(AF40-AM40)</f>
        <v>0</v>
      </c>
      <c r="AR40" s="218">
        <v>0</v>
      </c>
      <c r="AS40" s="41"/>
      <c r="AT40" s="70" t="s">
        <v>60</v>
      </c>
      <c r="AU40" s="60" t="s">
        <v>713</v>
      </c>
      <c r="AV40" s="41">
        <v>0</v>
      </c>
      <c r="AW40" s="41">
        <v>0</v>
      </c>
      <c r="AX40" s="41">
        <v>0</v>
      </c>
      <c r="AY40" s="227">
        <v>0</v>
      </c>
      <c r="AZ40" s="41">
        <v>0</v>
      </c>
      <c r="BA40" s="41">
        <v>0</v>
      </c>
      <c r="BB40" s="41">
        <v>0</v>
      </c>
      <c r="BC40" s="227">
        <v>0</v>
      </c>
      <c r="BD40" s="41"/>
      <c r="BE40" s="70" t="s">
        <v>60</v>
      </c>
      <c r="BF40" s="60" t="s">
        <v>713</v>
      </c>
      <c r="BG40" s="46">
        <f>(D40+H40+O40+AD40+AV40+AZ40)</f>
        <v>0</v>
      </c>
      <c r="BH40" s="46">
        <f>(E40+I40+P40+AE40+AW40+BA40)</f>
        <v>50</v>
      </c>
      <c r="BI40" s="46">
        <f>(F40+J40+Q40+AF40+AX40+BB40)</f>
        <v>50</v>
      </c>
      <c r="BJ40" s="216">
        <f t="shared" si="42"/>
        <v>100</v>
      </c>
      <c r="BK40" s="46">
        <f>(AK40+AV40+AZ40)</f>
        <v>0</v>
      </c>
      <c r="BL40" s="46">
        <f>(AL40+AW40+BA40)</f>
        <v>0</v>
      </c>
      <c r="BM40" s="46">
        <f>(AM40+AX40+BB40)</f>
        <v>0</v>
      </c>
      <c r="BN40" s="227">
        <v>0</v>
      </c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ht="12.75">
      <c r="A41" s="41"/>
      <c r="B41" s="70" t="s">
        <v>61</v>
      </c>
      <c r="C41" s="163" t="s">
        <v>124</v>
      </c>
      <c r="D41" s="41">
        <v>0</v>
      </c>
      <c r="E41" s="41">
        <v>0</v>
      </c>
      <c r="F41" s="41">
        <v>0</v>
      </c>
      <c r="G41" s="227">
        <v>0</v>
      </c>
      <c r="H41" s="41">
        <v>0</v>
      </c>
      <c r="I41" s="41">
        <v>0</v>
      </c>
      <c r="J41" s="41">
        <v>0</v>
      </c>
      <c r="K41" s="227">
        <v>0</v>
      </c>
      <c r="L41" s="41"/>
      <c r="M41" s="70" t="s">
        <v>61</v>
      </c>
      <c r="N41" s="163" t="s">
        <v>124</v>
      </c>
      <c r="O41" s="41">
        <v>0</v>
      </c>
      <c r="P41" s="41">
        <v>0</v>
      </c>
      <c r="Q41" s="41">
        <v>0</v>
      </c>
      <c r="R41" s="218">
        <v>0</v>
      </c>
      <c r="S41" s="41">
        <v>0</v>
      </c>
      <c r="T41" s="41">
        <v>0</v>
      </c>
      <c r="U41" s="41">
        <v>0</v>
      </c>
      <c r="V41" s="227">
        <v>0</v>
      </c>
      <c r="W41" s="41"/>
      <c r="X41" s="70" t="s">
        <v>61</v>
      </c>
      <c r="Y41" s="163" t="s">
        <v>124</v>
      </c>
      <c r="Z41" s="46">
        <f t="shared" si="33"/>
        <v>0</v>
      </c>
      <c r="AA41" s="46">
        <f t="shared" si="34"/>
        <v>0</v>
      </c>
      <c r="AB41" s="46">
        <f t="shared" si="35"/>
        <v>0</v>
      </c>
      <c r="AC41" s="218">
        <v>0</v>
      </c>
      <c r="AD41" s="41">
        <v>0</v>
      </c>
      <c r="AE41" s="41">
        <v>4598</v>
      </c>
      <c r="AF41" s="41">
        <v>4598</v>
      </c>
      <c r="AG41" s="216">
        <f t="shared" si="31"/>
        <v>100</v>
      </c>
      <c r="AH41" s="41"/>
      <c r="AI41" s="70" t="s">
        <v>61</v>
      </c>
      <c r="AJ41" s="163" t="s">
        <v>124</v>
      </c>
      <c r="AK41" s="41">
        <v>0</v>
      </c>
      <c r="AL41" s="41">
        <v>0</v>
      </c>
      <c r="AM41" s="41">
        <v>0</v>
      </c>
      <c r="AN41" s="227">
        <v>0</v>
      </c>
      <c r="AO41" s="46">
        <f t="shared" si="36"/>
        <v>0</v>
      </c>
      <c r="AP41" s="46">
        <f t="shared" si="37"/>
        <v>4598</v>
      </c>
      <c r="AQ41" s="46">
        <f t="shared" si="38"/>
        <v>4598</v>
      </c>
      <c r="AR41" s="216">
        <f t="shared" si="32"/>
        <v>100</v>
      </c>
      <c r="AS41" s="41"/>
      <c r="AT41" s="70" t="s">
        <v>61</v>
      </c>
      <c r="AU41" s="163" t="s">
        <v>124</v>
      </c>
      <c r="AV41" s="41">
        <v>0</v>
      </c>
      <c r="AW41" s="41">
        <v>0</v>
      </c>
      <c r="AX41" s="41">
        <v>0</v>
      </c>
      <c r="AY41" s="227">
        <v>0</v>
      </c>
      <c r="AZ41" s="41">
        <v>0</v>
      </c>
      <c r="BA41" s="41">
        <v>0</v>
      </c>
      <c r="BB41" s="41">
        <v>0</v>
      </c>
      <c r="BC41" s="227">
        <v>0</v>
      </c>
      <c r="BD41" s="41"/>
      <c r="BE41" s="70" t="s">
        <v>61</v>
      </c>
      <c r="BF41" s="163" t="s">
        <v>124</v>
      </c>
      <c r="BG41" s="46">
        <f t="shared" si="39"/>
        <v>0</v>
      </c>
      <c r="BH41" s="46">
        <f t="shared" si="40"/>
        <v>4598</v>
      </c>
      <c r="BI41" s="46">
        <f t="shared" si="41"/>
        <v>4598</v>
      </c>
      <c r="BJ41" s="216">
        <f t="shared" si="42"/>
        <v>100</v>
      </c>
      <c r="BK41" s="46">
        <f t="shared" si="43"/>
        <v>0</v>
      </c>
      <c r="BL41" s="46">
        <f t="shared" si="44"/>
        <v>0</v>
      </c>
      <c r="BM41" s="46">
        <f t="shared" si="45"/>
        <v>0</v>
      </c>
      <c r="BN41" s="227">
        <v>0</v>
      </c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ht="12.75">
      <c r="A42" s="41"/>
      <c r="B42" s="70" t="s">
        <v>62</v>
      </c>
      <c r="C42" s="60" t="s">
        <v>126</v>
      </c>
      <c r="D42" s="41">
        <v>0</v>
      </c>
      <c r="E42" s="41">
        <v>0</v>
      </c>
      <c r="F42" s="41">
        <v>0</v>
      </c>
      <c r="G42" s="227">
        <v>0</v>
      </c>
      <c r="H42" s="41">
        <v>0</v>
      </c>
      <c r="I42" s="41">
        <v>0</v>
      </c>
      <c r="J42" s="41">
        <v>0</v>
      </c>
      <c r="K42" s="227">
        <v>0</v>
      </c>
      <c r="L42" s="41"/>
      <c r="M42" s="70" t="s">
        <v>62</v>
      </c>
      <c r="N42" s="60" t="s">
        <v>126</v>
      </c>
      <c r="O42" s="41">
        <v>0</v>
      </c>
      <c r="P42" s="41">
        <v>225</v>
      </c>
      <c r="Q42" s="41">
        <v>225</v>
      </c>
      <c r="R42" s="216">
        <f t="shared" si="8"/>
        <v>100</v>
      </c>
      <c r="S42" s="41">
        <v>0</v>
      </c>
      <c r="T42" s="41">
        <v>0</v>
      </c>
      <c r="U42" s="41">
        <v>0</v>
      </c>
      <c r="V42" s="227">
        <v>0</v>
      </c>
      <c r="W42" s="41"/>
      <c r="X42" s="70" t="s">
        <v>62</v>
      </c>
      <c r="Y42" s="60" t="s">
        <v>126</v>
      </c>
      <c r="Z42" s="46">
        <f t="shared" si="33"/>
        <v>0</v>
      </c>
      <c r="AA42" s="46">
        <f t="shared" si="34"/>
        <v>225</v>
      </c>
      <c r="AB42" s="46">
        <f t="shared" si="35"/>
        <v>225</v>
      </c>
      <c r="AC42" s="216">
        <f>(AB42/AA42*100)</f>
        <v>100</v>
      </c>
      <c r="AD42" s="41">
        <v>0</v>
      </c>
      <c r="AE42" s="41">
        <v>2915</v>
      </c>
      <c r="AF42" s="41">
        <v>2915</v>
      </c>
      <c r="AG42" s="216">
        <f t="shared" si="31"/>
        <v>100</v>
      </c>
      <c r="AH42" s="41"/>
      <c r="AI42" s="70" t="s">
        <v>62</v>
      </c>
      <c r="AJ42" s="60" t="s">
        <v>126</v>
      </c>
      <c r="AK42" s="41">
        <v>0</v>
      </c>
      <c r="AL42" s="41">
        <v>0</v>
      </c>
      <c r="AM42" s="41">
        <v>0</v>
      </c>
      <c r="AN42" s="227">
        <v>0</v>
      </c>
      <c r="AO42" s="46">
        <f t="shared" si="36"/>
        <v>0</v>
      </c>
      <c r="AP42" s="46">
        <f t="shared" si="37"/>
        <v>2915</v>
      </c>
      <c r="AQ42" s="46">
        <f t="shared" si="38"/>
        <v>2915</v>
      </c>
      <c r="AR42" s="216">
        <f t="shared" si="32"/>
        <v>100</v>
      </c>
      <c r="AS42" s="41"/>
      <c r="AT42" s="70" t="s">
        <v>62</v>
      </c>
      <c r="AU42" s="60" t="s">
        <v>126</v>
      </c>
      <c r="AV42" s="41">
        <v>0</v>
      </c>
      <c r="AW42" s="41">
        <v>0</v>
      </c>
      <c r="AX42" s="41">
        <v>0</v>
      </c>
      <c r="AY42" s="227">
        <v>0</v>
      </c>
      <c r="AZ42" s="41">
        <v>0</v>
      </c>
      <c r="BA42" s="41">
        <v>0</v>
      </c>
      <c r="BB42" s="41">
        <v>0</v>
      </c>
      <c r="BC42" s="227">
        <v>0</v>
      </c>
      <c r="BD42" s="41"/>
      <c r="BE42" s="70" t="s">
        <v>62</v>
      </c>
      <c r="BF42" s="60" t="s">
        <v>126</v>
      </c>
      <c r="BG42" s="46">
        <f t="shared" si="39"/>
        <v>0</v>
      </c>
      <c r="BH42" s="46">
        <f t="shared" si="40"/>
        <v>3140</v>
      </c>
      <c r="BI42" s="46">
        <f t="shared" si="41"/>
        <v>3140</v>
      </c>
      <c r="BJ42" s="216">
        <f t="shared" si="42"/>
        <v>100</v>
      </c>
      <c r="BK42" s="46">
        <f t="shared" si="43"/>
        <v>0</v>
      </c>
      <c r="BL42" s="46">
        <f t="shared" si="44"/>
        <v>0</v>
      </c>
      <c r="BM42" s="46">
        <f t="shared" si="45"/>
        <v>0</v>
      </c>
      <c r="BN42" s="227">
        <v>0</v>
      </c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  <row r="43" spans="1:80" ht="12.75">
      <c r="A43" s="147"/>
      <c r="B43" s="70" t="s">
        <v>63</v>
      </c>
      <c r="C43" s="460" t="s">
        <v>128</v>
      </c>
      <c r="D43" s="41">
        <v>0</v>
      </c>
      <c r="E43" s="41">
        <v>0</v>
      </c>
      <c r="F43" s="41">
        <v>0</v>
      </c>
      <c r="G43" s="227">
        <v>0</v>
      </c>
      <c r="H43" s="41">
        <v>0</v>
      </c>
      <c r="I43" s="41">
        <v>0</v>
      </c>
      <c r="J43" s="41">
        <v>0</v>
      </c>
      <c r="K43" s="227">
        <v>0</v>
      </c>
      <c r="L43" s="147"/>
      <c r="M43" s="70" t="s">
        <v>63</v>
      </c>
      <c r="N43" s="460" t="s">
        <v>128</v>
      </c>
      <c r="O43" s="41">
        <v>0</v>
      </c>
      <c r="P43" s="41">
        <v>0</v>
      </c>
      <c r="Q43" s="41">
        <v>0</v>
      </c>
      <c r="R43" s="218">
        <v>0</v>
      </c>
      <c r="S43" s="41">
        <v>0</v>
      </c>
      <c r="T43" s="41">
        <v>0</v>
      </c>
      <c r="U43" s="41">
        <v>0</v>
      </c>
      <c r="V43" s="227">
        <v>0</v>
      </c>
      <c r="W43" s="147"/>
      <c r="X43" s="70" t="s">
        <v>63</v>
      </c>
      <c r="Y43" s="460" t="s">
        <v>128</v>
      </c>
      <c r="Z43" s="46">
        <f t="shared" si="33"/>
        <v>0</v>
      </c>
      <c r="AA43" s="46">
        <f t="shared" si="34"/>
        <v>0</v>
      </c>
      <c r="AB43" s="46">
        <f t="shared" si="35"/>
        <v>0</v>
      </c>
      <c r="AC43" s="218">
        <v>0</v>
      </c>
      <c r="AD43" s="41">
        <v>0</v>
      </c>
      <c r="AE43" s="41">
        <v>2024</v>
      </c>
      <c r="AF43" s="41">
        <v>2024</v>
      </c>
      <c r="AG43" s="216">
        <f t="shared" si="31"/>
        <v>100</v>
      </c>
      <c r="AH43" s="147"/>
      <c r="AI43" s="70" t="s">
        <v>63</v>
      </c>
      <c r="AJ43" s="460" t="s">
        <v>128</v>
      </c>
      <c r="AK43" s="41">
        <v>0</v>
      </c>
      <c r="AL43" s="41">
        <v>0</v>
      </c>
      <c r="AM43" s="41">
        <v>0</v>
      </c>
      <c r="AN43" s="227">
        <v>0</v>
      </c>
      <c r="AO43" s="46">
        <f t="shared" si="36"/>
        <v>0</v>
      </c>
      <c r="AP43" s="46">
        <f t="shared" si="37"/>
        <v>2024</v>
      </c>
      <c r="AQ43" s="46">
        <f t="shared" si="38"/>
        <v>2024</v>
      </c>
      <c r="AR43" s="216">
        <f t="shared" si="32"/>
        <v>100</v>
      </c>
      <c r="AS43" s="147"/>
      <c r="AT43" s="70" t="s">
        <v>63</v>
      </c>
      <c r="AU43" s="460" t="s">
        <v>128</v>
      </c>
      <c r="AV43" s="41">
        <v>0</v>
      </c>
      <c r="AW43" s="41">
        <v>0</v>
      </c>
      <c r="AX43" s="41">
        <v>0</v>
      </c>
      <c r="AY43" s="227">
        <v>0</v>
      </c>
      <c r="AZ43" s="41">
        <v>0</v>
      </c>
      <c r="BA43" s="41">
        <v>0</v>
      </c>
      <c r="BB43" s="41">
        <v>0</v>
      </c>
      <c r="BC43" s="227">
        <v>0</v>
      </c>
      <c r="BD43" s="147"/>
      <c r="BE43" s="70" t="s">
        <v>63</v>
      </c>
      <c r="BF43" s="460" t="s">
        <v>128</v>
      </c>
      <c r="BG43" s="46">
        <f t="shared" si="39"/>
        <v>0</v>
      </c>
      <c r="BH43" s="46">
        <f t="shared" si="40"/>
        <v>2024</v>
      </c>
      <c r="BI43" s="46">
        <f t="shared" si="41"/>
        <v>2024</v>
      </c>
      <c r="BJ43" s="216">
        <f t="shared" si="42"/>
        <v>100</v>
      </c>
      <c r="BK43" s="46">
        <f t="shared" si="43"/>
        <v>0</v>
      </c>
      <c r="BL43" s="46">
        <f t="shared" si="44"/>
        <v>0</v>
      </c>
      <c r="BM43" s="46">
        <f t="shared" si="45"/>
        <v>0</v>
      </c>
      <c r="BN43" s="227">
        <v>0</v>
      </c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</row>
    <row r="44" spans="1:80" ht="12.75">
      <c r="A44" s="41"/>
      <c r="B44" s="70" t="s">
        <v>64</v>
      </c>
      <c r="C44" s="60" t="s">
        <v>130</v>
      </c>
      <c r="D44" s="41">
        <v>0</v>
      </c>
      <c r="E44" s="41">
        <v>0</v>
      </c>
      <c r="F44" s="41">
        <v>0</v>
      </c>
      <c r="G44" s="227">
        <v>0</v>
      </c>
      <c r="H44" s="41">
        <v>0</v>
      </c>
      <c r="I44" s="41">
        <v>0</v>
      </c>
      <c r="J44" s="41">
        <v>0</v>
      </c>
      <c r="K44" s="227">
        <v>0</v>
      </c>
      <c r="L44" s="41"/>
      <c r="M44" s="70" t="s">
        <v>64</v>
      </c>
      <c r="N44" s="60" t="s">
        <v>130</v>
      </c>
      <c r="O44" s="41">
        <v>0</v>
      </c>
      <c r="P44" s="41">
        <v>0</v>
      </c>
      <c r="Q44" s="41">
        <v>0</v>
      </c>
      <c r="R44" s="218">
        <v>0</v>
      </c>
      <c r="S44" s="41">
        <v>0</v>
      </c>
      <c r="T44" s="41">
        <v>0</v>
      </c>
      <c r="U44" s="41">
        <v>0</v>
      </c>
      <c r="V44" s="227">
        <v>0</v>
      </c>
      <c r="W44" s="41"/>
      <c r="X44" s="70" t="s">
        <v>64</v>
      </c>
      <c r="Y44" s="60" t="s">
        <v>130</v>
      </c>
      <c r="Z44" s="46">
        <f t="shared" si="33"/>
        <v>0</v>
      </c>
      <c r="AA44" s="46">
        <f t="shared" si="34"/>
        <v>0</v>
      </c>
      <c r="AB44" s="46">
        <f t="shared" si="35"/>
        <v>0</v>
      </c>
      <c r="AC44" s="218">
        <v>0</v>
      </c>
      <c r="AD44" s="41">
        <v>0</v>
      </c>
      <c r="AE44" s="41">
        <v>1042</v>
      </c>
      <c r="AF44" s="41">
        <v>1042</v>
      </c>
      <c r="AG44" s="216">
        <f t="shared" si="31"/>
        <v>100</v>
      </c>
      <c r="AH44" s="41"/>
      <c r="AI44" s="70" t="s">
        <v>64</v>
      </c>
      <c r="AJ44" s="60" t="s">
        <v>130</v>
      </c>
      <c r="AK44" s="41">
        <v>0</v>
      </c>
      <c r="AL44" s="41">
        <v>0</v>
      </c>
      <c r="AM44" s="41">
        <v>0</v>
      </c>
      <c r="AN44" s="227">
        <v>0</v>
      </c>
      <c r="AO44" s="46">
        <f t="shared" si="36"/>
        <v>0</v>
      </c>
      <c r="AP44" s="46">
        <f t="shared" si="37"/>
        <v>1042</v>
      </c>
      <c r="AQ44" s="46">
        <f t="shared" si="38"/>
        <v>1042</v>
      </c>
      <c r="AR44" s="216">
        <f t="shared" si="32"/>
        <v>100</v>
      </c>
      <c r="AS44" s="41"/>
      <c r="AT44" s="70" t="s">
        <v>64</v>
      </c>
      <c r="AU44" s="60" t="s">
        <v>130</v>
      </c>
      <c r="AV44" s="41">
        <v>0</v>
      </c>
      <c r="AW44" s="41">
        <v>0</v>
      </c>
      <c r="AX44" s="41">
        <v>0</v>
      </c>
      <c r="AY44" s="227">
        <v>0</v>
      </c>
      <c r="AZ44" s="41">
        <v>0</v>
      </c>
      <c r="BA44" s="41">
        <v>0</v>
      </c>
      <c r="BB44" s="41">
        <v>0</v>
      </c>
      <c r="BC44" s="227">
        <v>0</v>
      </c>
      <c r="BD44" s="41"/>
      <c r="BE44" s="70" t="s">
        <v>64</v>
      </c>
      <c r="BF44" s="60" t="s">
        <v>130</v>
      </c>
      <c r="BG44" s="46">
        <f t="shared" si="39"/>
        <v>0</v>
      </c>
      <c r="BH44" s="46">
        <f t="shared" si="40"/>
        <v>1042</v>
      </c>
      <c r="BI44" s="46">
        <f t="shared" si="41"/>
        <v>1042</v>
      </c>
      <c r="BJ44" s="216">
        <f t="shared" si="42"/>
        <v>100</v>
      </c>
      <c r="BK44" s="46">
        <f t="shared" si="43"/>
        <v>0</v>
      </c>
      <c r="BL44" s="46">
        <f t="shared" si="44"/>
        <v>0</v>
      </c>
      <c r="BM44" s="46">
        <f t="shared" si="45"/>
        <v>0</v>
      </c>
      <c r="BN44" s="227">
        <v>0</v>
      </c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</row>
    <row r="45" spans="1:80" ht="12.75">
      <c r="A45" s="41"/>
      <c r="B45" s="70" t="s">
        <v>65</v>
      </c>
      <c r="C45" s="60" t="s">
        <v>132</v>
      </c>
      <c r="D45" s="41">
        <v>0</v>
      </c>
      <c r="E45" s="41">
        <v>0</v>
      </c>
      <c r="F45" s="41">
        <v>0</v>
      </c>
      <c r="G45" s="227">
        <v>0</v>
      </c>
      <c r="H45" s="41">
        <v>0</v>
      </c>
      <c r="I45" s="41">
        <v>0</v>
      </c>
      <c r="J45" s="41">
        <v>0</v>
      </c>
      <c r="K45" s="227">
        <v>0</v>
      </c>
      <c r="L45" s="41"/>
      <c r="M45" s="70" t="s">
        <v>65</v>
      </c>
      <c r="N45" s="60" t="s">
        <v>132</v>
      </c>
      <c r="O45" s="41">
        <v>0</v>
      </c>
      <c r="P45" s="41">
        <v>32</v>
      </c>
      <c r="Q45" s="41">
        <v>32</v>
      </c>
      <c r="R45" s="216">
        <f t="shared" si="8"/>
        <v>100</v>
      </c>
      <c r="S45" s="41">
        <v>0</v>
      </c>
      <c r="T45" s="41">
        <v>0</v>
      </c>
      <c r="U45" s="41">
        <v>0</v>
      </c>
      <c r="V45" s="227">
        <v>0</v>
      </c>
      <c r="W45" s="41"/>
      <c r="X45" s="70" t="s">
        <v>65</v>
      </c>
      <c r="Y45" s="60" t="s">
        <v>132</v>
      </c>
      <c r="Z45" s="46">
        <f t="shared" si="33"/>
        <v>0</v>
      </c>
      <c r="AA45" s="46">
        <f t="shared" si="34"/>
        <v>32</v>
      </c>
      <c r="AB45" s="46">
        <f t="shared" si="35"/>
        <v>32</v>
      </c>
      <c r="AC45" s="216">
        <f>(AB45/AA45*100)</f>
        <v>100</v>
      </c>
      <c r="AD45" s="41">
        <v>0</v>
      </c>
      <c r="AE45" s="41">
        <v>2470</v>
      </c>
      <c r="AF45" s="41">
        <v>2470</v>
      </c>
      <c r="AG45" s="216">
        <f t="shared" si="31"/>
        <v>100</v>
      </c>
      <c r="AH45" s="41"/>
      <c r="AI45" s="70" t="s">
        <v>65</v>
      </c>
      <c r="AJ45" s="60" t="s">
        <v>132</v>
      </c>
      <c r="AK45" s="41">
        <v>0</v>
      </c>
      <c r="AL45" s="41">
        <v>0</v>
      </c>
      <c r="AM45" s="41">
        <v>0</v>
      </c>
      <c r="AN45" s="227">
        <v>0</v>
      </c>
      <c r="AO45" s="46">
        <f t="shared" si="36"/>
        <v>0</v>
      </c>
      <c r="AP45" s="46">
        <f t="shared" si="37"/>
        <v>2470</v>
      </c>
      <c r="AQ45" s="46">
        <f t="shared" si="38"/>
        <v>2470</v>
      </c>
      <c r="AR45" s="216">
        <f t="shared" si="32"/>
        <v>100</v>
      </c>
      <c r="AS45" s="41"/>
      <c r="AT45" s="70" t="s">
        <v>65</v>
      </c>
      <c r="AU45" s="60" t="s">
        <v>132</v>
      </c>
      <c r="AV45" s="41">
        <v>0</v>
      </c>
      <c r="AW45" s="41">
        <v>0</v>
      </c>
      <c r="AX45" s="41">
        <v>0</v>
      </c>
      <c r="AY45" s="227">
        <v>0</v>
      </c>
      <c r="AZ45" s="41">
        <v>0</v>
      </c>
      <c r="BA45" s="41">
        <v>0</v>
      </c>
      <c r="BB45" s="41">
        <v>0</v>
      </c>
      <c r="BC45" s="227">
        <v>0</v>
      </c>
      <c r="BD45" s="41"/>
      <c r="BE45" s="70" t="s">
        <v>65</v>
      </c>
      <c r="BF45" s="60" t="s">
        <v>132</v>
      </c>
      <c r="BG45" s="46">
        <f t="shared" si="39"/>
        <v>0</v>
      </c>
      <c r="BH45" s="46">
        <f t="shared" si="40"/>
        <v>2502</v>
      </c>
      <c r="BI45" s="46">
        <f t="shared" si="41"/>
        <v>2502</v>
      </c>
      <c r="BJ45" s="216">
        <f t="shared" si="42"/>
        <v>100</v>
      </c>
      <c r="BK45" s="46">
        <f t="shared" si="43"/>
        <v>0</v>
      </c>
      <c r="BL45" s="46">
        <f t="shared" si="44"/>
        <v>0</v>
      </c>
      <c r="BM45" s="46">
        <f t="shared" si="45"/>
        <v>0</v>
      </c>
      <c r="BN45" s="227">
        <v>0</v>
      </c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</row>
    <row r="46" spans="1:80" ht="12.75">
      <c r="A46" s="41"/>
      <c r="B46" s="70" t="s">
        <v>66</v>
      </c>
      <c r="C46" s="60" t="s">
        <v>709</v>
      </c>
      <c r="D46" s="41">
        <v>0</v>
      </c>
      <c r="E46" s="41">
        <v>0</v>
      </c>
      <c r="F46" s="41">
        <v>0</v>
      </c>
      <c r="G46" s="227">
        <v>0</v>
      </c>
      <c r="H46" s="41">
        <v>0</v>
      </c>
      <c r="I46" s="41">
        <v>0</v>
      </c>
      <c r="J46" s="41">
        <v>0</v>
      </c>
      <c r="K46" s="227">
        <v>0</v>
      </c>
      <c r="L46" s="41"/>
      <c r="M46" s="70" t="s">
        <v>66</v>
      </c>
      <c r="N46" s="60" t="s">
        <v>709</v>
      </c>
      <c r="O46" s="41">
        <v>0</v>
      </c>
      <c r="P46" s="41">
        <v>0</v>
      </c>
      <c r="Q46" s="41">
        <v>0</v>
      </c>
      <c r="R46" s="218">
        <v>0</v>
      </c>
      <c r="S46" s="41">
        <v>0</v>
      </c>
      <c r="T46" s="41">
        <v>0</v>
      </c>
      <c r="U46" s="41">
        <v>0</v>
      </c>
      <c r="V46" s="227">
        <v>0</v>
      </c>
      <c r="W46" s="41"/>
      <c r="X46" s="70" t="s">
        <v>66</v>
      </c>
      <c r="Y46" s="60" t="s">
        <v>709</v>
      </c>
      <c r="Z46" s="46">
        <f>(O46-S46)</f>
        <v>0</v>
      </c>
      <c r="AA46" s="46">
        <f>(P46-T46)</f>
        <v>0</v>
      </c>
      <c r="AB46" s="46">
        <f>(Q46-U46)</f>
        <v>0</v>
      </c>
      <c r="AC46" s="218">
        <v>0</v>
      </c>
      <c r="AD46" s="41">
        <v>0</v>
      </c>
      <c r="AE46" s="41">
        <v>15</v>
      </c>
      <c r="AF46" s="41">
        <v>15</v>
      </c>
      <c r="AG46" s="216">
        <f t="shared" si="31"/>
        <v>100</v>
      </c>
      <c r="AH46" s="41"/>
      <c r="AI46" s="70" t="s">
        <v>66</v>
      </c>
      <c r="AJ46" s="60" t="s">
        <v>709</v>
      </c>
      <c r="AK46" s="41">
        <v>0</v>
      </c>
      <c r="AL46" s="41">
        <v>0</v>
      </c>
      <c r="AM46" s="41">
        <v>0</v>
      </c>
      <c r="AN46" s="227">
        <v>0</v>
      </c>
      <c r="AO46" s="46">
        <f>(AD46-AK46)</f>
        <v>0</v>
      </c>
      <c r="AP46" s="46">
        <f>(AE46-AL46)</f>
        <v>15</v>
      </c>
      <c r="AQ46" s="46">
        <f>(AF46-AM46)</f>
        <v>15</v>
      </c>
      <c r="AR46" s="216">
        <f t="shared" si="32"/>
        <v>100</v>
      </c>
      <c r="AS46" s="41"/>
      <c r="AT46" s="70" t="s">
        <v>66</v>
      </c>
      <c r="AU46" s="60" t="s">
        <v>709</v>
      </c>
      <c r="AV46" s="41">
        <v>0</v>
      </c>
      <c r="AW46" s="41">
        <v>0</v>
      </c>
      <c r="AX46" s="41">
        <v>0</v>
      </c>
      <c r="AY46" s="227">
        <v>0</v>
      </c>
      <c r="AZ46" s="41">
        <v>0</v>
      </c>
      <c r="BA46" s="41">
        <v>0</v>
      </c>
      <c r="BB46" s="41">
        <v>0</v>
      </c>
      <c r="BC46" s="227">
        <v>0</v>
      </c>
      <c r="BD46" s="41"/>
      <c r="BE46" s="70" t="s">
        <v>66</v>
      </c>
      <c r="BF46" s="60" t="s">
        <v>709</v>
      </c>
      <c r="BG46" s="46">
        <f>(D46+H46+O46+AD46+AV46+AZ46)</f>
        <v>0</v>
      </c>
      <c r="BH46" s="46">
        <f>(E46+I46+P46+AE46+AW46+BA46)</f>
        <v>15</v>
      </c>
      <c r="BI46" s="46">
        <f>(F46+J46+Q46+AF46+AX46+BB46)</f>
        <v>15</v>
      </c>
      <c r="BJ46" s="216">
        <f t="shared" si="42"/>
        <v>100</v>
      </c>
      <c r="BK46" s="46">
        <f>(AK46+AV46+AZ46)</f>
        <v>0</v>
      </c>
      <c r="BL46" s="46">
        <f>(AL46+AW46+BA46)</f>
        <v>0</v>
      </c>
      <c r="BM46" s="46">
        <f>(AM46+AX46+BB46)</f>
        <v>0</v>
      </c>
      <c r="BN46" s="227">
        <v>0</v>
      </c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1:80" ht="12.75">
      <c r="A47" s="41"/>
      <c r="B47" s="70" t="s">
        <v>67</v>
      </c>
      <c r="C47" s="60" t="s">
        <v>538</v>
      </c>
      <c r="D47" s="41">
        <v>0</v>
      </c>
      <c r="E47" s="41">
        <v>0</v>
      </c>
      <c r="F47" s="41">
        <v>0</v>
      </c>
      <c r="G47" s="227">
        <v>0</v>
      </c>
      <c r="H47" s="41">
        <v>0</v>
      </c>
      <c r="I47" s="41">
        <v>0</v>
      </c>
      <c r="J47" s="41">
        <v>0</v>
      </c>
      <c r="K47" s="227">
        <v>0</v>
      </c>
      <c r="L47" s="41"/>
      <c r="M47" s="70" t="s">
        <v>67</v>
      </c>
      <c r="N47" s="60" t="s">
        <v>538</v>
      </c>
      <c r="O47" s="41">
        <v>132</v>
      </c>
      <c r="P47" s="41">
        <v>132</v>
      </c>
      <c r="Q47" s="41">
        <v>0</v>
      </c>
      <c r="R47" s="216">
        <f>(Q47/P47*100)</f>
        <v>0</v>
      </c>
      <c r="S47" s="41">
        <v>0</v>
      </c>
      <c r="T47" s="41">
        <v>0</v>
      </c>
      <c r="U47" s="41">
        <v>0</v>
      </c>
      <c r="V47" s="227">
        <v>0</v>
      </c>
      <c r="W47" s="41"/>
      <c r="X47" s="70" t="s">
        <v>67</v>
      </c>
      <c r="Y47" s="60" t="s">
        <v>538</v>
      </c>
      <c r="Z47" s="46">
        <f aca="true" t="shared" si="46" ref="Z47:Z62">(O47-S47)</f>
        <v>132</v>
      </c>
      <c r="AA47" s="46">
        <f aca="true" t="shared" si="47" ref="AA47:AA62">(P47-T47)</f>
        <v>132</v>
      </c>
      <c r="AB47" s="46">
        <f aca="true" t="shared" si="48" ref="AB47:AB62">(Q47-U47)</f>
        <v>0</v>
      </c>
      <c r="AC47" s="216">
        <f aca="true" t="shared" si="49" ref="AC47:AC63">(AB47/AA47*100)</f>
        <v>0</v>
      </c>
      <c r="AD47" s="41">
        <v>0</v>
      </c>
      <c r="AE47" s="41">
        <v>0</v>
      </c>
      <c r="AF47" s="41">
        <v>0</v>
      </c>
      <c r="AG47" s="218">
        <v>0</v>
      </c>
      <c r="AH47" s="41"/>
      <c r="AI47" s="70" t="s">
        <v>67</v>
      </c>
      <c r="AJ47" s="60" t="s">
        <v>538</v>
      </c>
      <c r="AK47" s="41">
        <v>0</v>
      </c>
      <c r="AL47" s="41">
        <v>0</v>
      </c>
      <c r="AM47" s="41">
        <v>0</v>
      </c>
      <c r="AN47" s="227">
        <v>0</v>
      </c>
      <c r="AO47" s="46">
        <f aca="true" t="shared" si="50" ref="AO47:AO62">(AD47-AK47)</f>
        <v>0</v>
      </c>
      <c r="AP47" s="46">
        <f aca="true" t="shared" si="51" ref="AP47:AP62">(AE47-AL47)</f>
        <v>0</v>
      </c>
      <c r="AQ47" s="46">
        <f aca="true" t="shared" si="52" ref="AQ47:AQ62">(AF47-AM47)</f>
        <v>0</v>
      </c>
      <c r="AR47" s="218">
        <v>0</v>
      </c>
      <c r="AS47" s="41"/>
      <c r="AT47" s="70" t="s">
        <v>67</v>
      </c>
      <c r="AU47" s="60" t="s">
        <v>538</v>
      </c>
      <c r="AV47" s="41">
        <v>0</v>
      </c>
      <c r="AW47" s="41">
        <v>0</v>
      </c>
      <c r="AX47" s="41">
        <v>0</v>
      </c>
      <c r="AY47" s="227">
        <v>0</v>
      </c>
      <c r="AZ47" s="41">
        <v>0</v>
      </c>
      <c r="BA47" s="41">
        <v>0</v>
      </c>
      <c r="BB47" s="41">
        <v>0</v>
      </c>
      <c r="BC47" s="227">
        <v>0</v>
      </c>
      <c r="BD47" s="41"/>
      <c r="BE47" s="70" t="s">
        <v>67</v>
      </c>
      <c r="BF47" s="60" t="s">
        <v>538</v>
      </c>
      <c r="BG47" s="46">
        <f aca="true" t="shared" si="53" ref="BG47:BG62">(D47+H47+O47+AD47+AV47+AZ47)</f>
        <v>132</v>
      </c>
      <c r="BH47" s="46">
        <f aca="true" t="shared" si="54" ref="BH47:BH62">(E47+I47+P47+AE47+AW47+BA47)</f>
        <v>132</v>
      </c>
      <c r="BI47" s="46">
        <f aca="true" t="shared" si="55" ref="BI47:BI62">(F47+J47+Q47+AF47+AX47+BB47)</f>
        <v>0</v>
      </c>
      <c r="BJ47" s="216">
        <f aca="true" t="shared" si="56" ref="BJ47:BJ62">(BI47/BH47*100)</f>
        <v>0</v>
      </c>
      <c r="BK47" s="46">
        <f aca="true" t="shared" si="57" ref="BK47:BK62">(AK47+AV47+AZ47)</f>
        <v>0</v>
      </c>
      <c r="BL47" s="46">
        <f aca="true" t="shared" si="58" ref="BL47:BL62">(AL47+AW47+BA47)</f>
        <v>0</v>
      </c>
      <c r="BM47" s="46">
        <f aca="true" t="shared" si="59" ref="BM47:BM62">(AM47+AX47+BB47)</f>
        <v>0</v>
      </c>
      <c r="BN47" s="218">
        <v>0</v>
      </c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1:80" ht="12.75">
      <c r="A48" s="41"/>
      <c r="B48" s="70" t="s">
        <v>114</v>
      </c>
      <c r="C48" s="60" t="s">
        <v>653</v>
      </c>
      <c r="D48" s="41">
        <v>0</v>
      </c>
      <c r="E48" s="41">
        <v>0</v>
      </c>
      <c r="F48" s="41">
        <v>0</v>
      </c>
      <c r="G48" s="227">
        <v>0</v>
      </c>
      <c r="H48" s="41">
        <v>0</v>
      </c>
      <c r="I48" s="41">
        <v>0</v>
      </c>
      <c r="J48" s="41">
        <v>0</v>
      </c>
      <c r="K48" s="227">
        <v>0</v>
      </c>
      <c r="L48" s="41"/>
      <c r="M48" s="70" t="s">
        <v>114</v>
      </c>
      <c r="N48" s="60" t="s">
        <v>653</v>
      </c>
      <c r="O48" s="41">
        <v>500</v>
      </c>
      <c r="P48" s="41">
        <v>500</v>
      </c>
      <c r="Q48" s="41">
        <v>500</v>
      </c>
      <c r="R48" s="216">
        <f aca="true" t="shared" si="60" ref="R48:R63">(Q48/P48*100)</f>
        <v>100</v>
      </c>
      <c r="S48" s="41">
        <v>0</v>
      </c>
      <c r="T48" s="41">
        <v>0</v>
      </c>
      <c r="U48" s="41">
        <v>0</v>
      </c>
      <c r="V48" s="227">
        <v>0</v>
      </c>
      <c r="W48" s="41"/>
      <c r="X48" s="70" t="s">
        <v>114</v>
      </c>
      <c r="Y48" s="60" t="s">
        <v>653</v>
      </c>
      <c r="Z48" s="46">
        <f t="shared" si="46"/>
        <v>500</v>
      </c>
      <c r="AA48" s="46">
        <f t="shared" si="47"/>
        <v>500</v>
      </c>
      <c r="AB48" s="46">
        <f t="shared" si="48"/>
        <v>500</v>
      </c>
      <c r="AC48" s="216">
        <f t="shared" si="49"/>
        <v>100</v>
      </c>
      <c r="AD48" s="41">
        <v>0</v>
      </c>
      <c r="AE48" s="41">
        <v>0</v>
      </c>
      <c r="AF48" s="41">
        <v>0</v>
      </c>
      <c r="AG48" s="218">
        <v>0</v>
      </c>
      <c r="AH48" s="41"/>
      <c r="AI48" s="70" t="s">
        <v>114</v>
      </c>
      <c r="AJ48" s="60" t="s">
        <v>653</v>
      </c>
      <c r="AK48" s="41">
        <v>0</v>
      </c>
      <c r="AL48" s="41">
        <v>0</v>
      </c>
      <c r="AM48" s="41">
        <v>0</v>
      </c>
      <c r="AN48" s="227">
        <v>0</v>
      </c>
      <c r="AO48" s="46">
        <f t="shared" si="50"/>
        <v>0</v>
      </c>
      <c r="AP48" s="46">
        <f t="shared" si="51"/>
        <v>0</v>
      </c>
      <c r="AQ48" s="46">
        <f t="shared" si="52"/>
        <v>0</v>
      </c>
      <c r="AR48" s="218">
        <v>0</v>
      </c>
      <c r="AS48" s="41"/>
      <c r="AT48" s="70" t="s">
        <v>114</v>
      </c>
      <c r="AU48" s="60" t="s">
        <v>653</v>
      </c>
      <c r="AV48" s="41">
        <v>0</v>
      </c>
      <c r="AW48" s="41">
        <v>0</v>
      </c>
      <c r="AX48" s="41">
        <v>0</v>
      </c>
      <c r="AY48" s="227">
        <v>0</v>
      </c>
      <c r="AZ48" s="41">
        <v>0</v>
      </c>
      <c r="BA48" s="41">
        <v>0</v>
      </c>
      <c r="BB48" s="41">
        <v>0</v>
      </c>
      <c r="BC48" s="227">
        <v>0</v>
      </c>
      <c r="BD48" s="41"/>
      <c r="BE48" s="70" t="s">
        <v>114</v>
      </c>
      <c r="BF48" s="60" t="s">
        <v>653</v>
      </c>
      <c r="BG48" s="46">
        <f t="shared" si="53"/>
        <v>500</v>
      </c>
      <c r="BH48" s="46">
        <f t="shared" si="54"/>
        <v>500</v>
      </c>
      <c r="BI48" s="46">
        <f t="shared" si="55"/>
        <v>500</v>
      </c>
      <c r="BJ48" s="216">
        <f t="shared" si="56"/>
        <v>100</v>
      </c>
      <c r="BK48" s="46">
        <f t="shared" si="57"/>
        <v>0</v>
      </c>
      <c r="BL48" s="46">
        <f t="shared" si="58"/>
        <v>0</v>
      </c>
      <c r="BM48" s="46">
        <f t="shared" si="59"/>
        <v>0</v>
      </c>
      <c r="BN48" s="218">
        <v>0</v>
      </c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12.75">
      <c r="A49" s="41"/>
      <c r="B49" s="70" t="s">
        <v>115</v>
      </c>
      <c r="C49" s="60" t="s">
        <v>654</v>
      </c>
      <c r="D49" s="41">
        <v>0</v>
      </c>
      <c r="E49" s="41">
        <v>0</v>
      </c>
      <c r="F49" s="41">
        <v>0</v>
      </c>
      <c r="G49" s="227">
        <v>0</v>
      </c>
      <c r="H49" s="41">
        <v>0</v>
      </c>
      <c r="I49" s="41">
        <v>0</v>
      </c>
      <c r="J49" s="41">
        <v>0</v>
      </c>
      <c r="K49" s="227">
        <v>0</v>
      </c>
      <c r="L49" s="41"/>
      <c r="M49" s="70" t="s">
        <v>115</v>
      </c>
      <c r="N49" s="60" t="s">
        <v>654</v>
      </c>
      <c r="O49" s="41">
        <v>0</v>
      </c>
      <c r="P49" s="41">
        <v>1125</v>
      </c>
      <c r="Q49" s="41">
        <v>1125</v>
      </c>
      <c r="R49" s="216">
        <f t="shared" si="60"/>
        <v>100</v>
      </c>
      <c r="S49" s="41">
        <v>0</v>
      </c>
      <c r="T49" s="41">
        <v>0</v>
      </c>
      <c r="U49" s="41">
        <v>0</v>
      </c>
      <c r="V49" s="227">
        <v>0</v>
      </c>
      <c r="W49" s="41"/>
      <c r="X49" s="70" t="s">
        <v>115</v>
      </c>
      <c r="Y49" s="60" t="s">
        <v>654</v>
      </c>
      <c r="Z49" s="46">
        <f t="shared" si="46"/>
        <v>0</v>
      </c>
      <c r="AA49" s="46">
        <f t="shared" si="47"/>
        <v>1125</v>
      </c>
      <c r="AB49" s="46">
        <f t="shared" si="48"/>
        <v>1125</v>
      </c>
      <c r="AC49" s="216">
        <f t="shared" si="49"/>
        <v>100</v>
      </c>
      <c r="AD49" s="41">
        <v>0</v>
      </c>
      <c r="AE49" s="41">
        <v>0</v>
      </c>
      <c r="AF49" s="41">
        <v>0</v>
      </c>
      <c r="AG49" s="218">
        <v>0</v>
      </c>
      <c r="AH49" s="41"/>
      <c r="AI49" s="70" t="s">
        <v>115</v>
      </c>
      <c r="AJ49" s="60" t="s">
        <v>654</v>
      </c>
      <c r="AK49" s="41">
        <v>0</v>
      </c>
      <c r="AL49" s="41">
        <v>0</v>
      </c>
      <c r="AM49" s="41">
        <v>0</v>
      </c>
      <c r="AN49" s="227">
        <v>0</v>
      </c>
      <c r="AO49" s="46">
        <f t="shared" si="50"/>
        <v>0</v>
      </c>
      <c r="AP49" s="46">
        <f t="shared" si="51"/>
        <v>0</v>
      </c>
      <c r="AQ49" s="46">
        <f t="shared" si="52"/>
        <v>0</v>
      </c>
      <c r="AR49" s="218">
        <v>0</v>
      </c>
      <c r="AS49" s="41"/>
      <c r="AT49" s="70" t="s">
        <v>115</v>
      </c>
      <c r="AU49" s="60" t="s">
        <v>654</v>
      </c>
      <c r="AV49" s="41">
        <v>0</v>
      </c>
      <c r="AW49" s="41">
        <v>0</v>
      </c>
      <c r="AX49" s="41">
        <v>0</v>
      </c>
      <c r="AY49" s="227">
        <v>0</v>
      </c>
      <c r="AZ49" s="41">
        <v>0</v>
      </c>
      <c r="BA49" s="41">
        <v>0</v>
      </c>
      <c r="BB49" s="41">
        <v>0</v>
      </c>
      <c r="BC49" s="227">
        <v>0</v>
      </c>
      <c r="BD49" s="41"/>
      <c r="BE49" s="70" t="s">
        <v>115</v>
      </c>
      <c r="BF49" s="60" t="s">
        <v>654</v>
      </c>
      <c r="BG49" s="46">
        <f t="shared" si="53"/>
        <v>0</v>
      </c>
      <c r="BH49" s="46">
        <f t="shared" si="54"/>
        <v>1125</v>
      </c>
      <c r="BI49" s="46">
        <f t="shared" si="55"/>
        <v>1125</v>
      </c>
      <c r="BJ49" s="216">
        <f t="shared" si="56"/>
        <v>100</v>
      </c>
      <c r="BK49" s="46">
        <f t="shared" si="57"/>
        <v>0</v>
      </c>
      <c r="BL49" s="46">
        <f t="shared" si="58"/>
        <v>0</v>
      </c>
      <c r="BM49" s="46">
        <f t="shared" si="59"/>
        <v>0</v>
      </c>
      <c r="BN49" s="218">
        <v>0</v>
      </c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1:80" ht="12.75">
      <c r="A50" s="41"/>
      <c r="B50" s="70" t="s">
        <v>117</v>
      </c>
      <c r="C50" s="60" t="s">
        <v>655</v>
      </c>
      <c r="D50" s="41">
        <v>0</v>
      </c>
      <c r="E50" s="41">
        <v>0</v>
      </c>
      <c r="F50" s="41">
        <v>0</v>
      </c>
      <c r="G50" s="227">
        <v>0</v>
      </c>
      <c r="H50" s="41">
        <v>0</v>
      </c>
      <c r="I50" s="41">
        <v>0</v>
      </c>
      <c r="J50" s="41">
        <v>0</v>
      </c>
      <c r="K50" s="227">
        <v>0</v>
      </c>
      <c r="L50" s="41"/>
      <c r="M50" s="70" t="s">
        <v>117</v>
      </c>
      <c r="N50" s="60" t="s">
        <v>655</v>
      </c>
      <c r="O50" s="41">
        <v>0</v>
      </c>
      <c r="P50" s="41">
        <v>6476</v>
      </c>
      <c r="Q50" s="41">
        <v>6335</v>
      </c>
      <c r="R50" s="216">
        <f t="shared" si="60"/>
        <v>97.82273008029648</v>
      </c>
      <c r="S50" s="41">
        <v>0</v>
      </c>
      <c r="T50" s="41">
        <v>0</v>
      </c>
      <c r="U50" s="41">
        <v>0</v>
      </c>
      <c r="V50" s="227">
        <v>0</v>
      </c>
      <c r="W50" s="41"/>
      <c r="X50" s="70" t="s">
        <v>117</v>
      </c>
      <c r="Y50" s="60" t="s">
        <v>655</v>
      </c>
      <c r="Z50" s="46">
        <f t="shared" si="46"/>
        <v>0</v>
      </c>
      <c r="AA50" s="46">
        <f t="shared" si="47"/>
        <v>6476</v>
      </c>
      <c r="AB50" s="46">
        <f t="shared" si="48"/>
        <v>6335</v>
      </c>
      <c r="AC50" s="216">
        <f t="shared" si="49"/>
        <v>97.82273008029648</v>
      </c>
      <c r="AD50" s="41">
        <v>0</v>
      </c>
      <c r="AE50" s="41">
        <v>0</v>
      </c>
      <c r="AF50" s="41">
        <v>0</v>
      </c>
      <c r="AG50" s="218">
        <v>0</v>
      </c>
      <c r="AH50" s="41"/>
      <c r="AI50" s="70" t="s">
        <v>117</v>
      </c>
      <c r="AJ50" s="60" t="s">
        <v>655</v>
      </c>
      <c r="AK50" s="41">
        <v>0</v>
      </c>
      <c r="AL50" s="41">
        <v>0</v>
      </c>
      <c r="AM50" s="41">
        <v>0</v>
      </c>
      <c r="AN50" s="227">
        <v>0</v>
      </c>
      <c r="AO50" s="46">
        <f t="shared" si="50"/>
        <v>0</v>
      </c>
      <c r="AP50" s="46">
        <f t="shared" si="51"/>
        <v>0</v>
      </c>
      <c r="AQ50" s="46">
        <f t="shared" si="52"/>
        <v>0</v>
      </c>
      <c r="AR50" s="218">
        <v>0</v>
      </c>
      <c r="AS50" s="41"/>
      <c r="AT50" s="70" t="s">
        <v>117</v>
      </c>
      <c r="AU50" s="60" t="s">
        <v>655</v>
      </c>
      <c r="AV50" s="41">
        <v>0</v>
      </c>
      <c r="AW50" s="41">
        <v>0</v>
      </c>
      <c r="AX50" s="41">
        <v>0</v>
      </c>
      <c r="AY50" s="227">
        <v>0</v>
      </c>
      <c r="AZ50" s="41">
        <v>0</v>
      </c>
      <c r="BA50" s="41">
        <v>0</v>
      </c>
      <c r="BB50" s="41">
        <v>0</v>
      </c>
      <c r="BC50" s="227">
        <v>0</v>
      </c>
      <c r="BD50" s="41"/>
      <c r="BE50" s="70" t="s">
        <v>117</v>
      </c>
      <c r="BF50" s="60" t="s">
        <v>655</v>
      </c>
      <c r="BG50" s="46">
        <f t="shared" si="53"/>
        <v>0</v>
      </c>
      <c r="BH50" s="46">
        <f t="shared" si="54"/>
        <v>6476</v>
      </c>
      <c r="BI50" s="46">
        <f t="shared" si="55"/>
        <v>6335</v>
      </c>
      <c r="BJ50" s="216">
        <f t="shared" si="56"/>
        <v>97.82273008029648</v>
      </c>
      <c r="BK50" s="46">
        <f t="shared" si="57"/>
        <v>0</v>
      </c>
      <c r="BL50" s="46">
        <f t="shared" si="58"/>
        <v>0</v>
      </c>
      <c r="BM50" s="46">
        <f t="shared" si="59"/>
        <v>0</v>
      </c>
      <c r="BN50" s="218">
        <v>0</v>
      </c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</row>
    <row r="51" spans="1:80" ht="12.75">
      <c r="A51" s="41"/>
      <c r="B51" s="70" t="s">
        <v>118</v>
      </c>
      <c r="C51" s="60" t="s">
        <v>656</v>
      </c>
      <c r="D51" s="41">
        <v>0</v>
      </c>
      <c r="E51" s="41">
        <v>0</v>
      </c>
      <c r="F51" s="41">
        <v>0</v>
      </c>
      <c r="G51" s="227">
        <v>0</v>
      </c>
      <c r="H51" s="41">
        <v>0</v>
      </c>
      <c r="I51" s="41">
        <v>0</v>
      </c>
      <c r="J51" s="41">
        <v>0</v>
      </c>
      <c r="K51" s="227">
        <v>0</v>
      </c>
      <c r="L51" s="41"/>
      <c r="M51" s="70" t="s">
        <v>118</v>
      </c>
      <c r="N51" s="60" t="s">
        <v>656</v>
      </c>
      <c r="O51" s="41">
        <v>0</v>
      </c>
      <c r="P51" s="41">
        <v>540</v>
      </c>
      <c r="Q51" s="41">
        <v>540</v>
      </c>
      <c r="R51" s="216">
        <f t="shared" si="60"/>
        <v>100</v>
      </c>
      <c r="S51" s="41">
        <v>0</v>
      </c>
      <c r="T51" s="41">
        <v>0</v>
      </c>
      <c r="U51" s="41">
        <v>0</v>
      </c>
      <c r="V51" s="227">
        <v>0</v>
      </c>
      <c r="W51" s="41"/>
      <c r="X51" s="70" t="s">
        <v>118</v>
      </c>
      <c r="Y51" s="60" t="s">
        <v>656</v>
      </c>
      <c r="Z51" s="46">
        <f t="shared" si="46"/>
        <v>0</v>
      </c>
      <c r="AA51" s="46">
        <f t="shared" si="47"/>
        <v>540</v>
      </c>
      <c r="AB51" s="46">
        <f t="shared" si="48"/>
        <v>540</v>
      </c>
      <c r="AC51" s="216">
        <f t="shared" si="49"/>
        <v>100</v>
      </c>
      <c r="AD51" s="41">
        <v>0</v>
      </c>
      <c r="AE51" s="41">
        <v>0</v>
      </c>
      <c r="AF51" s="41">
        <v>0</v>
      </c>
      <c r="AG51" s="218">
        <v>0</v>
      </c>
      <c r="AH51" s="41"/>
      <c r="AI51" s="70" t="s">
        <v>118</v>
      </c>
      <c r="AJ51" s="60" t="s">
        <v>656</v>
      </c>
      <c r="AK51" s="41">
        <v>0</v>
      </c>
      <c r="AL51" s="41">
        <v>0</v>
      </c>
      <c r="AM51" s="41">
        <v>0</v>
      </c>
      <c r="AN51" s="227">
        <v>0</v>
      </c>
      <c r="AO51" s="46">
        <f t="shared" si="50"/>
        <v>0</v>
      </c>
      <c r="AP51" s="46">
        <f t="shared" si="51"/>
        <v>0</v>
      </c>
      <c r="AQ51" s="46">
        <f t="shared" si="52"/>
        <v>0</v>
      </c>
      <c r="AR51" s="218">
        <v>0</v>
      </c>
      <c r="AS51" s="41"/>
      <c r="AT51" s="70" t="s">
        <v>118</v>
      </c>
      <c r="AU51" s="60" t="s">
        <v>656</v>
      </c>
      <c r="AV51" s="41">
        <v>0</v>
      </c>
      <c r="AW51" s="41">
        <v>0</v>
      </c>
      <c r="AX51" s="41">
        <v>0</v>
      </c>
      <c r="AY51" s="227">
        <v>0</v>
      </c>
      <c r="AZ51" s="41">
        <v>0</v>
      </c>
      <c r="BA51" s="41">
        <v>0</v>
      </c>
      <c r="BB51" s="41">
        <v>0</v>
      </c>
      <c r="BC51" s="218">
        <v>0</v>
      </c>
      <c r="BD51" s="41"/>
      <c r="BE51" s="70" t="s">
        <v>118</v>
      </c>
      <c r="BF51" s="60" t="s">
        <v>656</v>
      </c>
      <c r="BG51" s="46">
        <f t="shared" si="53"/>
        <v>0</v>
      </c>
      <c r="BH51" s="46">
        <f t="shared" si="54"/>
        <v>540</v>
      </c>
      <c r="BI51" s="46">
        <f t="shared" si="55"/>
        <v>540</v>
      </c>
      <c r="BJ51" s="216">
        <f t="shared" si="56"/>
        <v>100</v>
      </c>
      <c r="BK51" s="46">
        <f t="shared" si="57"/>
        <v>0</v>
      </c>
      <c r="BL51" s="46">
        <f t="shared" si="58"/>
        <v>0</v>
      </c>
      <c r="BM51" s="46">
        <f t="shared" si="59"/>
        <v>0</v>
      </c>
      <c r="BN51" s="218">
        <v>0</v>
      </c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1:80" ht="12.75">
      <c r="A52" s="41"/>
      <c r="B52" s="70" t="s">
        <v>120</v>
      </c>
      <c r="C52" s="60" t="s">
        <v>657</v>
      </c>
      <c r="D52" s="41">
        <v>0</v>
      </c>
      <c r="E52" s="41">
        <v>0</v>
      </c>
      <c r="F52" s="41">
        <v>0</v>
      </c>
      <c r="G52" s="227">
        <v>0</v>
      </c>
      <c r="H52" s="41">
        <v>0</v>
      </c>
      <c r="I52" s="41">
        <v>0</v>
      </c>
      <c r="J52" s="41">
        <v>0</v>
      </c>
      <c r="K52" s="227">
        <v>0</v>
      </c>
      <c r="L52" s="41"/>
      <c r="M52" s="70" t="s">
        <v>120</v>
      </c>
      <c r="N52" s="60" t="s">
        <v>657</v>
      </c>
      <c r="O52" s="41">
        <v>0</v>
      </c>
      <c r="P52" s="41">
        <v>302</v>
      </c>
      <c r="Q52" s="41">
        <v>302</v>
      </c>
      <c r="R52" s="216">
        <f t="shared" si="60"/>
        <v>100</v>
      </c>
      <c r="S52" s="41">
        <v>0</v>
      </c>
      <c r="T52" s="41">
        <v>0</v>
      </c>
      <c r="U52" s="41">
        <v>0</v>
      </c>
      <c r="V52" s="227">
        <v>0</v>
      </c>
      <c r="W52" s="41"/>
      <c r="X52" s="70" t="s">
        <v>120</v>
      </c>
      <c r="Y52" s="60" t="s">
        <v>657</v>
      </c>
      <c r="Z52" s="46">
        <f t="shared" si="46"/>
        <v>0</v>
      </c>
      <c r="AA52" s="46">
        <f t="shared" si="47"/>
        <v>302</v>
      </c>
      <c r="AB52" s="46">
        <f t="shared" si="48"/>
        <v>302</v>
      </c>
      <c r="AC52" s="216">
        <f t="shared" si="49"/>
        <v>100</v>
      </c>
      <c r="AD52" s="41">
        <v>0</v>
      </c>
      <c r="AE52" s="41">
        <v>0</v>
      </c>
      <c r="AF52" s="41">
        <v>0</v>
      </c>
      <c r="AG52" s="218">
        <v>0</v>
      </c>
      <c r="AH52" s="41"/>
      <c r="AI52" s="70" t="s">
        <v>120</v>
      </c>
      <c r="AJ52" s="60" t="s">
        <v>657</v>
      </c>
      <c r="AK52" s="41">
        <v>0</v>
      </c>
      <c r="AL52" s="41">
        <v>0</v>
      </c>
      <c r="AM52" s="41">
        <v>0</v>
      </c>
      <c r="AN52" s="227">
        <v>0</v>
      </c>
      <c r="AO52" s="46">
        <f t="shared" si="50"/>
        <v>0</v>
      </c>
      <c r="AP52" s="46">
        <f t="shared" si="51"/>
        <v>0</v>
      </c>
      <c r="AQ52" s="46">
        <f t="shared" si="52"/>
        <v>0</v>
      </c>
      <c r="AR52" s="218">
        <v>0</v>
      </c>
      <c r="AS52" s="41"/>
      <c r="AT52" s="70" t="s">
        <v>120</v>
      </c>
      <c r="AU52" s="60" t="s">
        <v>657</v>
      </c>
      <c r="AV52" s="41">
        <v>0</v>
      </c>
      <c r="AW52" s="41">
        <v>0</v>
      </c>
      <c r="AX52" s="41">
        <v>0</v>
      </c>
      <c r="AY52" s="227">
        <v>0</v>
      </c>
      <c r="AZ52" s="41">
        <v>0</v>
      </c>
      <c r="BA52" s="41">
        <v>0</v>
      </c>
      <c r="BB52" s="41">
        <v>0</v>
      </c>
      <c r="BC52" s="227">
        <v>0</v>
      </c>
      <c r="BD52" s="41"/>
      <c r="BE52" s="70" t="s">
        <v>120</v>
      </c>
      <c r="BF52" s="60" t="s">
        <v>657</v>
      </c>
      <c r="BG52" s="46">
        <f t="shared" si="53"/>
        <v>0</v>
      </c>
      <c r="BH52" s="46">
        <f t="shared" si="54"/>
        <v>302</v>
      </c>
      <c r="BI52" s="46">
        <f t="shared" si="55"/>
        <v>302</v>
      </c>
      <c r="BJ52" s="216">
        <f t="shared" si="56"/>
        <v>100</v>
      </c>
      <c r="BK52" s="46">
        <f t="shared" si="57"/>
        <v>0</v>
      </c>
      <c r="BL52" s="46">
        <f t="shared" si="58"/>
        <v>0</v>
      </c>
      <c r="BM52" s="46">
        <f t="shared" si="59"/>
        <v>0</v>
      </c>
      <c r="BN52" s="218">
        <v>0</v>
      </c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1:80" ht="12.75">
      <c r="A53" s="41"/>
      <c r="B53" s="70" t="s">
        <v>121</v>
      </c>
      <c r="C53" s="60" t="s">
        <v>533</v>
      </c>
      <c r="D53" s="41">
        <v>0</v>
      </c>
      <c r="E53" s="41">
        <v>0</v>
      </c>
      <c r="F53" s="41">
        <v>0</v>
      </c>
      <c r="G53" s="227">
        <v>0</v>
      </c>
      <c r="H53" s="41">
        <v>0</v>
      </c>
      <c r="I53" s="41">
        <v>0</v>
      </c>
      <c r="J53" s="41">
        <v>0</v>
      </c>
      <c r="K53" s="227">
        <v>0</v>
      </c>
      <c r="L53" s="41"/>
      <c r="M53" s="70" t="s">
        <v>121</v>
      </c>
      <c r="N53" s="60" t="s">
        <v>533</v>
      </c>
      <c r="O53" s="41">
        <v>0</v>
      </c>
      <c r="P53" s="41">
        <v>52</v>
      </c>
      <c r="Q53" s="41">
        <v>0</v>
      </c>
      <c r="R53" s="216">
        <f t="shared" si="60"/>
        <v>0</v>
      </c>
      <c r="S53" s="41">
        <v>0</v>
      </c>
      <c r="T53" s="41">
        <v>0</v>
      </c>
      <c r="U53" s="41">
        <v>0</v>
      </c>
      <c r="V53" s="227">
        <v>0</v>
      </c>
      <c r="W53" s="41"/>
      <c r="X53" s="70" t="s">
        <v>121</v>
      </c>
      <c r="Y53" s="60" t="s">
        <v>533</v>
      </c>
      <c r="Z53" s="46">
        <f t="shared" si="46"/>
        <v>0</v>
      </c>
      <c r="AA53" s="46">
        <f t="shared" si="47"/>
        <v>52</v>
      </c>
      <c r="AB53" s="46">
        <f t="shared" si="48"/>
        <v>0</v>
      </c>
      <c r="AC53" s="216">
        <f t="shared" si="49"/>
        <v>0</v>
      </c>
      <c r="AD53" s="41">
        <v>0</v>
      </c>
      <c r="AE53" s="41">
        <v>0</v>
      </c>
      <c r="AF53" s="41">
        <v>0</v>
      </c>
      <c r="AG53" s="218">
        <v>0</v>
      </c>
      <c r="AH53" s="41"/>
      <c r="AI53" s="70" t="s">
        <v>121</v>
      </c>
      <c r="AJ53" s="60" t="s">
        <v>533</v>
      </c>
      <c r="AK53" s="41">
        <v>0</v>
      </c>
      <c r="AL53" s="41">
        <v>0</v>
      </c>
      <c r="AM53" s="41">
        <v>0</v>
      </c>
      <c r="AN53" s="227">
        <v>0</v>
      </c>
      <c r="AO53" s="46">
        <f t="shared" si="50"/>
        <v>0</v>
      </c>
      <c r="AP53" s="46">
        <f t="shared" si="51"/>
        <v>0</v>
      </c>
      <c r="AQ53" s="46">
        <f t="shared" si="52"/>
        <v>0</v>
      </c>
      <c r="AR53" s="218">
        <v>0</v>
      </c>
      <c r="AS53" s="41"/>
      <c r="AT53" s="70" t="s">
        <v>121</v>
      </c>
      <c r="AU53" s="60" t="s">
        <v>533</v>
      </c>
      <c r="AV53" s="41">
        <v>0</v>
      </c>
      <c r="AW53" s="41">
        <v>0</v>
      </c>
      <c r="AX53" s="41">
        <v>0</v>
      </c>
      <c r="AY53" s="227">
        <v>0</v>
      </c>
      <c r="AZ53" s="41">
        <v>0</v>
      </c>
      <c r="BA53" s="41">
        <v>0</v>
      </c>
      <c r="BB53" s="41">
        <v>0</v>
      </c>
      <c r="BC53" s="227">
        <v>0</v>
      </c>
      <c r="BD53" s="41"/>
      <c r="BE53" s="70" t="s">
        <v>121</v>
      </c>
      <c r="BF53" s="60" t="s">
        <v>533</v>
      </c>
      <c r="BG53" s="46">
        <f t="shared" si="53"/>
        <v>0</v>
      </c>
      <c r="BH53" s="46">
        <f t="shared" si="54"/>
        <v>52</v>
      </c>
      <c r="BI53" s="46">
        <f t="shared" si="55"/>
        <v>0</v>
      </c>
      <c r="BJ53" s="216">
        <f t="shared" si="56"/>
        <v>0</v>
      </c>
      <c r="BK53" s="46">
        <f t="shared" si="57"/>
        <v>0</v>
      </c>
      <c r="BL53" s="46">
        <f t="shared" si="58"/>
        <v>0</v>
      </c>
      <c r="BM53" s="46">
        <f t="shared" si="59"/>
        <v>0</v>
      </c>
      <c r="BN53" s="218">
        <v>0</v>
      </c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</row>
    <row r="54" spans="1:80" ht="12.75">
      <c r="A54" s="41"/>
      <c r="B54" s="70" t="s">
        <v>123</v>
      </c>
      <c r="C54" s="60" t="s">
        <v>658</v>
      </c>
      <c r="D54" s="41">
        <v>0</v>
      </c>
      <c r="E54" s="41">
        <v>0</v>
      </c>
      <c r="F54" s="41">
        <v>0</v>
      </c>
      <c r="G54" s="227">
        <v>0</v>
      </c>
      <c r="H54" s="41">
        <v>0</v>
      </c>
      <c r="I54" s="41">
        <v>0</v>
      </c>
      <c r="J54" s="41">
        <v>0</v>
      </c>
      <c r="K54" s="227">
        <v>0</v>
      </c>
      <c r="L54" s="41"/>
      <c r="M54" s="70" t="s">
        <v>123</v>
      </c>
      <c r="N54" s="60" t="s">
        <v>658</v>
      </c>
      <c r="O54" s="41">
        <v>0</v>
      </c>
      <c r="P54" s="41">
        <v>0</v>
      </c>
      <c r="Q54" s="41">
        <v>0</v>
      </c>
      <c r="R54" s="218">
        <v>0</v>
      </c>
      <c r="S54" s="41">
        <v>0</v>
      </c>
      <c r="T54" s="41">
        <v>0</v>
      </c>
      <c r="U54" s="41">
        <v>0</v>
      </c>
      <c r="V54" s="227">
        <v>0</v>
      </c>
      <c r="W54" s="41"/>
      <c r="X54" s="70" t="s">
        <v>123</v>
      </c>
      <c r="Y54" s="60" t="s">
        <v>658</v>
      </c>
      <c r="Z54" s="46">
        <f t="shared" si="46"/>
        <v>0</v>
      </c>
      <c r="AA54" s="46">
        <f t="shared" si="47"/>
        <v>0</v>
      </c>
      <c r="AB54" s="46">
        <f t="shared" si="48"/>
        <v>0</v>
      </c>
      <c r="AC54" s="218">
        <v>0</v>
      </c>
      <c r="AD54" s="41">
        <v>0</v>
      </c>
      <c r="AE54" s="41">
        <v>0</v>
      </c>
      <c r="AF54" s="41">
        <v>0</v>
      </c>
      <c r="AG54" s="218">
        <v>0</v>
      </c>
      <c r="AH54" s="41"/>
      <c r="AI54" s="70" t="s">
        <v>123</v>
      </c>
      <c r="AJ54" s="60" t="s">
        <v>658</v>
      </c>
      <c r="AK54" s="41">
        <v>0</v>
      </c>
      <c r="AL54" s="41">
        <v>0</v>
      </c>
      <c r="AM54" s="41">
        <v>0</v>
      </c>
      <c r="AN54" s="227">
        <v>0</v>
      </c>
      <c r="AO54" s="46">
        <f t="shared" si="50"/>
        <v>0</v>
      </c>
      <c r="AP54" s="46">
        <f t="shared" si="51"/>
        <v>0</v>
      </c>
      <c r="AQ54" s="46">
        <f t="shared" si="52"/>
        <v>0</v>
      </c>
      <c r="AR54" s="218">
        <v>0</v>
      </c>
      <c r="AS54" s="41"/>
      <c r="AT54" s="70" t="s">
        <v>123</v>
      </c>
      <c r="AU54" s="499" t="s">
        <v>658</v>
      </c>
      <c r="AV54" s="499">
        <v>0</v>
      </c>
      <c r="AW54" s="499">
        <v>0</v>
      </c>
      <c r="AX54" s="499">
        <v>0</v>
      </c>
      <c r="AY54" s="500">
        <v>0</v>
      </c>
      <c r="AZ54" s="499">
        <v>0</v>
      </c>
      <c r="BA54" s="499">
        <v>938</v>
      </c>
      <c r="BB54" s="499">
        <v>938</v>
      </c>
      <c r="BC54" s="216">
        <f>(BB54/BA54*100)</f>
        <v>100</v>
      </c>
      <c r="BD54" s="499"/>
      <c r="BE54" s="501" t="s">
        <v>123</v>
      </c>
      <c r="BF54" s="499" t="s">
        <v>658</v>
      </c>
      <c r="BG54" s="46">
        <f t="shared" si="53"/>
        <v>0</v>
      </c>
      <c r="BH54" s="46">
        <f t="shared" si="54"/>
        <v>938</v>
      </c>
      <c r="BI54" s="46">
        <f t="shared" si="55"/>
        <v>938</v>
      </c>
      <c r="BJ54" s="216">
        <f t="shared" si="56"/>
        <v>100</v>
      </c>
      <c r="BK54" s="46">
        <f t="shared" si="57"/>
        <v>0</v>
      </c>
      <c r="BL54" s="46">
        <f t="shared" si="58"/>
        <v>938</v>
      </c>
      <c r="BM54" s="46">
        <f t="shared" si="59"/>
        <v>938</v>
      </c>
      <c r="BN54" s="216">
        <f>(BM54/BL54*100)</f>
        <v>100</v>
      </c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1:80" ht="12.75">
      <c r="A55" s="41"/>
      <c r="B55" s="70" t="s">
        <v>125</v>
      </c>
      <c r="C55" s="60" t="s">
        <v>659</v>
      </c>
      <c r="D55" s="41">
        <v>0</v>
      </c>
      <c r="E55" s="41">
        <v>0</v>
      </c>
      <c r="F55" s="41">
        <v>0</v>
      </c>
      <c r="G55" s="227">
        <v>0</v>
      </c>
      <c r="H55" s="41">
        <v>0</v>
      </c>
      <c r="I55" s="41">
        <v>0</v>
      </c>
      <c r="J55" s="41">
        <v>0</v>
      </c>
      <c r="K55" s="227">
        <v>0</v>
      </c>
      <c r="L55" s="41"/>
      <c r="M55" s="70" t="s">
        <v>125</v>
      </c>
      <c r="N55" s="60" t="s">
        <v>659</v>
      </c>
      <c r="O55" s="41">
        <v>0</v>
      </c>
      <c r="P55" s="41">
        <v>5977</v>
      </c>
      <c r="Q55" s="41">
        <v>5243</v>
      </c>
      <c r="R55" s="216">
        <f t="shared" si="60"/>
        <v>87.71959176844571</v>
      </c>
      <c r="S55" s="41">
        <v>0</v>
      </c>
      <c r="T55" s="41">
        <v>0</v>
      </c>
      <c r="U55" s="41">
        <v>0</v>
      </c>
      <c r="V55" s="227">
        <v>0</v>
      </c>
      <c r="W55" s="41"/>
      <c r="X55" s="70" t="s">
        <v>125</v>
      </c>
      <c r="Y55" s="60" t="s">
        <v>659</v>
      </c>
      <c r="Z55" s="46">
        <f t="shared" si="46"/>
        <v>0</v>
      </c>
      <c r="AA55" s="46">
        <f t="shared" si="47"/>
        <v>5977</v>
      </c>
      <c r="AB55" s="46">
        <f t="shared" si="48"/>
        <v>5243</v>
      </c>
      <c r="AC55" s="216">
        <f t="shared" si="49"/>
        <v>87.71959176844571</v>
      </c>
      <c r="AD55" s="41">
        <v>0</v>
      </c>
      <c r="AE55" s="41">
        <v>0</v>
      </c>
      <c r="AF55" s="41">
        <v>0</v>
      </c>
      <c r="AG55" s="218">
        <v>0</v>
      </c>
      <c r="AH55" s="41"/>
      <c r="AI55" s="70" t="s">
        <v>125</v>
      </c>
      <c r="AJ55" s="60" t="s">
        <v>659</v>
      </c>
      <c r="AK55" s="41">
        <v>0</v>
      </c>
      <c r="AL55" s="41">
        <v>0</v>
      </c>
      <c r="AM55" s="41">
        <v>0</v>
      </c>
      <c r="AN55" s="227">
        <v>0</v>
      </c>
      <c r="AO55" s="46">
        <f t="shared" si="50"/>
        <v>0</v>
      </c>
      <c r="AP55" s="46">
        <f t="shared" si="51"/>
        <v>0</v>
      </c>
      <c r="AQ55" s="46">
        <f t="shared" si="52"/>
        <v>0</v>
      </c>
      <c r="AR55" s="218">
        <v>0</v>
      </c>
      <c r="AS55" s="41"/>
      <c r="AT55" s="70" t="s">
        <v>125</v>
      </c>
      <c r="AU55" s="60" t="s">
        <v>659</v>
      </c>
      <c r="AV55" s="41">
        <v>0</v>
      </c>
      <c r="AW55" s="41">
        <v>0</v>
      </c>
      <c r="AX55" s="41">
        <v>0</v>
      </c>
      <c r="AY55" s="227">
        <v>0</v>
      </c>
      <c r="AZ55" s="41">
        <v>0</v>
      </c>
      <c r="BA55" s="41">
        <v>0</v>
      </c>
      <c r="BB55" s="41">
        <v>0</v>
      </c>
      <c r="BC55" s="227">
        <v>0</v>
      </c>
      <c r="BD55" s="41"/>
      <c r="BE55" s="70" t="s">
        <v>125</v>
      </c>
      <c r="BF55" s="60" t="s">
        <v>659</v>
      </c>
      <c r="BG55" s="46">
        <f t="shared" si="53"/>
        <v>0</v>
      </c>
      <c r="BH55" s="46">
        <f t="shared" si="54"/>
        <v>5977</v>
      </c>
      <c r="BI55" s="46">
        <f t="shared" si="55"/>
        <v>5243</v>
      </c>
      <c r="BJ55" s="216">
        <f t="shared" si="56"/>
        <v>87.71959176844571</v>
      </c>
      <c r="BK55" s="46">
        <f t="shared" si="57"/>
        <v>0</v>
      </c>
      <c r="BL55" s="46">
        <f t="shared" si="58"/>
        <v>0</v>
      </c>
      <c r="BM55" s="46">
        <f t="shared" si="59"/>
        <v>0</v>
      </c>
      <c r="BN55" s="218">
        <v>0</v>
      </c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</row>
    <row r="56" spans="1:80" ht="12.75">
      <c r="A56" s="41"/>
      <c r="B56" s="70" t="s">
        <v>127</v>
      </c>
      <c r="C56" s="60" t="s">
        <v>660</v>
      </c>
      <c r="D56" s="41">
        <v>0</v>
      </c>
      <c r="E56" s="41">
        <v>0</v>
      </c>
      <c r="F56" s="41">
        <v>0</v>
      </c>
      <c r="G56" s="227">
        <v>0</v>
      </c>
      <c r="H56" s="41">
        <v>0</v>
      </c>
      <c r="I56" s="41">
        <v>0</v>
      </c>
      <c r="J56" s="41">
        <v>0</v>
      </c>
      <c r="K56" s="227">
        <v>0</v>
      </c>
      <c r="L56" s="41"/>
      <c r="M56" s="70" t="s">
        <v>127</v>
      </c>
      <c r="N56" s="60" t="s">
        <v>660</v>
      </c>
      <c r="O56" s="41">
        <v>0</v>
      </c>
      <c r="P56" s="41">
        <v>8160</v>
      </c>
      <c r="Q56" s="41">
        <v>7299</v>
      </c>
      <c r="R56" s="216">
        <f t="shared" si="60"/>
        <v>89.44852941176471</v>
      </c>
      <c r="S56" s="41">
        <v>0</v>
      </c>
      <c r="T56" s="41">
        <v>0</v>
      </c>
      <c r="U56" s="41">
        <v>0</v>
      </c>
      <c r="V56" s="227">
        <v>0</v>
      </c>
      <c r="W56" s="41"/>
      <c r="X56" s="70" t="s">
        <v>127</v>
      </c>
      <c r="Y56" s="60" t="s">
        <v>660</v>
      </c>
      <c r="Z56" s="46">
        <f t="shared" si="46"/>
        <v>0</v>
      </c>
      <c r="AA56" s="46">
        <f t="shared" si="47"/>
        <v>8160</v>
      </c>
      <c r="AB56" s="46">
        <f t="shared" si="48"/>
        <v>7299</v>
      </c>
      <c r="AC56" s="216">
        <f t="shared" si="49"/>
        <v>89.44852941176471</v>
      </c>
      <c r="AD56" s="41">
        <v>0</v>
      </c>
      <c r="AE56" s="41">
        <v>0</v>
      </c>
      <c r="AF56" s="41">
        <v>0</v>
      </c>
      <c r="AG56" s="218">
        <v>0</v>
      </c>
      <c r="AH56" s="41"/>
      <c r="AI56" s="70" t="s">
        <v>127</v>
      </c>
      <c r="AJ56" s="60" t="s">
        <v>660</v>
      </c>
      <c r="AK56" s="41">
        <v>0</v>
      </c>
      <c r="AL56" s="41">
        <v>0</v>
      </c>
      <c r="AM56" s="41">
        <v>0</v>
      </c>
      <c r="AN56" s="227">
        <v>0</v>
      </c>
      <c r="AO56" s="46">
        <f t="shared" si="50"/>
        <v>0</v>
      </c>
      <c r="AP56" s="46">
        <f t="shared" si="51"/>
        <v>0</v>
      </c>
      <c r="AQ56" s="46">
        <f t="shared" si="52"/>
        <v>0</v>
      </c>
      <c r="AR56" s="218">
        <v>0</v>
      </c>
      <c r="AS56" s="41"/>
      <c r="AT56" s="70" t="s">
        <v>127</v>
      </c>
      <c r="AU56" s="60" t="s">
        <v>660</v>
      </c>
      <c r="AV56" s="41">
        <v>0</v>
      </c>
      <c r="AW56" s="41">
        <v>0</v>
      </c>
      <c r="AX56" s="41">
        <v>0</v>
      </c>
      <c r="AY56" s="227">
        <v>0</v>
      </c>
      <c r="AZ56" s="41">
        <v>0</v>
      </c>
      <c r="BA56" s="41">
        <v>0</v>
      </c>
      <c r="BB56" s="41">
        <v>0</v>
      </c>
      <c r="BC56" s="227">
        <v>0</v>
      </c>
      <c r="BD56" s="41"/>
      <c r="BE56" s="70" t="s">
        <v>127</v>
      </c>
      <c r="BF56" s="60" t="s">
        <v>660</v>
      </c>
      <c r="BG56" s="46">
        <f t="shared" si="53"/>
        <v>0</v>
      </c>
      <c r="BH56" s="46">
        <f t="shared" si="54"/>
        <v>8160</v>
      </c>
      <c r="BI56" s="46">
        <f t="shared" si="55"/>
        <v>7299</v>
      </c>
      <c r="BJ56" s="216">
        <f t="shared" si="56"/>
        <v>89.44852941176471</v>
      </c>
      <c r="BK56" s="46">
        <f t="shared" si="57"/>
        <v>0</v>
      </c>
      <c r="BL56" s="46">
        <f t="shared" si="58"/>
        <v>0</v>
      </c>
      <c r="BM56" s="46">
        <f t="shared" si="59"/>
        <v>0</v>
      </c>
      <c r="BN56" s="218">
        <v>0</v>
      </c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1:80" ht="12.75">
      <c r="A57" s="41"/>
      <c r="B57" s="70" t="s">
        <v>129</v>
      </c>
      <c r="C57" s="60" t="s">
        <v>661</v>
      </c>
      <c r="D57" s="41">
        <v>0</v>
      </c>
      <c r="E57" s="41">
        <v>0</v>
      </c>
      <c r="F57" s="41">
        <v>0</v>
      </c>
      <c r="G57" s="227">
        <v>0</v>
      </c>
      <c r="H57" s="41">
        <v>0</v>
      </c>
      <c r="I57" s="41">
        <v>0</v>
      </c>
      <c r="J57" s="41">
        <v>0</v>
      </c>
      <c r="K57" s="227">
        <v>0</v>
      </c>
      <c r="L57" s="41"/>
      <c r="M57" s="70" t="s">
        <v>129</v>
      </c>
      <c r="N57" s="60" t="s">
        <v>661</v>
      </c>
      <c r="O57" s="41">
        <v>0</v>
      </c>
      <c r="P57" s="41">
        <v>734</v>
      </c>
      <c r="Q57" s="41">
        <v>687</v>
      </c>
      <c r="R57" s="216">
        <f t="shared" si="60"/>
        <v>93.59673024523161</v>
      </c>
      <c r="S57" s="41">
        <v>0</v>
      </c>
      <c r="T57" s="41">
        <v>0</v>
      </c>
      <c r="U57" s="41">
        <v>0</v>
      </c>
      <c r="V57" s="227">
        <v>0</v>
      </c>
      <c r="W57" s="41"/>
      <c r="X57" s="70" t="s">
        <v>129</v>
      </c>
      <c r="Y57" s="60" t="s">
        <v>661</v>
      </c>
      <c r="Z57" s="46">
        <f t="shared" si="46"/>
        <v>0</v>
      </c>
      <c r="AA57" s="46">
        <f t="shared" si="47"/>
        <v>734</v>
      </c>
      <c r="AB57" s="46">
        <f t="shared" si="48"/>
        <v>687</v>
      </c>
      <c r="AC57" s="216">
        <f t="shared" si="49"/>
        <v>93.59673024523161</v>
      </c>
      <c r="AD57" s="41">
        <v>0</v>
      </c>
      <c r="AE57" s="41">
        <v>0</v>
      </c>
      <c r="AF57" s="41">
        <v>0</v>
      </c>
      <c r="AG57" s="218">
        <v>0</v>
      </c>
      <c r="AH57" s="41"/>
      <c r="AI57" s="70" t="s">
        <v>129</v>
      </c>
      <c r="AJ57" s="60" t="s">
        <v>661</v>
      </c>
      <c r="AK57" s="41">
        <v>0</v>
      </c>
      <c r="AL57" s="41">
        <v>0</v>
      </c>
      <c r="AM57" s="41">
        <v>0</v>
      </c>
      <c r="AN57" s="227">
        <v>0</v>
      </c>
      <c r="AO57" s="46">
        <f t="shared" si="50"/>
        <v>0</v>
      </c>
      <c r="AP57" s="46">
        <f t="shared" si="51"/>
        <v>0</v>
      </c>
      <c r="AQ57" s="46">
        <f t="shared" si="52"/>
        <v>0</v>
      </c>
      <c r="AR57" s="218">
        <v>0</v>
      </c>
      <c r="AS57" s="41"/>
      <c r="AT57" s="70" t="s">
        <v>129</v>
      </c>
      <c r="AU57" s="60" t="s">
        <v>661</v>
      </c>
      <c r="AV57" s="41">
        <v>0</v>
      </c>
      <c r="AW57" s="41">
        <v>0</v>
      </c>
      <c r="AX57" s="41">
        <v>0</v>
      </c>
      <c r="AY57" s="227">
        <v>0</v>
      </c>
      <c r="AZ57" s="41">
        <v>0</v>
      </c>
      <c r="BA57" s="41">
        <v>0</v>
      </c>
      <c r="BB57" s="41">
        <v>0</v>
      </c>
      <c r="BC57" s="227">
        <v>0</v>
      </c>
      <c r="BD57" s="41"/>
      <c r="BE57" s="70" t="s">
        <v>129</v>
      </c>
      <c r="BF57" s="60" t="s">
        <v>661</v>
      </c>
      <c r="BG57" s="46">
        <f t="shared" si="53"/>
        <v>0</v>
      </c>
      <c r="BH57" s="46">
        <f t="shared" si="54"/>
        <v>734</v>
      </c>
      <c r="BI57" s="46">
        <f t="shared" si="55"/>
        <v>687</v>
      </c>
      <c r="BJ57" s="216">
        <f t="shared" si="56"/>
        <v>93.59673024523161</v>
      </c>
      <c r="BK57" s="46">
        <f t="shared" si="57"/>
        <v>0</v>
      </c>
      <c r="BL57" s="46">
        <f t="shared" si="58"/>
        <v>0</v>
      </c>
      <c r="BM57" s="46">
        <f t="shared" si="59"/>
        <v>0</v>
      </c>
      <c r="BN57" s="218">
        <v>0</v>
      </c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1:80" ht="12.75">
      <c r="A58" s="41"/>
      <c r="B58" s="70" t="s">
        <v>131</v>
      </c>
      <c r="C58" s="60" t="s">
        <v>798</v>
      </c>
      <c r="D58" s="41">
        <v>0</v>
      </c>
      <c r="E58" s="41">
        <v>0</v>
      </c>
      <c r="F58" s="41">
        <v>0</v>
      </c>
      <c r="G58" s="227">
        <v>0</v>
      </c>
      <c r="H58" s="41">
        <v>0</v>
      </c>
      <c r="I58" s="41">
        <v>0</v>
      </c>
      <c r="J58" s="41">
        <v>0</v>
      </c>
      <c r="K58" s="227">
        <v>0</v>
      </c>
      <c r="L58" s="41"/>
      <c r="M58" s="70" t="s">
        <v>131</v>
      </c>
      <c r="N58" s="60" t="s">
        <v>798</v>
      </c>
      <c r="O58" s="41">
        <v>0</v>
      </c>
      <c r="P58" s="41">
        <v>5852</v>
      </c>
      <c r="Q58" s="41">
        <v>5852</v>
      </c>
      <c r="R58" s="216">
        <f t="shared" si="60"/>
        <v>100</v>
      </c>
      <c r="S58" s="41">
        <v>0</v>
      </c>
      <c r="T58" s="41">
        <v>0</v>
      </c>
      <c r="U58" s="41">
        <v>0</v>
      </c>
      <c r="V58" s="227">
        <v>0</v>
      </c>
      <c r="W58" s="41"/>
      <c r="X58" s="70" t="s">
        <v>131</v>
      </c>
      <c r="Y58" s="60" t="s">
        <v>798</v>
      </c>
      <c r="Z58" s="46">
        <f>(O58-S58)</f>
        <v>0</v>
      </c>
      <c r="AA58" s="46">
        <f>(P58-T58)</f>
        <v>5852</v>
      </c>
      <c r="AB58" s="46">
        <f>(Q58-U58)</f>
        <v>5852</v>
      </c>
      <c r="AC58" s="216">
        <f>(AB58/AA58*100)</f>
        <v>100</v>
      </c>
      <c r="AD58" s="41">
        <v>0</v>
      </c>
      <c r="AE58" s="41">
        <v>0</v>
      </c>
      <c r="AF58" s="41">
        <v>0</v>
      </c>
      <c r="AG58" s="218">
        <v>0</v>
      </c>
      <c r="AH58" s="41"/>
      <c r="AI58" s="70" t="s">
        <v>131</v>
      </c>
      <c r="AJ58" s="60" t="s">
        <v>798</v>
      </c>
      <c r="AK58" s="41">
        <v>0</v>
      </c>
      <c r="AL58" s="41">
        <v>0</v>
      </c>
      <c r="AM58" s="41">
        <v>0</v>
      </c>
      <c r="AN58" s="227">
        <v>0</v>
      </c>
      <c r="AO58" s="46">
        <f>(AD58-AK58)</f>
        <v>0</v>
      </c>
      <c r="AP58" s="46">
        <f>(AE58-AL58)</f>
        <v>0</v>
      </c>
      <c r="AQ58" s="46">
        <f>(AF58-AM58)</f>
        <v>0</v>
      </c>
      <c r="AR58" s="218">
        <v>0</v>
      </c>
      <c r="AS58" s="41"/>
      <c r="AT58" s="70" t="s">
        <v>131</v>
      </c>
      <c r="AU58" s="60" t="s">
        <v>798</v>
      </c>
      <c r="AV58" s="41">
        <v>0</v>
      </c>
      <c r="AW58" s="41">
        <v>0</v>
      </c>
      <c r="AX58" s="41">
        <v>0</v>
      </c>
      <c r="AY58" s="227">
        <v>0</v>
      </c>
      <c r="AZ58" s="41">
        <v>0</v>
      </c>
      <c r="BA58" s="41">
        <v>0</v>
      </c>
      <c r="BB58" s="41">
        <v>0</v>
      </c>
      <c r="BC58" s="227">
        <v>0</v>
      </c>
      <c r="BD58" s="41"/>
      <c r="BE58" s="70" t="s">
        <v>131</v>
      </c>
      <c r="BF58" s="60" t="s">
        <v>798</v>
      </c>
      <c r="BG58" s="46">
        <f>(D58+H58+O58+AD58+AV58+AZ58)</f>
        <v>0</v>
      </c>
      <c r="BH58" s="46">
        <f>(E58+I58+P58+AE58+AW58+BA58)</f>
        <v>5852</v>
      </c>
      <c r="BI58" s="46">
        <f>(F58+J58+Q58+AF58+AX58+BB58)</f>
        <v>5852</v>
      </c>
      <c r="BJ58" s="216">
        <f>(BI58/BH58*100)</f>
        <v>100</v>
      </c>
      <c r="BK58" s="46">
        <f>(AK58+AV58+AZ58)</f>
        <v>0</v>
      </c>
      <c r="BL58" s="46">
        <f>(AL58+AW58+BA58)</f>
        <v>0</v>
      </c>
      <c r="BM58" s="46">
        <f>(AM58+AX58+BB58)</f>
        <v>0</v>
      </c>
      <c r="BN58" s="218">
        <v>0</v>
      </c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</row>
    <row r="59" spans="1:80" ht="12.75">
      <c r="A59" s="41"/>
      <c r="B59" s="70" t="s">
        <v>133</v>
      </c>
      <c r="C59" s="60" t="s">
        <v>662</v>
      </c>
      <c r="D59" s="41">
        <v>0</v>
      </c>
      <c r="E59" s="41">
        <v>0</v>
      </c>
      <c r="F59" s="41">
        <v>0</v>
      </c>
      <c r="G59" s="227">
        <v>0</v>
      </c>
      <c r="H59" s="41">
        <v>0</v>
      </c>
      <c r="I59" s="41">
        <v>0</v>
      </c>
      <c r="J59" s="41">
        <v>0</v>
      </c>
      <c r="K59" s="227">
        <v>0</v>
      </c>
      <c r="L59" s="41"/>
      <c r="M59" s="70" t="s">
        <v>133</v>
      </c>
      <c r="N59" s="60" t="s">
        <v>662</v>
      </c>
      <c r="O59" s="41">
        <v>0</v>
      </c>
      <c r="P59" s="41">
        <v>2625</v>
      </c>
      <c r="Q59" s="41">
        <v>2625</v>
      </c>
      <c r="R59" s="216">
        <f t="shared" si="60"/>
        <v>100</v>
      </c>
      <c r="S59" s="41">
        <v>0</v>
      </c>
      <c r="T59" s="41">
        <v>0</v>
      </c>
      <c r="U59" s="41">
        <v>0</v>
      </c>
      <c r="V59" s="227">
        <v>0</v>
      </c>
      <c r="W59" s="41"/>
      <c r="X59" s="70" t="s">
        <v>133</v>
      </c>
      <c r="Y59" s="60" t="s">
        <v>662</v>
      </c>
      <c r="Z59" s="46">
        <f t="shared" si="46"/>
        <v>0</v>
      </c>
      <c r="AA59" s="46">
        <f t="shared" si="47"/>
        <v>2625</v>
      </c>
      <c r="AB59" s="46">
        <f t="shared" si="48"/>
        <v>2625</v>
      </c>
      <c r="AC59" s="216">
        <f t="shared" si="49"/>
        <v>100</v>
      </c>
      <c r="AD59" s="41">
        <v>0</v>
      </c>
      <c r="AE59" s="41">
        <v>0</v>
      </c>
      <c r="AF59" s="41">
        <v>0</v>
      </c>
      <c r="AG59" s="218">
        <v>0</v>
      </c>
      <c r="AH59" s="41"/>
      <c r="AI59" s="70" t="s">
        <v>133</v>
      </c>
      <c r="AJ59" s="60" t="s">
        <v>662</v>
      </c>
      <c r="AK59" s="41">
        <v>0</v>
      </c>
      <c r="AL59" s="41">
        <v>0</v>
      </c>
      <c r="AM59" s="41">
        <v>0</v>
      </c>
      <c r="AN59" s="227">
        <v>0</v>
      </c>
      <c r="AO59" s="46">
        <f t="shared" si="50"/>
        <v>0</v>
      </c>
      <c r="AP59" s="46">
        <f t="shared" si="51"/>
        <v>0</v>
      </c>
      <c r="AQ59" s="46">
        <f t="shared" si="52"/>
        <v>0</v>
      </c>
      <c r="AR59" s="218">
        <v>0</v>
      </c>
      <c r="AS59" s="41"/>
      <c r="AT59" s="70" t="s">
        <v>133</v>
      </c>
      <c r="AU59" s="60" t="s">
        <v>662</v>
      </c>
      <c r="AV59" s="41">
        <v>0</v>
      </c>
      <c r="AW59" s="41">
        <v>0</v>
      </c>
      <c r="AX59" s="41">
        <v>0</v>
      </c>
      <c r="AY59" s="227">
        <v>0</v>
      </c>
      <c r="AZ59" s="41">
        <v>0</v>
      </c>
      <c r="BA59" s="41">
        <v>0</v>
      </c>
      <c r="BB59" s="41">
        <v>0</v>
      </c>
      <c r="BC59" s="227">
        <v>0</v>
      </c>
      <c r="BD59" s="41"/>
      <c r="BE59" s="70" t="s">
        <v>133</v>
      </c>
      <c r="BF59" s="60" t="s">
        <v>662</v>
      </c>
      <c r="BG59" s="46">
        <f t="shared" si="53"/>
        <v>0</v>
      </c>
      <c r="BH59" s="46">
        <f t="shared" si="54"/>
        <v>2625</v>
      </c>
      <c r="BI59" s="46">
        <f t="shared" si="55"/>
        <v>2625</v>
      </c>
      <c r="BJ59" s="216">
        <f t="shared" si="56"/>
        <v>100</v>
      </c>
      <c r="BK59" s="46">
        <f t="shared" si="57"/>
        <v>0</v>
      </c>
      <c r="BL59" s="46">
        <f t="shared" si="58"/>
        <v>0</v>
      </c>
      <c r="BM59" s="46">
        <f t="shared" si="59"/>
        <v>0</v>
      </c>
      <c r="BN59" s="218">
        <v>0</v>
      </c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</row>
    <row r="60" spans="1:80" ht="12.75">
      <c r="A60" s="41"/>
      <c r="B60" s="70" t="s">
        <v>134</v>
      </c>
      <c r="C60" s="60" t="s">
        <v>663</v>
      </c>
      <c r="D60" s="41">
        <v>0</v>
      </c>
      <c r="E60" s="41">
        <v>0</v>
      </c>
      <c r="F60" s="41">
        <v>0</v>
      </c>
      <c r="G60" s="227">
        <v>0</v>
      </c>
      <c r="H60" s="41">
        <v>0</v>
      </c>
      <c r="I60" s="41">
        <v>0</v>
      </c>
      <c r="J60" s="41">
        <v>0</v>
      </c>
      <c r="K60" s="227">
        <v>0</v>
      </c>
      <c r="L60" s="41"/>
      <c r="M60" s="70" t="s">
        <v>134</v>
      </c>
      <c r="N60" s="60" t="s">
        <v>663</v>
      </c>
      <c r="O60" s="41">
        <v>0</v>
      </c>
      <c r="P60" s="41">
        <v>2225</v>
      </c>
      <c r="Q60" s="41">
        <v>0</v>
      </c>
      <c r="R60" s="216">
        <f t="shared" si="60"/>
        <v>0</v>
      </c>
      <c r="S60" s="41">
        <v>0</v>
      </c>
      <c r="T60" s="41">
        <v>0</v>
      </c>
      <c r="U60" s="41">
        <v>0</v>
      </c>
      <c r="V60" s="227">
        <v>0</v>
      </c>
      <c r="W60" s="41"/>
      <c r="X60" s="70" t="s">
        <v>134</v>
      </c>
      <c r="Y60" s="60" t="s">
        <v>663</v>
      </c>
      <c r="Z60" s="46">
        <f t="shared" si="46"/>
        <v>0</v>
      </c>
      <c r="AA60" s="46">
        <f t="shared" si="47"/>
        <v>2225</v>
      </c>
      <c r="AB60" s="46">
        <f t="shared" si="48"/>
        <v>0</v>
      </c>
      <c r="AC60" s="216">
        <f t="shared" si="49"/>
        <v>0</v>
      </c>
      <c r="AD60" s="41">
        <v>0</v>
      </c>
      <c r="AE60" s="41">
        <v>0</v>
      </c>
      <c r="AF60" s="41">
        <v>0</v>
      </c>
      <c r="AG60" s="218">
        <v>0</v>
      </c>
      <c r="AH60" s="41"/>
      <c r="AI60" s="70" t="s">
        <v>134</v>
      </c>
      <c r="AJ60" s="60" t="s">
        <v>663</v>
      </c>
      <c r="AK60" s="41">
        <v>0</v>
      </c>
      <c r="AL60" s="41">
        <v>0</v>
      </c>
      <c r="AM60" s="41">
        <v>0</v>
      </c>
      <c r="AN60" s="227">
        <v>0</v>
      </c>
      <c r="AO60" s="46">
        <f t="shared" si="50"/>
        <v>0</v>
      </c>
      <c r="AP60" s="46">
        <f t="shared" si="51"/>
        <v>0</v>
      </c>
      <c r="AQ60" s="46">
        <f t="shared" si="52"/>
        <v>0</v>
      </c>
      <c r="AR60" s="218">
        <v>0</v>
      </c>
      <c r="AS60" s="41"/>
      <c r="AT60" s="70" t="s">
        <v>134</v>
      </c>
      <c r="AU60" s="60" t="s">
        <v>663</v>
      </c>
      <c r="AV60" s="41">
        <v>0</v>
      </c>
      <c r="AW60" s="41">
        <v>0</v>
      </c>
      <c r="AX60" s="41">
        <v>0</v>
      </c>
      <c r="AY60" s="227">
        <v>0</v>
      </c>
      <c r="AZ60" s="41">
        <v>0</v>
      </c>
      <c r="BA60" s="41">
        <v>0</v>
      </c>
      <c r="BB60" s="41">
        <v>0</v>
      </c>
      <c r="BC60" s="227">
        <v>0</v>
      </c>
      <c r="BD60" s="41"/>
      <c r="BE60" s="70" t="s">
        <v>134</v>
      </c>
      <c r="BF60" s="60" t="s">
        <v>663</v>
      </c>
      <c r="BG60" s="46">
        <f t="shared" si="53"/>
        <v>0</v>
      </c>
      <c r="BH60" s="46">
        <f t="shared" si="54"/>
        <v>2225</v>
      </c>
      <c r="BI60" s="46">
        <f t="shared" si="55"/>
        <v>0</v>
      </c>
      <c r="BJ60" s="216">
        <f t="shared" si="56"/>
        <v>0</v>
      </c>
      <c r="BK60" s="46">
        <f t="shared" si="57"/>
        <v>0</v>
      </c>
      <c r="BL60" s="46">
        <f t="shared" si="58"/>
        <v>0</v>
      </c>
      <c r="BM60" s="46">
        <f t="shared" si="59"/>
        <v>0</v>
      </c>
      <c r="BN60" s="218">
        <v>0</v>
      </c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</row>
    <row r="61" spans="1:80" ht="12.75">
      <c r="A61" s="41"/>
      <c r="B61" s="70" t="s">
        <v>135</v>
      </c>
      <c r="C61" s="60" t="s">
        <v>741</v>
      </c>
      <c r="D61" s="41">
        <v>0</v>
      </c>
      <c r="E61" s="41">
        <v>0</v>
      </c>
      <c r="F61" s="41">
        <v>0</v>
      </c>
      <c r="G61" s="227">
        <v>0</v>
      </c>
      <c r="H61" s="41">
        <v>0</v>
      </c>
      <c r="I61" s="41">
        <v>0</v>
      </c>
      <c r="J61" s="41">
        <v>0</v>
      </c>
      <c r="K61" s="227">
        <v>0</v>
      </c>
      <c r="L61" s="41"/>
      <c r="M61" s="70" t="s">
        <v>135</v>
      </c>
      <c r="N61" s="60" t="s">
        <v>741</v>
      </c>
      <c r="O61" s="41">
        <v>0</v>
      </c>
      <c r="P61" s="41">
        <v>3369</v>
      </c>
      <c r="Q61" s="41">
        <v>1840</v>
      </c>
      <c r="R61" s="216">
        <f t="shared" si="60"/>
        <v>54.61561294152567</v>
      </c>
      <c r="S61" s="41">
        <v>0</v>
      </c>
      <c r="T61" s="41">
        <v>0</v>
      </c>
      <c r="U61" s="41">
        <v>0</v>
      </c>
      <c r="V61" s="227">
        <v>0</v>
      </c>
      <c r="W61" s="41"/>
      <c r="X61" s="70" t="s">
        <v>135</v>
      </c>
      <c r="Y61" s="60" t="s">
        <v>741</v>
      </c>
      <c r="Z61" s="46">
        <f t="shared" si="46"/>
        <v>0</v>
      </c>
      <c r="AA61" s="46">
        <f t="shared" si="47"/>
        <v>3369</v>
      </c>
      <c r="AB61" s="46">
        <f t="shared" si="48"/>
        <v>1840</v>
      </c>
      <c r="AC61" s="216">
        <f t="shared" si="49"/>
        <v>54.61561294152567</v>
      </c>
      <c r="AD61" s="41">
        <v>0</v>
      </c>
      <c r="AE61" s="41">
        <v>0</v>
      </c>
      <c r="AF61" s="41">
        <v>0</v>
      </c>
      <c r="AG61" s="218">
        <v>0</v>
      </c>
      <c r="AH61" s="41"/>
      <c r="AI61" s="70" t="s">
        <v>135</v>
      </c>
      <c r="AJ61" s="60" t="s">
        <v>741</v>
      </c>
      <c r="AK61" s="41">
        <v>0</v>
      </c>
      <c r="AL61" s="41">
        <v>0</v>
      </c>
      <c r="AM61" s="41">
        <v>0</v>
      </c>
      <c r="AN61" s="227">
        <v>0</v>
      </c>
      <c r="AO61" s="46">
        <f t="shared" si="50"/>
        <v>0</v>
      </c>
      <c r="AP61" s="46">
        <f t="shared" si="51"/>
        <v>0</v>
      </c>
      <c r="AQ61" s="46">
        <f t="shared" si="52"/>
        <v>0</v>
      </c>
      <c r="AR61" s="218">
        <v>0</v>
      </c>
      <c r="AS61" s="41"/>
      <c r="AT61" s="70" t="s">
        <v>135</v>
      </c>
      <c r="AU61" s="60" t="s">
        <v>741</v>
      </c>
      <c r="AV61" s="41">
        <v>0</v>
      </c>
      <c r="AW61" s="41">
        <v>0</v>
      </c>
      <c r="AX61" s="41">
        <v>0</v>
      </c>
      <c r="AY61" s="227">
        <v>0</v>
      </c>
      <c r="AZ61" s="41">
        <v>0</v>
      </c>
      <c r="BA61" s="41">
        <v>0</v>
      </c>
      <c r="BB61" s="41">
        <v>0</v>
      </c>
      <c r="BC61" s="227">
        <v>0</v>
      </c>
      <c r="BD61" s="41"/>
      <c r="BE61" s="70" t="s">
        <v>135</v>
      </c>
      <c r="BF61" s="60" t="s">
        <v>741</v>
      </c>
      <c r="BG61" s="46">
        <f t="shared" si="53"/>
        <v>0</v>
      </c>
      <c r="BH61" s="46">
        <f t="shared" si="54"/>
        <v>3369</v>
      </c>
      <c r="BI61" s="46">
        <f t="shared" si="55"/>
        <v>1840</v>
      </c>
      <c r="BJ61" s="216">
        <f t="shared" si="56"/>
        <v>54.61561294152567</v>
      </c>
      <c r="BK61" s="46">
        <f t="shared" si="57"/>
        <v>0</v>
      </c>
      <c r="BL61" s="46">
        <f t="shared" si="58"/>
        <v>0</v>
      </c>
      <c r="BM61" s="46">
        <f t="shared" si="59"/>
        <v>0</v>
      </c>
      <c r="BN61" s="218">
        <v>0</v>
      </c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</row>
    <row r="62" spans="1:80" ht="12.75">
      <c r="A62" s="41"/>
      <c r="B62" s="70" t="s">
        <v>136</v>
      </c>
      <c r="C62" s="60" t="s">
        <v>664</v>
      </c>
      <c r="D62" s="41">
        <v>0</v>
      </c>
      <c r="E62" s="41">
        <v>0</v>
      </c>
      <c r="F62" s="41">
        <v>0</v>
      </c>
      <c r="G62" s="227">
        <v>0</v>
      </c>
      <c r="H62" s="41">
        <v>0</v>
      </c>
      <c r="I62" s="41">
        <v>0</v>
      </c>
      <c r="J62" s="41">
        <v>0</v>
      </c>
      <c r="K62" s="227">
        <v>0</v>
      </c>
      <c r="L62" s="41"/>
      <c r="M62" s="70" t="s">
        <v>136</v>
      </c>
      <c r="N62" s="60" t="s">
        <v>664</v>
      </c>
      <c r="O62" s="41">
        <v>0</v>
      </c>
      <c r="P62" s="41">
        <v>976</v>
      </c>
      <c r="Q62" s="41">
        <v>976</v>
      </c>
      <c r="R62" s="216">
        <f t="shared" si="60"/>
        <v>100</v>
      </c>
      <c r="S62" s="41">
        <v>0</v>
      </c>
      <c r="T62" s="41">
        <v>0</v>
      </c>
      <c r="U62" s="41">
        <v>0</v>
      </c>
      <c r="V62" s="227">
        <v>0</v>
      </c>
      <c r="W62" s="41"/>
      <c r="X62" s="70" t="s">
        <v>136</v>
      </c>
      <c r="Y62" s="60" t="s">
        <v>664</v>
      </c>
      <c r="Z62" s="46">
        <f t="shared" si="46"/>
        <v>0</v>
      </c>
      <c r="AA62" s="46">
        <f t="shared" si="47"/>
        <v>976</v>
      </c>
      <c r="AB62" s="46">
        <f t="shared" si="48"/>
        <v>976</v>
      </c>
      <c r="AC62" s="216">
        <f t="shared" si="49"/>
        <v>100</v>
      </c>
      <c r="AD62" s="41">
        <v>0</v>
      </c>
      <c r="AE62" s="41">
        <v>0</v>
      </c>
      <c r="AF62" s="41">
        <v>0</v>
      </c>
      <c r="AG62" s="218">
        <v>0</v>
      </c>
      <c r="AH62" s="41"/>
      <c r="AI62" s="70" t="s">
        <v>136</v>
      </c>
      <c r="AJ62" s="60" t="s">
        <v>664</v>
      </c>
      <c r="AK62" s="41">
        <v>0</v>
      </c>
      <c r="AL62" s="41">
        <v>0</v>
      </c>
      <c r="AM62" s="41">
        <v>0</v>
      </c>
      <c r="AN62" s="227">
        <v>0</v>
      </c>
      <c r="AO62" s="46">
        <f t="shared" si="50"/>
        <v>0</v>
      </c>
      <c r="AP62" s="46">
        <f t="shared" si="51"/>
        <v>0</v>
      </c>
      <c r="AQ62" s="46">
        <f t="shared" si="52"/>
        <v>0</v>
      </c>
      <c r="AR62" s="218">
        <v>0</v>
      </c>
      <c r="AS62" s="41"/>
      <c r="AT62" s="70" t="s">
        <v>136</v>
      </c>
      <c r="AU62" s="60" t="s">
        <v>664</v>
      </c>
      <c r="AV62" s="41">
        <v>0</v>
      </c>
      <c r="AW62" s="41">
        <v>0</v>
      </c>
      <c r="AX62" s="41">
        <v>0</v>
      </c>
      <c r="AY62" s="227">
        <v>0</v>
      </c>
      <c r="AZ62" s="41">
        <v>0</v>
      </c>
      <c r="BA62" s="41">
        <v>0</v>
      </c>
      <c r="BB62" s="41">
        <v>0</v>
      </c>
      <c r="BC62" s="227">
        <v>0</v>
      </c>
      <c r="BD62" s="41"/>
      <c r="BE62" s="70" t="s">
        <v>136</v>
      </c>
      <c r="BF62" s="60" t="s">
        <v>664</v>
      </c>
      <c r="BG62" s="46">
        <f t="shared" si="53"/>
        <v>0</v>
      </c>
      <c r="BH62" s="46">
        <f t="shared" si="54"/>
        <v>976</v>
      </c>
      <c r="BI62" s="46">
        <f t="shared" si="55"/>
        <v>976</v>
      </c>
      <c r="BJ62" s="216">
        <f t="shared" si="56"/>
        <v>100</v>
      </c>
      <c r="BK62" s="46">
        <f t="shared" si="57"/>
        <v>0</v>
      </c>
      <c r="BL62" s="46">
        <f t="shared" si="58"/>
        <v>0</v>
      </c>
      <c r="BM62" s="46">
        <f t="shared" si="59"/>
        <v>0</v>
      </c>
      <c r="BN62" s="218">
        <v>0</v>
      </c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</row>
    <row r="63" spans="1:80" ht="12.75">
      <c r="A63" s="44"/>
      <c r="B63" s="136" t="s">
        <v>137</v>
      </c>
      <c r="C63" s="118" t="s">
        <v>665</v>
      </c>
      <c r="D63" s="44">
        <v>0</v>
      </c>
      <c r="E63" s="44">
        <v>0</v>
      </c>
      <c r="F63" s="44">
        <v>0</v>
      </c>
      <c r="G63" s="472">
        <v>0</v>
      </c>
      <c r="H63" s="44">
        <v>0</v>
      </c>
      <c r="I63" s="44">
        <v>0</v>
      </c>
      <c r="J63" s="44">
        <v>0</v>
      </c>
      <c r="K63" s="472">
        <v>0</v>
      </c>
      <c r="L63" s="44"/>
      <c r="M63" s="136" t="s">
        <v>137</v>
      </c>
      <c r="N63" s="118" t="s">
        <v>665</v>
      </c>
      <c r="O63" s="44">
        <v>0</v>
      </c>
      <c r="P63" s="44">
        <v>699</v>
      </c>
      <c r="Q63" s="44">
        <v>699</v>
      </c>
      <c r="R63" s="219">
        <f t="shared" si="60"/>
        <v>100</v>
      </c>
      <c r="S63" s="44">
        <v>0</v>
      </c>
      <c r="T63" s="44">
        <v>0</v>
      </c>
      <c r="U63" s="44">
        <v>0</v>
      </c>
      <c r="V63" s="472">
        <v>0</v>
      </c>
      <c r="W63" s="44"/>
      <c r="X63" s="136" t="s">
        <v>137</v>
      </c>
      <c r="Y63" s="118" t="s">
        <v>665</v>
      </c>
      <c r="Z63" s="47">
        <f>(O63-S63)</f>
        <v>0</v>
      </c>
      <c r="AA63" s="47">
        <f>(P63-T63)</f>
        <v>699</v>
      </c>
      <c r="AB63" s="47">
        <f>(Q63-U63)</f>
        <v>699</v>
      </c>
      <c r="AC63" s="219">
        <f t="shared" si="49"/>
        <v>100</v>
      </c>
      <c r="AD63" s="44">
        <v>0</v>
      </c>
      <c r="AE63" s="44">
        <v>0</v>
      </c>
      <c r="AF63" s="44">
        <v>0</v>
      </c>
      <c r="AG63" s="225">
        <v>0</v>
      </c>
      <c r="AH63" s="44"/>
      <c r="AI63" s="136" t="s">
        <v>137</v>
      </c>
      <c r="AJ63" s="118" t="s">
        <v>665</v>
      </c>
      <c r="AK63" s="44">
        <v>0</v>
      </c>
      <c r="AL63" s="44">
        <v>0</v>
      </c>
      <c r="AM63" s="44">
        <v>0</v>
      </c>
      <c r="AN63" s="472">
        <v>0</v>
      </c>
      <c r="AO63" s="47">
        <f>(AD63-AK63)</f>
        <v>0</v>
      </c>
      <c r="AP63" s="47">
        <f>(AE63-AL63)</f>
        <v>0</v>
      </c>
      <c r="AQ63" s="47">
        <f>(AF63-AM63)</f>
        <v>0</v>
      </c>
      <c r="AR63" s="225">
        <v>0</v>
      </c>
      <c r="AS63" s="44"/>
      <c r="AT63" s="136" t="s">
        <v>137</v>
      </c>
      <c r="AU63" s="118" t="s">
        <v>665</v>
      </c>
      <c r="AV63" s="44">
        <v>0</v>
      </c>
      <c r="AW63" s="44">
        <v>0</v>
      </c>
      <c r="AX63" s="44">
        <v>0</v>
      </c>
      <c r="AY63" s="472">
        <v>0</v>
      </c>
      <c r="AZ63" s="44">
        <v>0</v>
      </c>
      <c r="BA63" s="44">
        <v>0</v>
      </c>
      <c r="BB63" s="44">
        <v>0</v>
      </c>
      <c r="BC63" s="472">
        <v>0</v>
      </c>
      <c r="BD63" s="44"/>
      <c r="BE63" s="136" t="s">
        <v>137</v>
      </c>
      <c r="BF63" s="118" t="s">
        <v>665</v>
      </c>
      <c r="BG63" s="47">
        <f>(D63+H63+O63+AD63+AV63+AZ63)</f>
        <v>0</v>
      </c>
      <c r="BH63" s="47">
        <f>(E63+I63+P63+AE63+AW63+BA63)</f>
        <v>699</v>
      </c>
      <c r="BI63" s="47">
        <f>(F63+J63+Q63+AF63+AX63+BB63)</f>
        <v>699</v>
      </c>
      <c r="BJ63" s="219">
        <f>(BI63/BH63*100)</f>
        <v>100</v>
      </c>
      <c r="BK63" s="47">
        <f>(AK63+AV63+AZ63)</f>
        <v>0</v>
      </c>
      <c r="BL63" s="47">
        <f>(AL63+AW63+BA63)</f>
        <v>0</v>
      </c>
      <c r="BM63" s="47">
        <f>(AM63+AX63+BB63)</f>
        <v>0</v>
      </c>
      <c r="BN63" s="225">
        <v>0</v>
      </c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</row>
    <row r="64" spans="1:80" ht="12.75">
      <c r="A64" s="74" t="s">
        <v>4</v>
      </c>
      <c r="B64" s="74" t="s">
        <v>4</v>
      </c>
      <c r="C64" s="74" t="s">
        <v>4</v>
      </c>
      <c r="D64" s="75" t="s">
        <v>31</v>
      </c>
      <c r="E64" s="76"/>
      <c r="F64" s="76"/>
      <c r="G64" s="77"/>
      <c r="H64" s="75" t="s">
        <v>31</v>
      </c>
      <c r="I64" s="76"/>
      <c r="J64" s="76"/>
      <c r="K64" s="77"/>
      <c r="L64" s="74" t="s">
        <v>4</v>
      </c>
      <c r="M64" s="74" t="s">
        <v>4</v>
      </c>
      <c r="N64" s="74" t="s">
        <v>4</v>
      </c>
      <c r="O64" s="63" t="s">
        <v>31</v>
      </c>
      <c r="P64" s="64"/>
      <c r="Q64" s="64"/>
      <c r="R64" s="53"/>
      <c r="S64" s="65" t="s">
        <v>4</v>
      </c>
      <c r="T64" s="66"/>
      <c r="U64" s="66"/>
      <c r="V64" s="52"/>
      <c r="W64" s="74" t="s">
        <v>4</v>
      </c>
      <c r="X64" s="74" t="s">
        <v>4</v>
      </c>
      <c r="Y64" s="74" t="s">
        <v>4</v>
      </c>
      <c r="Z64" s="75" t="s">
        <v>4</v>
      </c>
      <c r="AA64" s="76"/>
      <c r="AB64" s="76"/>
      <c r="AC64" s="77"/>
      <c r="AD64" s="75" t="s">
        <v>31</v>
      </c>
      <c r="AE64" s="76"/>
      <c r="AF64" s="76"/>
      <c r="AG64" s="77"/>
      <c r="AH64" s="74" t="s">
        <v>4</v>
      </c>
      <c r="AI64" s="74" t="s">
        <v>4</v>
      </c>
      <c r="AJ64" s="74" t="s">
        <v>4</v>
      </c>
      <c r="AK64" s="75" t="s">
        <v>4</v>
      </c>
      <c r="AL64" s="76"/>
      <c r="AM64" s="76"/>
      <c r="AN64" s="77"/>
      <c r="AO64" s="75" t="s">
        <v>4</v>
      </c>
      <c r="AP64" s="76"/>
      <c r="AQ64" s="76"/>
      <c r="AR64" s="77"/>
      <c r="AS64" s="74" t="s">
        <v>4</v>
      </c>
      <c r="AT64" s="74" t="s">
        <v>4</v>
      </c>
      <c r="AU64" s="74" t="s">
        <v>4</v>
      </c>
      <c r="AV64" s="63" t="s">
        <v>31</v>
      </c>
      <c r="AW64" s="64"/>
      <c r="AX64" s="64"/>
      <c r="AY64" s="53"/>
      <c r="AZ64" s="63" t="s">
        <v>31</v>
      </c>
      <c r="BA64" s="64"/>
      <c r="BB64" s="64"/>
      <c r="BC64" s="53"/>
      <c r="BD64" s="74" t="s">
        <v>4</v>
      </c>
      <c r="BE64" s="74" t="s">
        <v>4</v>
      </c>
      <c r="BF64" s="74" t="s">
        <v>4</v>
      </c>
      <c r="BG64" s="75" t="s">
        <v>29</v>
      </c>
      <c r="BH64" s="76"/>
      <c r="BI64" s="76"/>
      <c r="BJ64" s="77"/>
      <c r="BK64" s="75" t="s">
        <v>88</v>
      </c>
      <c r="BL64" s="76"/>
      <c r="BM64" s="76"/>
      <c r="BN64" s="77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</row>
    <row r="65" spans="1:80" ht="12.75">
      <c r="A65" s="78" t="s">
        <v>32</v>
      </c>
      <c r="B65" s="78" t="s">
        <v>89</v>
      </c>
      <c r="C65" s="78" t="s">
        <v>90</v>
      </c>
      <c r="D65" s="53" t="s">
        <v>33</v>
      </c>
      <c r="E65" s="53"/>
      <c r="F65" s="53"/>
      <c r="G65" s="53"/>
      <c r="H65" s="53" t="s">
        <v>34</v>
      </c>
      <c r="I65" s="53"/>
      <c r="J65" s="53"/>
      <c r="K65" s="53"/>
      <c r="L65" s="78" t="s">
        <v>32</v>
      </c>
      <c r="M65" s="78" t="s">
        <v>89</v>
      </c>
      <c r="N65" s="78" t="s">
        <v>90</v>
      </c>
      <c r="O65" s="77" t="s">
        <v>35</v>
      </c>
      <c r="P65" s="77"/>
      <c r="Q65" s="77"/>
      <c r="R65" s="77"/>
      <c r="S65" s="79" t="s">
        <v>69</v>
      </c>
      <c r="T65" s="77"/>
      <c r="U65" s="77"/>
      <c r="V65" s="77"/>
      <c r="W65" s="78" t="s">
        <v>32</v>
      </c>
      <c r="X65" s="78" t="s">
        <v>89</v>
      </c>
      <c r="Y65" s="78" t="s">
        <v>90</v>
      </c>
      <c r="Z65" s="53" t="s">
        <v>70</v>
      </c>
      <c r="AA65" s="53"/>
      <c r="AB65" s="53"/>
      <c r="AC65" s="53"/>
      <c r="AD65" s="53" t="s">
        <v>36</v>
      </c>
      <c r="AE65" s="53"/>
      <c r="AF65" s="53"/>
      <c r="AG65" s="53"/>
      <c r="AH65" s="78" t="s">
        <v>32</v>
      </c>
      <c r="AI65" s="78" t="s">
        <v>89</v>
      </c>
      <c r="AJ65" s="78" t="s">
        <v>90</v>
      </c>
      <c r="AK65" s="53" t="s">
        <v>71</v>
      </c>
      <c r="AL65" s="53"/>
      <c r="AM65" s="53"/>
      <c r="AN65" s="53"/>
      <c r="AO65" s="53" t="s">
        <v>37</v>
      </c>
      <c r="AP65" s="53"/>
      <c r="AQ65" s="53"/>
      <c r="AR65" s="53"/>
      <c r="AS65" s="78" t="s">
        <v>32</v>
      </c>
      <c r="AT65" s="78" t="s">
        <v>89</v>
      </c>
      <c r="AU65" s="78" t="s">
        <v>90</v>
      </c>
      <c r="AV65" s="77" t="s">
        <v>72</v>
      </c>
      <c r="AW65" s="77"/>
      <c r="AX65" s="77"/>
      <c r="AY65" s="77"/>
      <c r="AZ65" s="77" t="s">
        <v>73</v>
      </c>
      <c r="BA65" s="77"/>
      <c r="BB65" s="77"/>
      <c r="BC65" s="77"/>
      <c r="BD65" s="78" t="s">
        <v>32</v>
      </c>
      <c r="BE65" s="78" t="s">
        <v>89</v>
      </c>
      <c r="BF65" s="78" t="s">
        <v>90</v>
      </c>
      <c r="BG65" s="53" t="s">
        <v>91</v>
      </c>
      <c r="BH65" s="53"/>
      <c r="BI65" s="53"/>
      <c r="BJ65" s="53"/>
      <c r="BK65" s="54" t="s">
        <v>74</v>
      </c>
      <c r="BL65" s="53"/>
      <c r="BM65" s="53"/>
      <c r="BN65" s="53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</row>
    <row r="66" spans="1:80" ht="12.75">
      <c r="A66" s="78" t="s">
        <v>38</v>
      </c>
      <c r="B66" s="78" t="s">
        <v>92</v>
      </c>
      <c r="C66" s="80"/>
      <c r="D66" s="75" t="s">
        <v>232</v>
      </c>
      <c r="E66" s="76"/>
      <c r="F66" s="76"/>
      <c r="G66" s="77"/>
      <c r="H66" s="75" t="s">
        <v>75</v>
      </c>
      <c r="I66" s="76"/>
      <c r="J66" s="76"/>
      <c r="K66" s="77"/>
      <c r="L66" s="78" t="s">
        <v>38</v>
      </c>
      <c r="M66" s="78" t="s">
        <v>92</v>
      </c>
      <c r="N66" s="80"/>
      <c r="O66" s="63" t="s">
        <v>76</v>
      </c>
      <c r="P66" s="64"/>
      <c r="Q66" s="64"/>
      <c r="R66" s="53"/>
      <c r="S66" s="56" t="s">
        <v>77</v>
      </c>
      <c r="T66" s="57"/>
      <c r="U66" s="57"/>
      <c r="V66" s="55"/>
      <c r="W66" s="78" t="s">
        <v>38</v>
      </c>
      <c r="X66" s="78" t="s">
        <v>92</v>
      </c>
      <c r="Y66" s="80"/>
      <c r="Z66" s="81" t="s">
        <v>78</v>
      </c>
      <c r="AA66" s="81"/>
      <c r="AB66" s="81"/>
      <c r="AC66" s="81"/>
      <c r="AD66" s="75" t="s">
        <v>79</v>
      </c>
      <c r="AE66" s="76"/>
      <c r="AF66" s="76"/>
      <c r="AG66" s="77"/>
      <c r="AH66" s="78" t="s">
        <v>38</v>
      </c>
      <c r="AI66" s="78" t="s">
        <v>92</v>
      </c>
      <c r="AJ66" s="80"/>
      <c r="AK66" s="75" t="s">
        <v>80</v>
      </c>
      <c r="AL66" s="76"/>
      <c r="AM66" s="76"/>
      <c r="AN66" s="77"/>
      <c r="AO66" s="75" t="s">
        <v>81</v>
      </c>
      <c r="AP66" s="76"/>
      <c r="AQ66" s="76"/>
      <c r="AR66" s="77"/>
      <c r="AS66" s="78" t="s">
        <v>38</v>
      </c>
      <c r="AT66" s="78" t="s">
        <v>92</v>
      </c>
      <c r="AU66" s="80"/>
      <c r="AV66" s="63" t="s">
        <v>82</v>
      </c>
      <c r="AW66" s="64"/>
      <c r="AX66" s="64"/>
      <c r="AY66" s="53"/>
      <c r="AZ66" s="63" t="s">
        <v>83</v>
      </c>
      <c r="BA66" s="64"/>
      <c r="BB66" s="64"/>
      <c r="BC66" s="53"/>
      <c r="BD66" s="78" t="s">
        <v>38</v>
      </c>
      <c r="BE66" s="78" t="s">
        <v>92</v>
      </c>
      <c r="BF66" s="80"/>
      <c r="BG66" s="75" t="s">
        <v>84</v>
      </c>
      <c r="BH66" s="76"/>
      <c r="BI66" s="76"/>
      <c r="BJ66" s="77"/>
      <c r="BK66" s="75" t="s">
        <v>85</v>
      </c>
      <c r="BL66" s="76"/>
      <c r="BM66" s="76"/>
      <c r="BN66" s="77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</row>
    <row r="67" spans="1:80" ht="12.75">
      <c r="A67" s="78" t="s">
        <v>4</v>
      </c>
      <c r="B67" s="78" t="s">
        <v>38</v>
      </c>
      <c r="C67" s="78"/>
      <c r="D67" s="58" t="s">
        <v>0</v>
      </c>
      <c r="E67" s="58" t="s">
        <v>7</v>
      </c>
      <c r="F67" s="58" t="s">
        <v>380</v>
      </c>
      <c r="G67" s="58" t="s">
        <v>380</v>
      </c>
      <c r="H67" s="58" t="s">
        <v>0</v>
      </c>
      <c r="I67" s="58" t="s">
        <v>7</v>
      </c>
      <c r="J67" s="58" t="s">
        <v>380</v>
      </c>
      <c r="K67" s="58" t="s">
        <v>380</v>
      </c>
      <c r="L67" s="78" t="s">
        <v>4</v>
      </c>
      <c r="M67" s="78" t="s">
        <v>38</v>
      </c>
      <c r="N67" s="78"/>
      <c r="O67" s="58" t="s">
        <v>0</v>
      </c>
      <c r="P67" s="58" t="s">
        <v>7</v>
      </c>
      <c r="Q67" s="58" t="s">
        <v>380</v>
      </c>
      <c r="R67" s="58" t="s">
        <v>380</v>
      </c>
      <c r="S67" s="58" t="s">
        <v>0</v>
      </c>
      <c r="T67" s="58" t="s">
        <v>7</v>
      </c>
      <c r="U67" s="58" t="s">
        <v>380</v>
      </c>
      <c r="V67" s="58" t="s">
        <v>380</v>
      </c>
      <c r="W67" s="78" t="s">
        <v>4</v>
      </c>
      <c r="X67" s="78" t="s">
        <v>38</v>
      </c>
      <c r="Y67" s="78"/>
      <c r="Z67" s="58" t="s">
        <v>0</v>
      </c>
      <c r="AA67" s="58" t="s">
        <v>7</v>
      </c>
      <c r="AB67" s="58" t="s">
        <v>380</v>
      </c>
      <c r="AC67" s="58" t="s">
        <v>380</v>
      </c>
      <c r="AD67" s="58" t="s">
        <v>0</v>
      </c>
      <c r="AE67" s="58" t="s">
        <v>7</v>
      </c>
      <c r="AF67" s="58" t="s">
        <v>380</v>
      </c>
      <c r="AG67" s="58" t="s">
        <v>380</v>
      </c>
      <c r="AH67" s="78" t="s">
        <v>4</v>
      </c>
      <c r="AI67" s="78" t="s">
        <v>38</v>
      </c>
      <c r="AJ67" s="78"/>
      <c r="AK67" s="58" t="s">
        <v>0</v>
      </c>
      <c r="AL67" s="58" t="s">
        <v>7</v>
      </c>
      <c r="AM67" s="58" t="s">
        <v>380</v>
      </c>
      <c r="AN67" s="58" t="s">
        <v>380</v>
      </c>
      <c r="AO67" s="58" t="s">
        <v>0</v>
      </c>
      <c r="AP67" s="58" t="s">
        <v>7</v>
      </c>
      <c r="AQ67" s="58" t="s">
        <v>380</v>
      </c>
      <c r="AR67" s="58" t="s">
        <v>380</v>
      </c>
      <c r="AS67" s="78" t="s">
        <v>4</v>
      </c>
      <c r="AT67" s="78" t="s">
        <v>38</v>
      </c>
      <c r="AU67" s="78"/>
      <c r="AV67" s="58" t="s">
        <v>0</v>
      </c>
      <c r="AW67" s="58" t="s">
        <v>7</v>
      </c>
      <c r="AX67" s="58" t="s">
        <v>380</v>
      </c>
      <c r="AY67" s="58" t="s">
        <v>380</v>
      </c>
      <c r="AZ67" s="58" t="s">
        <v>0</v>
      </c>
      <c r="BA67" s="58" t="s">
        <v>7</v>
      </c>
      <c r="BB67" s="58" t="s">
        <v>380</v>
      </c>
      <c r="BC67" s="58" t="s">
        <v>380</v>
      </c>
      <c r="BD67" s="78" t="s">
        <v>4</v>
      </c>
      <c r="BE67" s="78" t="s">
        <v>38</v>
      </c>
      <c r="BF67" s="78"/>
      <c r="BG67" s="58" t="s">
        <v>0</v>
      </c>
      <c r="BH67" s="58" t="s">
        <v>7</v>
      </c>
      <c r="BI67" s="58" t="s">
        <v>380</v>
      </c>
      <c r="BJ67" s="58" t="s">
        <v>380</v>
      </c>
      <c r="BK67" s="58" t="s">
        <v>0</v>
      </c>
      <c r="BL67" s="58" t="s">
        <v>7</v>
      </c>
      <c r="BM67" s="58" t="s">
        <v>380</v>
      </c>
      <c r="BN67" s="58" t="s">
        <v>380</v>
      </c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</row>
    <row r="68" spans="1:80" ht="12.75">
      <c r="A68" s="83"/>
      <c r="B68" s="84"/>
      <c r="C68" s="85"/>
      <c r="D68" s="59" t="s">
        <v>3</v>
      </c>
      <c r="E68" s="59" t="s">
        <v>3</v>
      </c>
      <c r="F68" s="430" t="s">
        <v>820</v>
      </c>
      <c r="G68" s="59" t="s">
        <v>381</v>
      </c>
      <c r="H68" s="59" t="s">
        <v>3</v>
      </c>
      <c r="I68" s="59" t="s">
        <v>3</v>
      </c>
      <c r="J68" s="430" t="s">
        <v>820</v>
      </c>
      <c r="K68" s="59" t="s">
        <v>381</v>
      </c>
      <c r="L68" s="83"/>
      <c r="M68" s="84"/>
      <c r="N68" s="85"/>
      <c r="O68" s="59" t="s">
        <v>3</v>
      </c>
      <c r="P68" s="59" t="s">
        <v>3</v>
      </c>
      <c r="Q68" s="430" t="s">
        <v>820</v>
      </c>
      <c r="R68" s="59" t="s">
        <v>381</v>
      </c>
      <c r="S68" s="59" t="s">
        <v>3</v>
      </c>
      <c r="T68" s="59" t="s">
        <v>3</v>
      </c>
      <c r="U68" s="430" t="s">
        <v>820</v>
      </c>
      <c r="V68" s="258" t="s">
        <v>381</v>
      </c>
      <c r="W68" s="83"/>
      <c r="X68" s="84"/>
      <c r="Y68" s="85"/>
      <c r="Z68" s="59" t="s">
        <v>3</v>
      </c>
      <c r="AA68" s="59" t="s">
        <v>3</v>
      </c>
      <c r="AB68" s="430" t="s">
        <v>820</v>
      </c>
      <c r="AC68" s="59" t="s">
        <v>381</v>
      </c>
      <c r="AD68" s="59" t="s">
        <v>3</v>
      </c>
      <c r="AE68" s="59" t="s">
        <v>3</v>
      </c>
      <c r="AF68" s="430" t="s">
        <v>820</v>
      </c>
      <c r="AG68" s="59" t="s">
        <v>381</v>
      </c>
      <c r="AH68" s="83"/>
      <c r="AI68" s="84"/>
      <c r="AJ68" s="85"/>
      <c r="AK68" s="59" t="s">
        <v>3</v>
      </c>
      <c r="AL68" s="59" t="s">
        <v>3</v>
      </c>
      <c r="AM68" s="430" t="s">
        <v>820</v>
      </c>
      <c r="AN68" s="59" t="s">
        <v>381</v>
      </c>
      <c r="AO68" s="258" t="s">
        <v>3</v>
      </c>
      <c r="AP68" s="258" t="s">
        <v>3</v>
      </c>
      <c r="AQ68" s="426" t="s">
        <v>820</v>
      </c>
      <c r="AR68" s="59" t="s">
        <v>381</v>
      </c>
      <c r="AS68" s="83"/>
      <c r="AT68" s="84"/>
      <c r="AU68" s="85"/>
      <c r="AV68" s="59" t="s">
        <v>3</v>
      </c>
      <c r="AW68" s="59" t="s">
        <v>3</v>
      </c>
      <c r="AX68" s="430" t="s">
        <v>820</v>
      </c>
      <c r="AY68" s="59" t="s">
        <v>381</v>
      </c>
      <c r="AZ68" s="59" t="s">
        <v>3</v>
      </c>
      <c r="BA68" s="59" t="s">
        <v>3</v>
      </c>
      <c r="BB68" s="430" t="s">
        <v>820</v>
      </c>
      <c r="BC68" s="59" t="s">
        <v>381</v>
      </c>
      <c r="BD68" s="83"/>
      <c r="BE68" s="84"/>
      <c r="BF68" s="85"/>
      <c r="BG68" s="59" t="s">
        <v>3</v>
      </c>
      <c r="BH68" s="59" t="s">
        <v>3</v>
      </c>
      <c r="BI68" s="430" t="s">
        <v>820</v>
      </c>
      <c r="BJ68" s="59" t="s">
        <v>381</v>
      </c>
      <c r="BK68" s="59" t="s">
        <v>3</v>
      </c>
      <c r="BL68" s="59" t="s">
        <v>3</v>
      </c>
      <c r="BM68" s="430" t="s">
        <v>820</v>
      </c>
      <c r="BN68" s="59" t="s">
        <v>381</v>
      </c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</row>
    <row r="69" spans="1:80" ht="12.75">
      <c r="A69" s="40"/>
      <c r="B69" s="69" t="s">
        <v>138</v>
      </c>
      <c r="C69" s="464" t="s">
        <v>666</v>
      </c>
      <c r="D69" s="439">
        <v>0</v>
      </c>
      <c r="E69" s="439">
        <v>0</v>
      </c>
      <c r="F69" s="439">
        <v>0</v>
      </c>
      <c r="G69" s="467">
        <v>0</v>
      </c>
      <c r="H69" s="439">
        <v>0</v>
      </c>
      <c r="I69" s="439">
        <v>0</v>
      </c>
      <c r="J69" s="439">
        <v>0</v>
      </c>
      <c r="K69" s="226">
        <v>0</v>
      </c>
      <c r="L69" s="40"/>
      <c r="M69" s="69" t="s">
        <v>138</v>
      </c>
      <c r="N69" s="464" t="s">
        <v>666</v>
      </c>
      <c r="O69" s="40">
        <v>0</v>
      </c>
      <c r="P69" s="40">
        <v>235</v>
      </c>
      <c r="Q69" s="40">
        <v>235</v>
      </c>
      <c r="R69" s="215">
        <f>(Q69/P69*100)</f>
        <v>100</v>
      </c>
      <c r="S69" s="40">
        <v>0</v>
      </c>
      <c r="T69" s="40">
        <v>0</v>
      </c>
      <c r="U69" s="439">
        <v>0</v>
      </c>
      <c r="V69" s="226">
        <v>0</v>
      </c>
      <c r="W69" s="114"/>
      <c r="X69" s="69" t="s">
        <v>138</v>
      </c>
      <c r="Y69" s="464" t="s">
        <v>666</v>
      </c>
      <c r="Z69" s="46">
        <f aca="true" t="shared" si="61" ref="Z69:AB70">(O69-S69)</f>
        <v>0</v>
      </c>
      <c r="AA69" s="46">
        <f t="shared" si="61"/>
        <v>235</v>
      </c>
      <c r="AB69" s="46">
        <f t="shared" si="61"/>
        <v>235</v>
      </c>
      <c r="AC69" s="216">
        <f>(AB69/AA69*100)</f>
        <v>100</v>
      </c>
      <c r="AD69" s="40">
        <v>0</v>
      </c>
      <c r="AE69" s="40">
        <v>0</v>
      </c>
      <c r="AF69" s="40">
        <v>0</v>
      </c>
      <c r="AG69" s="226">
        <v>0</v>
      </c>
      <c r="AH69" s="40"/>
      <c r="AI69" s="69" t="s">
        <v>138</v>
      </c>
      <c r="AJ69" s="475" t="s">
        <v>666</v>
      </c>
      <c r="AK69" s="40">
        <v>0</v>
      </c>
      <c r="AL69" s="40">
        <v>0</v>
      </c>
      <c r="AM69" s="40">
        <v>0</v>
      </c>
      <c r="AN69" s="467">
        <v>0</v>
      </c>
      <c r="AO69" s="45">
        <f aca="true" t="shared" si="62" ref="AO69:AQ70">(AD69-AK69)</f>
        <v>0</v>
      </c>
      <c r="AP69" s="45">
        <f t="shared" si="62"/>
        <v>0</v>
      </c>
      <c r="AQ69" s="45">
        <f t="shared" si="62"/>
        <v>0</v>
      </c>
      <c r="AR69" s="217">
        <v>0</v>
      </c>
      <c r="AS69" s="40"/>
      <c r="AT69" s="69" t="s">
        <v>138</v>
      </c>
      <c r="AU69" s="475" t="s">
        <v>666</v>
      </c>
      <c r="AV69" s="40">
        <v>0</v>
      </c>
      <c r="AW69" s="40">
        <v>0</v>
      </c>
      <c r="AX69" s="40">
        <v>0</v>
      </c>
      <c r="AY69" s="226">
        <v>0</v>
      </c>
      <c r="AZ69" s="40">
        <v>0</v>
      </c>
      <c r="BA69" s="40">
        <v>0</v>
      </c>
      <c r="BB69" s="40">
        <v>0</v>
      </c>
      <c r="BC69" s="226">
        <v>0</v>
      </c>
      <c r="BD69" s="40"/>
      <c r="BE69" s="69" t="s">
        <v>138</v>
      </c>
      <c r="BF69" s="464" t="s">
        <v>666</v>
      </c>
      <c r="BG69" s="46">
        <f aca="true" t="shared" si="63" ref="BG69:BI70">(D69+H69+O69+AD69+AV69+AZ69)</f>
        <v>0</v>
      </c>
      <c r="BH69" s="46">
        <f t="shared" si="63"/>
        <v>235</v>
      </c>
      <c r="BI69" s="46">
        <f t="shared" si="63"/>
        <v>235</v>
      </c>
      <c r="BJ69" s="216">
        <f>(BI69/BH69*100)</f>
        <v>100</v>
      </c>
      <c r="BK69" s="46">
        <f aca="true" t="shared" si="64" ref="BK69:BM70">(AK69+AV69+AZ69)</f>
        <v>0</v>
      </c>
      <c r="BL69" s="46">
        <f t="shared" si="64"/>
        <v>0</v>
      </c>
      <c r="BM69" s="46">
        <f t="shared" si="64"/>
        <v>0</v>
      </c>
      <c r="BN69" s="218">
        <v>0</v>
      </c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</row>
    <row r="70" spans="1:80" ht="12.75">
      <c r="A70" s="41"/>
      <c r="B70" s="70" t="s">
        <v>385</v>
      </c>
      <c r="C70" s="461" t="s">
        <v>667</v>
      </c>
      <c r="D70" s="147">
        <v>0</v>
      </c>
      <c r="E70" s="147">
        <v>0</v>
      </c>
      <c r="F70" s="147">
        <v>0</v>
      </c>
      <c r="G70" s="466">
        <v>0</v>
      </c>
      <c r="H70" s="147">
        <v>0</v>
      </c>
      <c r="I70" s="147">
        <v>0</v>
      </c>
      <c r="J70" s="147">
        <v>0</v>
      </c>
      <c r="K70" s="227">
        <v>0</v>
      </c>
      <c r="L70" s="41"/>
      <c r="M70" s="70" t="s">
        <v>385</v>
      </c>
      <c r="N70" s="461" t="s">
        <v>667</v>
      </c>
      <c r="O70" s="41">
        <v>0</v>
      </c>
      <c r="P70" s="41">
        <v>535</v>
      </c>
      <c r="Q70" s="41">
        <v>0</v>
      </c>
      <c r="R70" s="216">
        <f>(Q70/P70*100)</f>
        <v>0</v>
      </c>
      <c r="S70" s="41">
        <v>0</v>
      </c>
      <c r="T70" s="41">
        <v>0</v>
      </c>
      <c r="U70" s="147">
        <v>0</v>
      </c>
      <c r="V70" s="227">
        <v>0</v>
      </c>
      <c r="W70" s="88"/>
      <c r="X70" s="70" t="s">
        <v>385</v>
      </c>
      <c r="Y70" s="461" t="s">
        <v>667</v>
      </c>
      <c r="Z70" s="46">
        <f t="shared" si="61"/>
        <v>0</v>
      </c>
      <c r="AA70" s="46">
        <f t="shared" si="61"/>
        <v>535</v>
      </c>
      <c r="AB70" s="46">
        <f t="shared" si="61"/>
        <v>0</v>
      </c>
      <c r="AC70" s="216">
        <f>(AB70/AA70*100)</f>
        <v>0</v>
      </c>
      <c r="AD70" s="41">
        <v>0</v>
      </c>
      <c r="AE70" s="41">
        <v>0</v>
      </c>
      <c r="AF70" s="41">
        <v>0</v>
      </c>
      <c r="AG70" s="227">
        <v>0</v>
      </c>
      <c r="AH70" s="41"/>
      <c r="AI70" s="70" t="s">
        <v>385</v>
      </c>
      <c r="AJ70" s="60" t="s">
        <v>667</v>
      </c>
      <c r="AK70" s="41">
        <v>0</v>
      </c>
      <c r="AL70" s="41">
        <v>0</v>
      </c>
      <c r="AM70" s="41">
        <v>0</v>
      </c>
      <c r="AN70" s="466">
        <v>0</v>
      </c>
      <c r="AO70" s="46">
        <f t="shared" si="62"/>
        <v>0</v>
      </c>
      <c r="AP70" s="46">
        <f t="shared" si="62"/>
        <v>0</v>
      </c>
      <c r="AQ70" s="46">
        <f t="shared" si="62"/>
        <v>0</v>
      </c>
      <c r="AR70" s="218">
        <v>0</v>
      </c>
      <c r="AS70" s="41"/>
      <c r="AT70" s="70" t="s">
        <v>385</v>
      </c>
      <c r="AU70" s="60" t="s">
        <v>667</v>
      </c>
      <c r="AV70" s="41">
        <v>0</v>
      </c>
      <c r="AW70" s="41">
        <v>0</v>
      </c>
      <c r="AX70" s="41">
        <v>0</v>
      </c>
      <c r="AY70" s="227">
        <v>0</v>
      </c>
      <c r="AZ70" s="41">
        <v>0</v>
      </c>
      <c r="BA70" s="41">
        <v>0</v>
      </c>
      <c r="BB70" s="41">
        <v>0</v>
      </c>
      <c r="BC70" s="227">
        <v>0</v>
      </c>
      <c r="BD70" s="41"/>
      <c r="BE70" s="70" t="s">
        <v>385</v>
      </c>
      <c r="BF70" s="461" t="s">
        <v>667</v>
      </c>
      <c r="BG70" s="46">
        <f t="shared" si="63"/>
        <v>0</v>
      </c>
      <c r="BH70" s="46">
        <f t="shared" si="63"/>
        <v>535</v>
      </c>
      <c r="BI70" s="46">
        <f t="shared" si="63"/>
        <v>0</v>
      </c>
      <c r="BJ70" s="216">
        <f>(BI70/BH70*100)</f>
        <v>0</v>
      </c>
      <c r="BK70" s="46">
        <f t="shared" si="64"/>
        <v>0</v>
      </c>
      <c r="BL70" s="46">
        <f t="shared" si="64"/>
        <v>0</v>
      </c>
      <c r="BM70" s="46">
        <f t="shared" si="64"/>
        <v>0</v>
      </c>
      <c r="BN70" s="218">
        <v>0</v>
      </c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</row>
    <row r="71" spans="1:80" ht="12.75">
      <c r="A71" s="41"/>
      <c r="B71" s="70" t="s">
        <v>386</v>
      </c>
      <c r="C71" s="461" t="s">
        <v>668</v>
      </c>
      <c r="D71" s="147"/>
      <c r="E71" s="147"/>
      <c r="F71" s="147"/>
      <c r="G71" s="466"/>
      <c r="H71" s="147"/>
      <c r="I71" s="147"/>
      <c r="J71" s="147"/>
      <c r="K71" s="227"/>
      <c r="L71" s="41"/>
      <c r="M71" s="70" t="s">
        <v>386</v>
      </c>
      <c r="N71" s="461" t="s">
        <v>668</v>
      </c>
      <c r="O71" s="41"/>
      <c r="P71" s="41"/>
      <c r="Q71" s="41"/>
      <c r="R71" s="216"/>
      <c r="S71" s="41"/>
      <c r="T71" s="41"/>
      <c r="U71" s="147"/>
      <c r="V71" s="227"/>
      <c r="W71" s="88"/>
      <c r="X71" s="70" t="s">
        <v>386</v>
      </c>
      <c r="Y71" s="461" t="s">
        <v>668</v>
      </c>
      <c r="Z71" s="46"/>
      <c r="AA71" s="46"/>
      <c r="AB71" s="46"/>
      <c r="AC71" s="216"/>
      <c r="AD71" s="41"/>
      <c r="AE71" s="41"/>
      <c r="AF71" s="41"/>
      <c r="AG71" s="227"/>
      <c r="AH71" s="41"/>
      <c r="AI71" s="70" t="s">
        <v>386</v>
      </c>
      <c r="AJ71" s="60" t="s">
        <v>668</v>
      </c>
      <c r="AK71" s="41"/>
      <c r="AL71" s="41"/>
      <c r="AM71" s="41"/>
      <c r="AN71" s="466"/>
      <c r="AO71" s="46"/>
      <c r="AP71" s="46"/>
      <c r="AQ71" s="46"/>
      <c r="AR71" s="218"/>
      <c r="AS71" s="41"/>
      <c r="AT71" s="70" t="s">
        <v>386</v>
      </c>
      <c r="AU71" s="60" t="s">
        <v>668</v>
      </c>
      <c r="AV71" s="41"/>
      <c r="AW71" s="41"/>
      <c r="AX71" s="41"/>
      <c r="AY71" s="227"/>
      <c r="AZ71" s="41"/>
      <c r="BA71" s="41"/>
      <c r="BB71" s="41"/>
      <c r="BC71" s="227"/>
      <c r="BD71" s="41"/>
      <c r="BE71" s="70" t="s">
        <v>386</v>
      </c>
      <c r="BF71" s="461" t="s">
        <v>668</v>
      </c>
      <c r="BG71" s="46"/>
      <c r="BH71" s="46"/>
      <c r="BI71" s="46"/>
      <c r="BJ71" s="216"/>
      <c r="BK71" s="46"/>
      <c r="BL71" s="46"/>
      <c r="BM71" s="46"/>
      <c r="BN71" s="218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</row>
    <row r="72" spans="1:80" ht="12.75">
      <c r="A72" s="41"/>
      <c r="B72" s="70"/>
      <c r="C72" s="461" t="s">
        <v>669</v>
      </c>
      <c r="D72" s="147">
        <v>0</v>
      </c>
      <c r="E72" s="147">
        <v>0</v>
      </c>
      <c r="F72" s="147">
        <v>0</v>
      </c>
      <c r="G72" s="466">
        <v>0</v>
      </c>
      <c r="H72" s="147">
        <v>0</v>
      </c>
      <c r="I72" s="147">
        <v>0</v>
      </c>
      <c r="J72" s="147">
        <v>0</v>
      </c>
      <c r="K72" s="227">
        <v>0</v>
      </c>
      <c r="L72" s="41"/>
      <c r="M72" s="70"/>
      <c r="N72" s="461" t="s">
        <v>669</v>
      </c>
      <c r="O72" s="41">
        <v>0</v>
      </c>
      <c r="P72" s="41">
        <v>1300</v>
      </c>
      <c r="Q72" s="41">
        <v>1184</v>
      </c>
      <c r="R72" s="216">
        <f>(Q72/P72*100)</f>
        <v>91.07692307692308</v>
      </c>
      <c r="S72" s="41">
        <v>0</v>
      </c>
      <c r="T72" s="41">
        <v>0</v>
      </c>
      <c r="U72" s="147">
        <v>0</v>
      </c>
      <c r="V72" s="227">
        <v>0</v>
      </c>
      <c r="W72" s="88"/>
      <c r="X72" s="70"/>
      <c r="Y72" s="461" t="s">
        <v>669</v>
      </c>
      <c r="Z72" s="46">
        <f aca="true" t="shared" si="65" ref="Z72:AB75">(O72-S72)</f>
        <v>0</v>
      </c>
      <c r="AA72" s="46">
        <f t="shared" si="65"/>
        <v>1300</v>
      </c>
      <c r="AB72" s="46">
        <f t="shared" si="65"/>
        <v>1184</v>
      </c>
      <c r="AC72" s="216">
        <f>(AB72/AA72*100)</f>
        <v>91.07692307692308</v>
      </c>
      <c r="AD72" s="41">
        <v>0</v>
      </c>
      <c r="AE72" s="41">
        <v>0</v>
      </c>
      <c r="AF72" s="41">
        <v>0</v>
      </c>
      <c r="AG72" s="227">
        <v>0</v>
      </c>
      <c r="AH72" s="41"/>
      <c r="AI72" s="70"/>
      <c r="AJ72" s="60" t="s">
        <v>669</v>
      </c>
      <c r="AK72" s="41">
        <v>0</v>
      </c>
      <c r="AL72" s="41">
        <v>0</v>
      </c>
      <c r="AM72" s="41">
        <v>0</v>
      </c>
      <c r="AN72" s="466">
        <v>0</v>
      </c>
      <c r="AO72" s="46">
        <f aca="true" t="shared" si="66" ref="AO72:AQ75">(AD72-AK72)</f>
        <v>0</v>
      </c>
      <c r="AP72" s="46">
        <f t="shared" si="66"/>
        <v>0</v>
      </c>
      <c r="AQ72" s="46">
        <f t="shared" si="66"/>
        <v>0</v>
      </c>
      <c r="AR72" s="218">
        <v>0</v>
      </c>
      <c r="AS72" s="41"/>
      <c r="AT72" s="70"/>
      <c r="AU72" s="60" t="s">
        <v>669</v>
      </c>
      <c r="AV72" s="41">
        <v>0</v>
      </c>
      <c r="AW72" s="41">
        <v>0</v>
      </c>
      <c r="AX72" s="41">
        <v>0</v>
      </c>
      <c r="AY72" s="227">
        <v>0</v>
      </c>
      <c r="AZ72" s="41">
        <v>0</v>
      </c>
      <c r="BA72" s="41">
        <v>0</v>
      </c>
      <c r="BB72" s="41">
        <v>0</v>
      </c>
      <c r="BC72" s="227">
        <v>0</v>
      </c>
      <c r="BD72" s="41"/>
      <c r="BE72" s="70"/>
      <c r="BF72" s="461" t="s">
        <v>669</v>
      </c>
      <c r="BG72" s="46">
        <f aca="true" t="shared" si="67" ref="BG72:BI75">(D72+H72+O72+AD72+AV72+AZ72)</f>
        <v>0</v>
      </c>
      <c r="BH72" s="46">
        <f t="shared" si="67"/>
        <v>1300</v>
      </c>
      <c r="BI72" s="46">
        <f t="shared" si="67"/>
        <v>1184</v>
      </c>
      <c r="BJ72" s="216">
        <f>(BI72/BH72*100)</f>
        <v>91.07692307692308</v>
      </c>
      <c r="BK72" s="46">
        <f aca="true" t="shared" si="68" ref="BK72:BM75">(AK72+AV72+AZ72)</f>
        <v>0</v>
      </c>
      <c r="BL72" s="46">
        <f t="shared" si="68"/>
        <v>0</v>
      </c>
      <c r="BM72" s="46">
        <f t="shared" si="68"/>
        <v>0</v>
      </c>
      <c r="BN72" s="218">
        <v>0</v>
      </c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1:80" ht="12.75">
      <c r="A73" s="41"/>
      <c r="B73" s="70" t="s">
        <v>387</v>
      </c>
      <c r="C73" s="461" t="s">
        <v>670</v>
      </c>
      <c r="D73" s="147">
        <v>0</v>
      </c>
      <c r="E73" s="147">
        <v>0</v>
      </c>
      <c r="F73" s="147">
        <v>0</v>
      </c>
      <c r="G73" s="466">
        <v>0</v>
      </c>
      <c r="H73" s="147">
        <v>0</v>
      </c>
      <c r="I73" s="147">
        <v>0</v>
      </c>
      <c r="J73" s="147">
        <v>0</v>
      </c>
      <c r="K73" s="227">
        <v>0</v>
      </c>
      <c r="L73" s="41"/>
      <c r="M73" s="70" t="s">
        <v>387</v>
      </c>
      <c r="N73" s="461" t="s">
        <v>670</v>
      </c>
      <c r="O73" s="41">
        <v>0</v>
      </c>
      <c r="P73" s="41">
        <v>0</v>
      </c>
      <c r="Q73" s="41">
        <v>0</v>
      </c>
      <c r="R73" s="218">
        <v>0</v>
      </c>
      <c r="S73" s="41">
        <v>0</v>
      </c>
      <c r="T73" s="41">
        <v>0</v>
      </c>
      <c r="U73" s="147">
        <v>0</v>
      </c>
      <c r="V73" s="227">
        <v>0</v>
      </c>
      <c r="W73" s="88"/>
      <c r="X73" s="70" t="s">
        <v>387</v>
      </c>
      <c r="Y73" s="461" t="s">
        <v>670</v>
      </c>
      <c r="Z73" s="46">
        <f t="shared" si="65"/>
        <v>0</v>
      </c>
      <c r="AA73" s="46">
        <f t="shared" si="65"/>
        <v>0</v>
      </c>
      <c r="AB73" s="46">
        <f t="shared" si="65"/>
        <v>0</v>
      </c>
      <c r="AC73" s="218">
        <v>0</v>
      </c>
      <c r="AD73" s="41">
        <v>0</v>
      </c>
      <c r="AE73" s="41">
        <v>0</v>
      </c>
      <c r="AF73" s="41">
        <v>0</v>
      </c>
      <c r="AG73" s="227">
        <v>0</v>
      </c>
      <c r="AH73" s="41"/>
      <c r="AI73" s="70" t="s">
        <v>387</v>
      </c>
      <c r="AJ73" s="60" t="s">
        <v>670</v>
      </c>
      <c r="AK73" s="41">
        <v>0</v>
      </c>
      <c r="AL73" s="41">
        <v>0</v>
      </c>
      <c r="AM73" s="41">
        <v>0</v>
      </c>
      <c r="AN73" s="466">
        <v>0</v>
      </c>
      <c r="AO73" s="46">
        <f t="shared" si="66"/>
        <v>0</v>
      </c>
      <c r="AP73" s="46">
        <f t="shared" si="66"/>
        <v>0</v>
      </c>
      <c r="AQ73" s="46">
        <f t="shared" si="66"/>
        <v>0</v>
      </c>
      <c r="AR73" s="218">
        <v>0</v>
      </c>
      <c r="AS73" s="41"/>
      <c r="AT73" s="70" t="s">
        <v>387</v>
      </c>
      <c r="AU73" s="60" t="s">
        <v>670</v>
      </c>
      <c r="AV73" s="41">
        <v>0</v>
      </c>
      <c r="AW73" s="41">
        <v>0</v>
      </c>
      <c r="AX73" s="41">
        <v>0</v>
      </c>
      <c r="AY73" s="227">
        <v>0</v>
      </c>
      <c r="AZ73" s="41">
        <v>0</v>
      </c>
      <c r="BA73" s="41">
        <v>0</v>
      </c>
      <c r="BB73" s="41">
        <v>0</v>
      </c>
      <c r="BC73" s="227">
        <v>0</v>
      </c>
      <c r="BD73" s="41"/>
      <c r="BE73" s="70" t="s">
        <v>387</v>
      </c>
      <c r="BF73" s="461" t="s">
        <v>670</v>
      </c>
      <c r="BG73" s="46">
        <f t="shared" si="67"/>
        <v>0</v>
      </c>
      <c r="BH73" s="46">
        <f t="shared" si="67"/>
        <v>0</v>
      </c>
      <c r="BI73" s="46">
        <f t="shared" si="67"/>
        <v>0</v>
      </c>
      <c r="BJ73" s="218">
        <v>0</v>
      </c>
      <c r="BK73" s="46">
        <f t="shared" si="68"/>
        <v>0</v>
      </c>
      <c r="BL73" s="46">
        <f t="shared" si="68"/>
        <v>0</v>
      </c>
      <c r="BM73" s="46">
        <f t="shared" si="68"/>
        <v>0</v>
      </c>
      <c r="BN73" s="218">
        <v>0</v>
      </c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1:80" ht="12.75">
      <c r="A74" s="41"/>
      <c r="B74" s="70" t="s">
        <v>534</v>
      </c>
      <c r="C74" s="461" t="s">
        <v>671</v>
      </c>
      <c r="D74" s="147">
        <v>0</v>
      </c>
      <c r="E74" s="147">
        <v>0</v>
      </c>
      <c r="F74" s="147">
        <v>0</v>
      </c>
      <c r="G74" s="466">
        <v>0</v>
      </c>
      <c r="H74" s="147">
        <v>0</v>
      </c>
      <c r="I74" s="147">
        <v>0</v>
      </c>
      <c r="J74" s="147">
        <v>0</v>
      </c>
      <c r="K74" s="227">
        <v>0</v>
      </c>
      <c r="L74" s="41"/>
      <c r="M74" s="70" t="s">
        <v>534</v>
      </c>
      <c r="N74" s="461" t="s">
        <v>671</v>
      </c>
      <c r="O74" s="41">
        <v>0</v>
      </c>
      <c r="P74" s="41">
        <v>63</v>
      </c>
      <c r="Q74" s="41">
        <v>0</v>
      </c>
      <c r="R74" s="216">
        <f>(Q74/P74*100)</f>
        <v>0</v>
      </c>
      <c r="S74" s="41">
        <v>0</v>
      </c>
      <c r="T74" s="41">
        <v>0</v>
      </c>
      <c r="U74" s="147">
        <v>0</v>
      </c>
      <c r="V74" s="227">
        <v>0</v>
      </c>
      <c r="W74" s="88"/>
      <c r="X74" s="70" t="s">
        <v>534</v>
      </c>
      <c r="Y74" s="461" t="s">
        <v>671</v>
      </c>
      <c r="Z74" s="46">
        <f t="shared" si="65"/>
        <v>0</v>
      </c>
      <c r="AA74" s="46">
        <f t="shared" si="65"/>
        <v>63</v>
      </c>
      <c r="AB74" s="46">
        <f t="shared" si="65"/>
        <v>0</v>
      </c>
      <c r="AC74" s="216">
        <f>(AB74/AA74*100)</f>
        <v>0</v>
      </c>
      <c r="AD74" s="41">
        <v>0</v>
      </c>
      <c r="AE74" s="41">
        <v>0</v>
      </c>
      <c r="AF74" s="41">
        <v>0</v>
      </c>
      <c r="AG74" s="227">
        <v>0</v>
      </c>
      <c r="AH74" s="41"/>
      <c r="AI74" s="70" t="s">
        <v>534</v>
      </c>
      <c r="AJ74" s="60" t="s">
        <v>671</v>
      </c>
      <c r="AK74" s="41">
        <v>0</v>
      </c>
      <c r="AL74" s="41">
        <v>0</v>
      </c>
      <c r="AM74" s="41">
        <v>0</v>
      </c>
      <c r="AN74" s="466">
        <v>0</v>
      </c>
      <c r="AO74" s="46">
        <f t="shared" si="66"/>
        <v>0</v>
      </c>
      <c r="AP74" s="46">
        <f t="shared" si="66"/>
        <v>0</v>
      </c>
      <c r="AQ74" s="46">
        <f t="shared" si="66"/>
        <v>0</v>
      </c>
      <c r="AR74" s="218">
        <v>0</v>
      </c>
      <c r="AS74" s="41"/>
      <c r="AT74" s="70" t="s">
        <v>534</v>
      </c>
      <c r="AU74" s="60" t="s">
        <v>671</v>
      </c>
      <c r="AV74" s="41">
        <v>0</v>
      </c>
      <c r="AW74" s="41">
        <v>0</v>
      </c>
      <c r="AX74" s="41">
        <v>0</v>
      </c>
      <c r="AY74" s="227">
        <v>0</v>
      </c>
      <c r="AZ74" s="41">
        <v>0</v>
      </c>
      <c r="BA74" s="41">
        <v>0</v>
      </c>
      <c r="BB74" s="41">
        <v>0</v>
      </c>
      <c r="BC74" s="227">
        <v>0</v>
      </c>
      <c r="BD74" s="41"/>
      <c r="BE74" s="70" t="s">
        <v>534</v>
      </c>
      <c r="BF74" s="461" t="s">
        <v>671</v>
      </c>
      <c r="BG74" s="46">
        <f t="shared" si="67"/>
        <v>0</v>
      </c>
      <c r="BH74" s="46">
        <f t="shared" si="67"/>
        <v>63</v>
      </c>
      <c r="BI74" s="46">
        <f t="shared" si="67"/>
        <v>0</v>
      </c>
      <c r="BJ74" s="216">
        <f>(BI74/BH74*100)</f>
        <v>0</v>
      </c>
      <c r="BK74" s="46">
        <f t="shared" si="68"/>
        <v>0</v>
      </c>
      <c r="BL74" s="46">
        <f t="shared" si="68"/>
        <v>0</v>
      </c>
      <c r="BM74" s="46">
        <f t="shared" si="68"/>
        <v>0</v>
      </c>
      <c r="BN74" s="218">
        <v>0</v>
      </c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</row>
    <row r="75" spans="1:80" ht="12.75">
      <c r="A75" s="41"/>
      <c r="B75" s="70" t="s">
        <v>742</v>
      </c>
      <c r="C75" s="461" t="s">
        <v>761</v>
      </c>
      <c r="D75" s="147">
        <v>0</v>
      </c>
      <c r="E75" s="147">
        <v>0</v>
      </c>
      <c r="F75" s="147">
        <v>0</v>
      </c>
      <c r="G75" s="466">
        <v>0</v>
      </c>
      <c r="H75" s="147">
        <v>0</v>
      </c>
      <c r="I75" s="147">
        <v>0</v>
      </c>
      <c r="J75" s="147">
        <v>0</v>
      </c>
      <c r="K75" s="227">
        <v>0</v>
      </c>
      <c r="L75" s="41"/>
      <c r="M75" s="70" t="s">
        <v>742</v>
      </c>
      <c r="N75" s="461" t="s">
        <v>761</v>
      </c>
      <c r="O75" s="41"/>
      <c r="P75" s="41">
        <v>560</v>
      </c>
      <c r="Q75" s="41">
        <v>560</v>
      </c>
      <c r="R75" s="216">
        <f aca="true" t="shared" si="69" ref="R75:R92">(Q75/P75*100)</f>
        <v>100</v>
      </c>
      <c r="S75" s="41">
        <v>0</v>
      </c>
      <c r="T75" s="41">
        <v>0</v>
      </c>
      <c r="U75" s="147">
        <v>0</v>
      </c>
      <c r="V75" s="227">
        <v>0</v>
      </c>
      <c r="W75" s="88"/>
      <c r="X75" s="70" t="s">
        <v>742</v>
      </c>
      <c r="Y75" s="461" t="s">
        <v>761</v>
      </c>
      <c r="Z75" s="46">
        <f t="shared" si="65"/>
        <v>0</v>
      </c>
      <c r="AA75" s="46">
        <f t="shared" si="65"/>
        <v>560</v>
      </c>
      <c r="AB75" s="46">
        <f t="shared" si="65"/>
        <v>560</v>
      </c>
      <c r="AC75" s="216">
        <f>(AB75/AA75*100)</f>
        <v>100</v>
      </c>
      <c r="AD75" s="41">
        <v>0</v>
      </c>
      <c r="AE75" s="41">
        <v>0</v>
      </c>
      <c r="AF75" s="41">
        <v>0</v>
      </c>
      <c r="AG75" s="227">
        <v>0</v>
      </c>
      <c r="AH75" s="41"/>
      <c r="AI75" s="70" t="s">
        <v>742</v>
      </c>
      <c r="AJ75" s="461" t="s">
        <v>761</v>
      </c>
      <c r="AK75" s="41">
        <v>0</v>
      </c>
      <c r="AL75" s="41">
        <v>0</v>
      </c>
      <c r="AM75" s="41">
        <v>0</v>
      </c>
      <c r="AN75" s="466">
        <v>0</v>
      </c>
      <c r="AO75" s="46">
        <f t="shared" si="66"/>
        <v>0</v>
      </c>
      <c r="AP75" s="46">
        <f t="shared" si="66"/>
        <v>0</v>
      </c>
      <c r="AQ75" s="46">
        <f t="shared" si="66"/>
        <v>0</v>
      </c>
      <c r="AR75" s="218">
        <v>0</v>
      </c>
      <c r="AS75" s="41"/>
      <c r="AT75" s="70" t="s">
        <v>742</v>
      </c>
      <c r="AU75" s="461" t="s">
        <v>761</v>
      </c>
      <c r="AV75" s="41">
        <v>0</v>
      </c>
      <c r="AW75" s="41">
        <v>0</v>
      </c>
      <c r="AX75" s="41">
        <v>0</v>
      </c>
      <c r="AY75" s="227">
        <v>0</v>
      </c>
      <c r="AZ75" s="41">
        <v>0</v>
      </c>
      <c r="BA75" s="41">
        <v>0</v>
      </c>
      <c r="BB75" s="41">
        <v>0</v>
      </c>
      <c r="BC75" s="227">
        <v>0</v>
      </c>
      <c r="BD75" s="41"/>
      <c r="BE75" s="70" t="s">
        <v>742</v>
      </c>
      <c r="BF75" s="461" t="s">
        <v>761</v>
      </c>
      <c r="BG75" s="46">
        <f t="shared" si="67"/>
        <v>0</v>
      </c>
      <c r="BH75" s="46">
        <f t="shared" si="67"/>
        <v>560</v>
      </c>
      <c r="BI75" s="46">
        <f t="shared" si="67"/>
        <v>560</v>
      </c>
      <c r="BJ75" s="216">
        <f aca="true" t="shared" si="70" ref="BJ75:BJ91">(BI75/BH75*100)</f>
        <v>100</v>
      </c>
      <c r="BK75" s="46">
        <f t="shared" si="68"/>
        <v>0</v>
      </c>
      <c r="BL75" s="46">
        <f t="shared" si="68"/>
        <v>0</v>
      </c>
      <c r="BM75" s="46">
        <f t="shared" si="68"/>
        <v>0</v>
      </c>
      <c r="BN75" s="218">
        <v>0</v>
      </c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</row>
    <row r="76" spans="1:80" ht="12.75">
      <c r="A76" s="41"/>
      <c r="B76" s="70" t="s">
        <v>542</v>
      </c>
      <c r="C76" s="461" t="s">
        <v>712</v>
      </c>
      <c r="D76" s="147">
        <v>0</v>
      </c>
      <c r="E76" s="147">
        <v>2802</v>
      </c>
      <c r="F76" s="147">
        <v>2642</v>
      </c>
      <c r="G76" s="216">
        <f>(F76/E76*100)</f>
        <v>94.28979300499644</v>
      </c>
      <c r="H76" s="147">
        <v>0</v>
      </c>
      <c r="I76" s="147">
        <v>1008</v>
      </c>
      <c r="J76" s="147">
        <v>985</v>
      </c>
      <c r="K76" s="216">
        <f>(J76/I76*100)</f>
        <v>97.71825396825396</v>
      </c>
      <c r="L76" s="41"/>
      <c r="M76" s="70" t="s">
        <v>542</v>
      </c>
      <c r="N76" s="461" t="s">
        <v>712</v>
      </c>
      <c r="O76" s="41">
        <v>0</v>
      </c>
      <c r="P76" s="41">
        <v>2450</v>
      </c>
      <c r="Q76" s="41">
        <v>2408</v>
      </c>
      <c r="R76" s="216">
        <f t="shared" si="69"/>
        <v>98.28571428571429</v>
      </c>
      <c r="S76" s="41">
        <v>0</v>
      </c>
      <c r="T76" s="41">
        <v>0</v>
      </c>
      <c r="U76" s="147">
        <v>0</v>
      </c>
      <c r="V76" s="227">
        <v>0</v>
      </c>
      <c r="W76" s="88"/>
      <c r="X76" s="70" t="s">
        <v>542</v>
      </c>
      <c r="Y76" s="461" t="s">
        <v>712</v>
      </c>
      <c r="Z76" s="46">
        <f aca="true" t="shared" si="71" ref="Z76:AB80">(O76-S76)</f>
        <v>0</v>
      </c>
      <c r="AA76" s="46">
        <f t="shared" si="71"/>
        <v>2450</v>
      </c>
      <c r="AB76" s="46">
        <f t="shared" si="71"/>
        <v>2408</v>
      </c>
      <c r="AC76" s="216">
        <f aca="true" t="shared" si="72" ref="AC76:AC91">(AB76/AA76*100)</f>
        <v>98.28571428571429</v>
      </c>
      <c r="AD76" s="41">
        <v>0</v>
      </c>
      <c r="AE76" s="41">
        <v>0</v>
      </c>
      <c r="AF76" s="41">
        <v>0</v>
      </c>
      <c r="AG76" s="227">
        <v>0</v>
      </c>
      <c r="AH76" s="41"/>
      <c r="AI76" s="70" t="s">
        <v>542</v>
      </c>
      <c r="AJ76" s="461" t="s">
        <v>712</v>
      </c>
      <c r="AK76" s="41">
        <v>0</v>
      </c>
      <c r="AL76" s="41">
        <v>0</v>
      </c>
      <c r="AM76" s="41">
        <v>0</v>
      </c>
      <c r="AN76" s="466">
        <v>0</v>
      </c>
      <c r="AO76" s="46">
        <f aca="true" t="shared" si="73" ref="AO76:AQ79">(AD76-AK76)</f>
        <v>0</v>
      </c>
      <c r="AP76" s="46">
        <f t="shared" si="73"/>
        <v>0</v>
      </c>
      <c r="AQ76" s="46">
        <f t="shared" si="73"/>
        <v>0</v>
      </c>
      <c r="AR76" s="218">
        <v>0</v>
      </c>
      <c r="AS76" s="41"/>
      <c r="AT76" s="70" t="s">
        <v>542</v>
      </c>
      <c r="AU76" s="461" t="s">
        <v>712</v>
      </c>
      <c r="AV76" s="41">
        <v>0</v>
      </c>
      <c r="AW76" s="41">
        <v>0</v>
      </c>
      <c r="AX76" s="41">
        <v>0</v>
      </c>
      <c r="AY76" s="227">
        <v>0</v>
      </c>
      <c r="AZ76" s="41">
        <v>0</v>
      </c>
      <c r="BA76" s="41">
        <v>0</v>
      </c>
      <c r="BB76" s="41">
        <v>0</v>
      </c>
      <c r="BC76" s="227">
        <v>0</v>
      </c>
      <c r="BD76" s="41"/>
      <c r="BE76" s="70" t="s">
        <v>542</v>
      </c>
      <c r="BF76" s="461" t="s">
        <v>712</v>
      </c>
      <c r="BG76" s="46">
        <f aca="true" t="shared" si="74" ref="BG76:BI77">(D76+H76+O76+AD76+AV76+AZ76)</f>
        <v>0</v>
      </c>
      <c r="BH76" s="46">
        <f t="shared" si="74"/>
        <v>6260</v>
      </c>
      <c r="BI76" s="46">
        <f t="shared" si="74"/>
        <v>6035</v>
      </c>
      <c r="BJ76" s="216">
        <f t="shared" si="70"/>
        <v>96.40575079872204</v>
      </c>
      <c r="BK76" s="46">
        <f aca="true" t="shared" si="75" ref="BK76:BM77">(AK76+AV76+AZ76)</f>
        <v>0</v>
      </c>
      <c r="BL76" s="46">
        <f t="shared" si="75"/>
        <v>0</v>
      </c>
      <c r="BM76" s="46">
        <f t="shared" si="75"/>
        <v>0</v>
      </c>
      <c r="BN76" s="218">
        <v>0</v>
      </c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</row>
    <row r="77" spans="1:80" ht="12.75">
      <c r="A77" s="41"/>
      <c r="B77" s="70" t="s">
        <v>550</v>
      </c>
      <c r="C77" s="461" t="s">
        <v>817</v>
      </c>
      <c r="D77" s="147">
        <v>0</v>
      </c>
      <c r="E77" s="147">
        <v>5093</v>
      </c>
      <c r="F77" s="147">
        <v>4083</v>
      </c>
      <c r="G77" s="216">
        <f>(F77/E77*100)</f>
        <v>80.16885921853525</v>
      </c>
      <c r="H77" s="147">
        <v>0</v>
      </c>
      <c r="I77" s="147">
        <v>1559</v>
      </c>
      <c r="J77" s="147">
        <v>317</v>
      </c>
      <c r="K77" s="216">
        <f>(J77/I77*100)</f>
        <v>20.333547145606158</v>
      </c>
      <c r="L77" s="41"/>
      <c r="M77" s="70" t="s">
        <v>550</v>
      </c>
      <c r="N77" s="461" t="s">
        <v>817</v>
      </c>
      <c r="O77" s="41">
        <v>0</v>
      </c>
      <c r="P77" s="41">
        <v>0</v>
      </c>
      <c r="Q77" s="41">
        <v>0</v>
      </c>
      <c r="R77" s="218">
        <v>0</v>
      </c>
      <c r="S77" s="41">
        <v>0</v>
      </c>
      <c r="T77" s="41">
        <v>0</v>
      </c>
      <c r="U77" s="147">
        <v>0</v>
      </c>
      <c r="V77" s="227">
        <v>0</v>
      </c>
      <c r="W77" s="88"/>
      <c r="X77" s="70" t="s">
        <v>550</v>
      </c>
      <c r="Y77" s="461" t="s">
        <v>817</v>
      </c>
      <c r="Z77" s="46">
        <f t="shared" si="71"/>
        <v>0</v>
      </c>
      <c r="AA77" s="46">
        <f t="shared" si="71"/>
        <v>0</v>
      </c>
      <c r="AB77" s="46">
        <f t="shared" si="71"/>
        <v>0</v>
      </c>
      <c r="AC77" s="218">
        <v>0</v>
      </c>
      <c r="AD77" s="41">
        <v>0</v>
      </c>
      <c r="AE77" s="41">
        <v>0</v>
      </c>
      <c r="AF77" s="41">
        <v>0</v>
      </c>
      <c r="AG77" s="227">
        <v>0</v>
      </c>
      <c r="AH77" s="41"/>
      <c r="AI77" s="70" t="s">
        <v>550</v>
      </c>
      <c r="AJ77" s="461" t="s">
        <v>817</v>
      </c>
      <c r="AK77" s="41">
        <v>0</v>
      </c>
      <c r="AL77" s="41">
        <v>0</v>
      </c>
      <c r="AM77" s="41">
        <v>0</v>
      </c>
      <c r="AN77" s="466">
        <v>0</v>
      </c>
      <c r="AO77" s="46">
        <f t="shared" si="73"/>
        <v>0</v>
      </c>
      <c r="AP77" s="46">
        <f t="shared" si="73"/>
        <v>0</v>
      </c>
      <c r="AQ77" s="46">
        <f t="shared" si="73"/>
        <v>0</v>
      </c>
      <c r="AR77" s="218">
        <v>0</v>
      </c>
      <c r="AS77" s="41"/>
      <c r="AT77" s="70" t="s">
        <v>550</v>
      </c>
      <c r="AU77" s="461" t="s">
        <v>817</v>
      </c>
      <c r="AV77" s="41">
        <v>0</v>
      </c>
      <c r="AW77" s="41">
        <v>0</v>
      </c>
      <c r="AX77" s="41">
        <v>0</v>
      </c>
      <c r="AY77" s="227">
        <v>0</v>
      </c>
      <c r="AZ77" s="41">
        <v>0</v>
      </c>
      <c r="BA77" s="41">
        <v>0</v>
      </c>
      <c r="BB77" s="41">
        <v>0</v>
      </c>
      <c r="BC77" s="227">
        <v>0</v>
      </c>
      <c r="BD77" s="41"/>
      <c r="BE77" s="70" t="s">
        <v>550</v>
      </c>
      <c r="BF77" s="461" t="s">
        <v>817</v>
      </c>
      <c r="BG77" s="46">
        <f t="shared" si="74"/>
        <v>0</v>
      </c>
      <c r="BH77" s="46">
        <f t="shared" si="74"/>
        <v>6652</v>
      </c>
      <c r="BI77" s="46">
        <f t="shared" si="74"/>
        <v>4400</v>
      </c>
      <c r="BJ77" s="216">
        <f t="shared" si="70"/>
        <v>66.14552014431749</v>
      </c>
      <c r="BK77" s="46">
        <f t="shared" si="75"/>
        <v>0</v>
      </c>
      <c r="BL77" s="46">
        <f t="shared" si="75"/>
        <v>0</v>
      </c>
      <c r="BM77" s="46">
        <f t="shared" si="75"/>
        <v>0</v>
      </c>
      <c r="BN77" s="218">
        <v>0</v>
      </c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</row>
    <row r="78" spans="1:80" ht="12.75">
      <c r="A78" s="41"/>
      <c r="B78" s="70" t="s">
        <v>551</v>
      </c>
      <c r="C78" s="461" t="s">
        <v>846</v>
      </c>
      <c r="D78" s="147">
        <v>0</v>
      </c>
      <c r="E78" s="147">
        <v>224</v>
      </c>
      <c r="F78" s="147">
        <v>170</v>
      </c>
      <c r="G78" s="216">
        <f>(F78/E78*100)</f>
        <v>75.89285714285714</v>
      </c>
      <c r="H78" s="147">
        <v>0</v>
      </c>
      <c r="I78" s="147">
        <v>26</v>
      </c>
      <c r="J78" s="147">
        <v>26</v>
      </c>
      <c r="K78" s="216">
        <f>(J78/I78*100)</f>
        <v>100</v>
      </c>
      <c r="L78" s="41"/>
      <c r="M78" s="70" t="s">
        <v>551</v>
      </c>
      <c r="N78" s="461" t="s">
        <v>846</v>
      </c>
      <c r="O78" s="41">
        <v>0</v>
      </c>
      <c r="P78" s="41">
        <v>0</v>
      </c>
      <c r="Q78" s="41">
        <v>0</v>
      </c>
      <c r="R78" s="218">
        <v>0</v>
      </c>
      <c r="S78" s="41">
        <v>0</v>
      </c>
      <c r="T78" s="41">
        <v>0</v>
      </c>
      <c r="U78" s="147">
        <v>0</v>
      </c>
      <c r="V78" s="227">
        <v>0</v>
      </c>
      <c r="W78" s="88"/>
      <c r="X78" s="70" t="s">
        <v>551</v>
      </c>
      <c r="Y78" s="461" t="s">
        <v>846</v>
      </c>
      <c r="Z78" s="46">
        <f>(O78-S78)</f>
        <v>0</v>
      </c>
      <c r="AA78" s="46">
        <f>(P78-T78)</f>
        <v>0</v>
      </c>
      <c r="AB78" s="46">
        <f>(Q78-U78)</f>
        <v>0</v>
      </c>
      <c r="AC78" s="218">
        <v>0</v>
      </c>
      <c r="AD78" s="41">
        <v>0</v>
      </c>
      <c r="AE78" s="41">
        <v>0</v>
      </c>
      <c r="AF78" s="41">
        <v>0</v>
      </c>
      <c r="AG78" s="227">
        <v>0</v>
      </c>
      <c r="AH78" s="41"/>
      <c r="AI78" s="70" t="s">
        <v>551</v>
      </c>
      <c r="AJ78" s="461" t="s">
        <v>846</v>
      </c>
      <c r="AK78" s="41">
        <v>0</v>
      </c>
      <c r="AL78" s="41">
        <v>0</v>
      </c>
      <c r="AM78" s="41">
        <v>0</v>
      </c>
      <c r="AN78" s="466">
        <v>0</v>
      </c>
      <c r="AO78" s="46">
        <f>(AD78-AK78)</f>
        <v>0</v>
      </c>
      <c r="AP78" s="46">
        <f>(AE78-AL78)</f>
        <v>0</v>
      </c>
      <c r="AQ78" s="46">
        <f>(AF78-AM78)</f>
        <v>0</v>
      </c>
      <c r="AR78" s="218">
        <v>0</v>
      </c>
      <c r="AS78" s="41"/>
      <c r="AT78" s="70" t="s">
        <v>551</v>
      </c>
      <c r="AU78" s="461" t="s">
        <v>846</v>
      </c>
      <c r="AV78" s="41">
        <v>0</v>
      </c>
      <c r="AW78" s="41">
        <v>0</v>
      </c>
      <c r="AX78" s="41">
        <v>0</v>
      </c>
      <c r="AY78" s="227">
        <v>0</v>
      </c>
      <c r="AZ78" s="41">
        <v>0</v>
      </c>
      <c r="BA78" s="41">
        <v>0</v>
      </c>
      <c r="BB78" s="41">
        <v>0</v>
      </c>
      <c r="BC78" s="227">
        <v>0</v>
      </c>
      <c r="BD78" s="41"/>
      <c r="BE78" s="70" t="s">
        <v>551</v>
      </c>
      <c r="BF78" s="461" t="s">
        <v>846</v>
      </c>
      <c r="BG78" s="46">
        <f>(D78+H78+O78+AD78+AV78+AZ78)</f>
        <v>0</v>
      </c>
      <c r="BH78" s="46">
        <f>(E78+I78+P78+AE78+AW78+BA78)</f>
        <v>250</v>
      </c>
      <c r="BI78" s="46">
        <f>(F78+J78+Q78+AF78+AX78+BB78)</f>
        <v>196</v>
      </c>
      <c r="BJ78" s="216">
        <f t="shared" si="70"/>
        <v>78.4</v>
      </c>
      <c r="BK78" s="46">
        <f>(AK78+AV78+AZ78)</f>
        <v>0</v>
      </c>
      <c r="BL78" s="46">
        <f>(AL78+AW78+BA78)</f>
        <v>0</v>
      </c>
      <c r="BM78" s="46">
        <f>(AM78+AX78+BB78)</f>
        <v>0</v>
      </c>
      <c r="BN78" s="218">
        <v>0</v>
      </c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</row>
    <row r="79" spans="1:80" ht="12.75">
      <c r="A79" s="41"/>
      <c r="B79" s="70" t="s">
        <v>743</v>
      </c>
      <c r="C79" s="461" t="s">
        <v>714</v>
      </c>
      <c r="D79" s="147">
        <v>0</v>
      </c>
      <c r="E79" s="147">
        <v>0</v>
      </c>
      <c r="F79" s="147">
        <v>0</v>
      </c>
      <c r="G79" s="466">
        <v>0</v>
      </c>
      <c r="H79" s="147">
        <v>0</v>
      </c>
      <c r="I79" s="147">
        <v>0</v>
      </c>
      <c r="J79" s="147">
        <v>0</v>
      </c>
      <c r="K79" s="227">
        <v>0</v>
      </c>
      <c r="L79" s="41"/>
      <c r="M79" s="70" t="s">
        <v>743</v>
      </c>
      <c r="N79" s="461" t="s">
        <v>714</v>
      </c>
      <c r="O79" s="41">
        <v>0</v>
      </c>
      <c r="P79" s="41">
        <v>0</v>
      </c>
      <c r="Q79" s="41">
        <v>0</v>
      </c>
      <c r="R79" s="218">
        <v>0</v>
      </c>
      <c r="S79" s="41">
        <v>0</v>
      </c>
      <c r="T79" s="41">
        <v>0</v>
      </c>
      <c r="U79" s="147">
        <v>0</v>
      </c>
      <c r="V79" s="227">
        <v>0</v>
      </c>
      <c r="W79" s="88"/>
      <c r="X79" s="70" t="s">
        <v>743</v>
      </c>
      <c r="Y79" s="461" t="s">
        <v>714</v>
      </c>
      <c r="Z79" s="46">
        <f t="shared" si="71"/>
        <v>0</v>
      </c>
      <c r="AA79" s="46">
        <f t="shared" si="71"/>
        <v>0</v>
      </c>
      <c r="AB79" s="46">
        <f t="shared" si="71"/>
        <v>0</v>
      </c>
      <c r="AC79" s="218">
        <v>0</v>
      </c>
      <c r="AD79" s="41">
        <v>0</v>
      </c>
      <c r="AE79" s="41">
        <v>348</v>
      </c>
      <c r="AF79" s="41">
        <v>348</v>
      </c>
      <c r="AG79" s="216">
        <f>(AF79/AE79*100)</f>
        <v>100</v>
      </c>
      <c r="AH79" s="41"/>
      <c r="AI79" s="70" t="s">
        <v>743</v>
      </c>
      <c r="AJ79" s="461" t="s">
        <v>714</v>
      </c>
      <c r="AK79" s="41">
        <v>0</v>
      </c>
      <c r="AL79" s="41">
        <v>0</v>
      </c>
      <c r="AM79" s="41">
        <v>0</v>
      </c>
      <c r="AN79" s="466">
        <v>0</v>
      </c>
      <c r="AO79" s="46">
        <f t="shared" si="73"/>
        <v>0</v>
      </c>
      <c r="AP79" s="46">
        <f t="shared" si="73"/>
        <v>348</v>
      </c>
      <c r="AQ79" s="46">
        <f t="shared" si="73"/>
        <v>348</v>
      </c>
      <c r="AR79" s="216">
        <f>(AQ79/AP79*100)</f>
        <v>100</v>
      </c>
      <c r="AS79" s="41"/>
      <c r="AT79" s="70" t="s">
        <v>743</v>
      </c>
      <c r="AU79" s="461" t="s">
        <v>714</v>
      </c>
      <c r="AV79" s="41">
        <v>0</v>
      </c>
      <c r="AW79" s="41">
        <v>0</v>
      </c>
      <c r="AX79" s="41">
        <v>0</v>
      </c>
      <c r="AY79" s="227">
        <v>0</v>
      </c>
      <c r="AZ79" s="41">
        <v>0</v>
      </c>
      <c r="BA79" s="41">
        <v>0</v>
      </c>
      <c r="BB79" s="41">
        <v>0</v>
      </c>
      <c r="BC79" s="227">
        <v>0</v>
      </c>
      <c r="BD79" s="41"/>
      <c r="BE79" s="70" t="s">
        <v>743</v>
      </c>
      <c r="BF79" s="461" t="s">
        <v>714</v>
      </c>
      <c r="BG79" s="46">
        <f aca="true" t="shared" si="76" ref="BG79:BI80">(D79+H79+O79+AD79+AV79+AZ79)</f>
        <v>0</v>
      </c>
      <c r="BH79" s="46">
        <f t="shared" si="76"/>
        <v>348</v>
      </c>
      <c r="BI79" s="46">
        <f t="shared" si="76"/>
        <v>348</v>
      </c>
      <c r="BJ79" s="216">
        <f t="shared" si="70"/>
        <v>100</v>
      </c>
      <c r="BK79" s="46">
        <f aca="true" t="shared" si="77" ref="BK79:BM80">(AK79+AV79+AZ79)</f>
        <v>0</v>
      </c>
      <c r="BL79" s="46">
        <f t="shared" si="77"/>
        <v>0</v>
      </c>
      <c r="BM79" s="46">
        <f t="shared" si="77"/>
        <v>0</v>
      </c>
      <c r="BN79" s="218">
        <v>0</v>
      </c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</row>
    <row r="80" spans="1:80" ht="12.75">
      <c r="A80" s="41"/>
      <c r="B80" s="70" t="s">
        <v>677</v>
      </c>
      <c r="C80" s="490" t="s">
        <v>763</v>
      </c>
      <c r="D80" s="147">
        <v>0</v>
      </c>
      <c r="E80" s="147">
        <v>0</v>
      </c>
      <c r="F80" s="147">
        <v>0</v>
      </c>
      <c r="G80" s="466">
        <v>0</v>
      </c>
      <c r="H80" s="147">
        <v>0</v>
      </c>
      <c r="I80" s="147">
        <v>0</v>
      </c>
      <c r="J80" s="147">
        <v>0</v>
      </c>
      <c r="K80" s="227">
        <v>0</v>
      </c>
      <c r="L80" s="41"/>
      <c r="M80" s="70" t="s">
        <v>677</v>
      </c>
      <c r="N80" s="490" t="s">
        <v>763</v>
      </c>
      <c r="O80" s="41">
        <v>0</v>
      </c>
      <c r="P80" s="41">
        <v>732</v>
      </c>
      <c r="Q80" s="41">
        <v>0</v>
      </c>
      <c r="R80" s="216">
        <f t="shared" si="69"/>
        <v>0</v>
      </c>
      <c r="S80" s="41">
        <v>0</v>
      </c>
      <c r="T80" s="41">
        <v>0</v>
      </c>
      <c r="U80" s="147">
        <v>0</v>
      </c>
      <c r="V80" s="227">
        <v>0</v>
      </c>
      <c r="W80" s="88"/>
      <c r="X80" s="70" t="s">
        <v>677</v>
      </c>
      <c r="Y80" s="490" t="s">
        <v>763</v>
      </c>
      <c r="Z80" s="46">
        <f t="shared" si="71"/>
        <v>0</v>
      </c>
      <c r="AA80" s="46">
        <f t="shared" si="71"/>
        <v>732</v>
      </c>
      <c r="AB80" s="46">
        <f t="shared" si="71"/>
        <v>0</v>
      </c>
      <c r="AC80" s="216">
        <f t="shared" si="72"/>
        <v>0</v>
      </c>
      <c r="AD80" s="41">
        <v>0</v>
      </c>
      <c r="AE80" s="41">
        <v>0</v>
      </c>
      <c r="AF80" s="41">
        <v>0</v>
      </c>
      <c r="AG80" s="227">
        <v>0</v>
      </c>
      <c r="AH80" s="41"/>
      <c r="AI80" s="70" t="s">
        <v>677</v>
      </c>
      <c r="AJ80" s="490" t="s">
        <v>763</v>
      </c>
      <c r="AK80" s="41">
        <v>0</v>
      </c>
      <c r="AL80" s="41">
        <v>0</v>
      </c>
      <c r="AM80" s="41">
        <v>0</v>
      </c>
      <c r="AN80" s="466">
        <v>0</v>
      </c>
      <c r="AO80" s="46">
        <f>(AD80-AK80)</f>
        <v>0</v>
      </c>
      <c r="AP80" s="46">
        <f>(AE80-AL80)</f>
        <v>0</v>
      </c>
      <c r="AQ80" s="46">
        <f>(AF80-AM80)</f>
        <v>0</v>
      </c>
      <c r="AR80" s="218">
        <v>0</v>
      </c>
      <c r="AS80" s="41"/>
      <c r="AT80" s="70" t="s">
        <v>677</v>
      </c>
      <c r="AU80" s="490" t="s">
        <v>763</v>
      </c>
      <c r="AV80" s="41">
        <v>0</v>
      </c>
      <c r="AW80" s="41">
        <v>0</v>
      </c>
      <c r="AX80" s="41">
        <v>0</v>
      </c>
      <c r="AY80" s="227">
        <v>0</v>
      </c>
      <c r="AZ80" s="41">
        <v>0</v>
      </c>
      <c r="BA80" s="41">
        <v>0</v>
      </c>
      <c r="BB80" s="41">
        <v>0</v>
      </c>
      <c r="BC80" s="227">
        <v>0</v>
      </c>
      <c r="BD80" s="41"/>
      <c r="BE80" s="70" t="s">
        <v>677</v>
      </c>
      <c r="BF80" s="490" t="s">
        <v>763</v>
      </c>
      <c r="BG80" s="46">
        <f t="shared" si="76"/>
        <v>0</v>
      </c>
      <c r="BH80" s="46">
        <f t="shared" si="76"/>
        <v>732</v>
      </c>
      <c r="BI80" s="46">
        <f t="shared" si="76"/>
        <v>0</v>
      </c>
      <c r="BJ80" s="216">
        <f t="shared" si="70"/>
        <v>0</v>
      </c>
      <c r="BK80" s="46">
        <f t="shared" si="77"/>
        <v>0</v>
      </c>
      <c r="BL80" s="46">
        <f t="shared" si="77"/>
        <v>0</v>
      </c>
      <c r="BM80" s="46">
        <f t="shared" si="77"/>
        <v>0</v>
      </c>
      <c r="BN80" s="218">
        <v>0</v>
      </c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</row>
    <row r="81" spans="1:80" ht="12.75">
      <c r="A81" s="41"/>
      <c r="B81" s="70" t="s">
        <v>554</v>
      </c>
      <c r="C81" s="490" t="s">
        <v>764</v>
      </c>
      <c r="D81" s="147">
        <v>0</v>
      </c>
      <c r="E81" s="147">
        <v>0</v>
      </c>
      <c r="F81" s="147">
        <v>0</v>
      </c>
      <c r="G81" s="466">
        <v>0</v>
      </c>
      <c r="H81" s="147">
        <v>0</v>
      </c>
      <c r="I81" s="147">
        <v>0</v>
      </c>
      <c r="J81" s="147">
        <v>0</v>
      </c>
      <c r="K81" s="227">
        <v>0</v>
      </c>
      <c r="L81" s="41"/>
      <c r="M81" s="70" t="s">
        <v>554</v>
      </c>
      <c r="N81" s="490" t="s">
        <v>764</v>
      </c>
      <c r="O81" s="41">
        <v>0</v>
      </c>
      <c r="P81" s="41">
        <v>1889</v>
      </c>
      <c r="Q81" s="41">
        <v>1889</v>
      </c>
      <c r="R81" s="216">
        <f t="shared" si="69"/>
        <v>100</v>
      </c>
      <c r="S81" s="41">
        <v>0</v>
      </c>
      <c r="T81" s="41">
        <v>0</v>
      </c>
      <c r="U81" s="147">
        <v>0</v>
      </c>
      <c r="V81" s="227">
        <v>0</v>
      </c>
      <c r="W81" s="88"/>
      <c r="X81" s="70" t="s">
        <v>554</v>
      </c>
      <c r="Y81" s="490" t="s">
        <v>764</v>
      </c>
      <c r="Z81" s="46">
        <f aca="true" t="shared" si="78" ref="Z81:Z86">(O81-S81)</f>
        <v>0</v>
      </c>
      <c r="AA81" s="46">
        <f aca="true" t="shared" si="79" ref="AA81:AA86">(P81-T81)</f>
        <v>1889</v>
      </c>
      <c r="AB81" s="46">
        <f aca="true" t="shared" si="80" ref="AB81:AB86">(Q81-U81)</f>
        <v>1889</v>
      </c>
      <c r="AC81" s="216">
        <f t="shared" si="72"/>
        <v>100</v>
      </c>
      <c r="AD81" s="41">
        <v>0</v>
      </c>
      <c r="AE81" s="41">
        <v>0</v>
      </c>
      <c r="AF81" s="41">
        <v>0</v>
      </c>
      <c r="AG81" s="227">
        <v>0</v>
      </c>
      <c r="AH81" s="41"/>
      <c r="AI81" s="70" t="s">
        <v>554</v>
      </c>
      <c r="AJ81" s="490" t="s">
        <v>764</v>
      </c>
      <c r="AK81" s="41">
        <v>0</v>
      </c>
      <c r="AL81" s="41">
        <v>0</v>
      </c>
      <c r="AM81" s="41">
        <v>0</v>
      </c>
      <c r="AN81" s="466">
        <v>0</v>
      </c>
      <c r="AO81" s="46">
        <f aca="true" t="shared" si="81" ref="AO81:AO86">(AD81-AK81)</f>
        <v>0</v>
      </c>
      <c r="AP81" s="46">
        <f aca="true" t="shared" si="82" ref="AP81:AP86">(AE81-AL81)</f>
        <v>0</v>
      </c>
      <c r="AQ81" s="46">
        <f aca="true" t="shared" si="83" ref="AQ81:AQ86">(AF81-AM81)</f>
        <v>0</v>
      </c>
      <c r="AR81" s="218">
        <v>0</v>
      </c>
      <c r="AS81" s="41"/>
      <c r="AT81" s="70" t="s">
        <v>554</v>
      </c>
      <c r="AU81" s="490" t="s">
        <v>764</v>
      </c>
      <c r="AV81" s="41">
        <v>0</v>
      </c>
      <c r="AW81" s="41">
        <v>0</v>
      </c>
      <c r="AX81" s="41">
        <v>0</v>
      </c>
      <c r="AY81" s="227">
        <v>0</v>
      </c>
      <c r="AZ81" s="41">
        <v>0</v>
      </c>
      <c r="BA81" s="41">
        <v>0</v>
      </c>
      <c r="BB81" s="41">
        <v>0</v>
      </c>
      <c r="BC81" s="227">
        <v>0</v>
      </c>
      <c r="BD81" s="41"/>
      <c r="BE81" s="70" t="s">
        <v>554</v>
      </c>
      <c r="BF81" s="490" t="s">
        <v>764</v>
      </c>
      <c r="BG81" s="46">
        <f aca="true" t="shared" si="84" ref="BG81:BG86">(D81+H81+O81+AD81+AV81+AZ81)</f>
        <v>0</v>
      </c>
      <c r="BH81" s="46">
        <f aca="true" t="shared" si="85" ref="BH81:BH86">(E81+I81+P81+AE81+AW81+BA81)</f>
        <v>1889</v>
      </c>
      <c r="BI81" s="46">
        <f aca="true" t="shared" si="86" ref="BI81:BI86">(F81+J81+Q81+AF81+AX81+BB81)</f>
        <v>1889</v>
      </c>
      <c r="BJ81" s="216">
        <f t="shared" si="70"/>
        <v>100</v>
      </c>
      <c r="BK81" s="46">
        <f aca="true" t="shared" si="87" ref="BK81:BK86">(AK81+AV81+AZ81)</f>
        <v>0</v>
      </c>
      <c r="BL81" s="46">
        <f aca="true" t="shared" si="88" ref="BL81:BL86">(AL81+AW81+BA81)</f>
        <v>0</v>
      </c>
      <c r="BM81" s="46">
        <f aca="true" t="shared" si="89" ref="BM81:BM86">(AM81+AX81+BB81)</f>
        <v>0</v>
      </c>
      <c r="BN81" s="218">
        <v>0</v>
      </c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</row>
    <row r="82" spans="1:80" ht="12.75">
      <c r="A82" s="41"/>
      <c r="B82" s="70" t="s">
        <v>555</v>
      </c>
      <c r="C82" s="490" t="s">
        <v>765</v>
      </c>
      <c r="D82" s="147">
        <v>0</v>
      </c>
      <c r="E82" s="147">
        <v>0</v>
      </c>
      <c r="F82" s="147">
        <v>0</v>
      </c>
      <c r="G82" s="466">
        <v>0</v>
      </c>
      <c r="H82" s="147">
        <v>0</v>
      </c>
      <c r="I82" s="147">
        <v>0</v>
      </c>
      <c r="J82" s="147">
        <v>0</v>
      </c>
      <c r="K82" s="227">
        <v>0</v>
      </c>
      <c r="L82" s="41"/>
      <c r="M82" s="70" t="s">
        <v>555</v>
      </c>
      <c r="N82" s="490" t="s">
        <v>765</v>
      </c>
      <c r="O82" s="41">
        <v>0</v>
      </c>
      <c r="P82" s="41">
        <v>1375</v>
      </c>
      <c r="Q82" s="41">
        <v>1375</v>
      </c>
      <c r="R82" s="216">
        <f t="shared" si="69"/>
        <v>100</v>
      </c>
      <c r="S82" s="41">
        <v>0</v>
      </c>
      <c r="T82" s="41">
        <v>0</v>
      </c>
      <c r="U82" s="147">
        <v>0</v>
      </c>
      <c r="V82" s="227">
        <v>0</v>
      </c>
      <c r="W82" s="88"/>
      <c r="X82" s="70" t="s">
        <v>555</v>
      </c>
      <c r="Y82" s="490" t="s">
        <v>765</v>
      </c>
      <c r="Z82" s="46">
        <f t="shared" si="78"/>
        <v>0</v>
      </c>
      <c r="AA82" s="46">
        <f t="shared" si="79"/>
        <v>1375</v>
      </c>
      <c r="AB82" s="46">
        <f t="shared" si="80"/>
        <v>1375</v>
      </c>
      <c r="AC82" s="216">
        <f t="shared" si="72"/>
        <v>100</v>
      </c>
      <c r="AD82" s="41">
        <v>0</v>
      </c>
      <c r="AE82" s="41">
        <v>0</v>
      </c>
      <c r="AF82" s="41">
        <v>0</v>
      </c>
      <c r="AG82" s="227">
        <v>0</v>
      </c>
      <c r="AH82" s="41"/>
      <c r="AI82" s="70" t="s">
        <v>555</v>
      </c>
      <c r="AJ82" s="490" t="s">
        <v>765</v>
      </c>
      <c r="AK82" s="41">
        <v>0</v>
      </c>
      <c r="AL82" s="41">
        <v>0</v>
      </c>
      <c r="AM82" s="41">
        <v>0</v>
      </c>
      <c r="AN82" s="466">
        <v>0</v>
      </c>
      <c r="AO82" s="46">
        <f t="shared" si="81"/>
        <v>0</v>
      </c>
      <c r="AP82" s="46">
        <f t="shared" si="82"/>
        <v>0</v>
      </c>
      <c r="AQ82" s="46">
        <f t="shared" si="83"/>
        <v>0</v>
      </c>
      <c r="AR82" s="218">
        <v>0</v>
      </c>
      <c r="AS82" s="41"/>
      <c r="AT82" s="70" t="s">
        <v>555</v>
      </c>
      <c r="AU82" s="490" t="s">
        <v>765</v>
      </c>
      <c r="AV82" s="41">
        <v>0</v>
      </c>
      <c r="AW82" s="41">
        <v>0</v>
      </c>
      <c r="AX82" s="41">
        <v>0</v>
      </c>
      <c r="AY82" s="227">
        <v>0</v>
      </c>
      <c r="AZ82" s="41">
        <v>0</v>
      </c>
      <c r="BA82" s="41">
        <v>0</v>
      </c>
      <c r="BB82" s="41">
        <v>0</v>
      </c>
      <c r="BC82" s="227">
        <v>0</v>
      </c>
      <c r="BD82" s="41"/>
      <c r="BE82" s="70" t="s">
        <v>555</v>
      </c>
      <c r="BF82" s="490" t="s">
        <v>765</v>
      </c>
      <c r="BG82" s="46">
        <f t="shared" si="84"/>
        <v>0</v>
      </c>
      <c r="BH82" s="46">
        <f t="shared" si="85"/>
        <v>1375</v>
      </c>
      <c r="BI82" s="46">
        <f t="shared" si="86"/>
        <v>1375</v>
      </c>
      <c r="BJ82" s="216">
        <f t="shared" si="70"/>
        <v>100</v>
      </c>
      <c r="BK82" s="46">
        <f t="shared" si="87"/>
        <v>0</v>
      </c>
      <c r="BL82" s="46">
        <f t="shared" si="88"/>
        <v>0</v>
      </c>
      <c r="BM82" s="46">
        <f t="shared" si="89"/>
        <v>0</v>
      </c>
      <c r="BN82" s="218">
        <v>0</v>
      </c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</row>
    <row r="83" spans="1:80" ht="12.75">
      <c r="A83" s="41"/>
      <c r="B83" s="70" t="s">
        <v>560</v>
      </c>
      <c r="C83" s="490" t="s">
        <v>766</v>
      </c>
      <c r="D83" s="147">
        <v>0</v>
      </c>
      <c r="E83" s="147">
        <v>0</v>
      </c>
      <c r="F83" s="147">
        <v>0</v>
      </c>
      <c r="G83" s="466">
        <v>0</v>
      </c>
      <c r="H83" s="147">
        <v>0</v>
      </c>
      <c r="I83" s="147">
        <v>0</v>
      </c>
      <c r="J83" s="147">
        <v>0</v>
      </c>
      <c r="K83" s="227">
        <v>0</v>
      </c>
      <c r="L83" s="41"/>
      <c r="M83" s="70" t="s">
        <v>560</v>
      </c>
      <c r="N83" s="490" t="s">
        <v>766</v>
      </c>
      <c r="O83" s="41">
        <v>0</v>
      </c>
      <c r="P83" s="41">
        <v>1200</v>
      </c>
      <c r="Q83" s="41">
        <v>600</v>
      </c>
      <c r="R83" s="216">
        <f t="shared" si="69"/>
        <v>50</v>
      </c>
      <c r="S83" s="41">
        <v>0</v>
      </c>
      <c r="T83" s="41">
        <v>0</v>
      </c>
      <c r="U83" s="147">
        <v>0</v>
      </c>
      <c r="V83" s="227">
        <v>0</v>
      </c>
      <c r="W83" s="88"/>
      <c r="X83" s="70" t="s">
        <v>560</v>
      </c>
      <c r="Y83" s="490" t="s">
        <v>766</v>
      </c>
      <c r="Z83" s="46">
        <f t="shared" si="78"/>
        <v>0</v>
      </c>
      <c r="AA83" s="46">
        <f t="shared" si="79"/>
        <v>1200</v>
      </c>
      <c r="AB83" s="46">
        <f t="shared" si="80"/>
        <v>600</v>
      </c>
      <c r="AC83" s="216">
        <f t="shared" si="72"/>
        <v>50</v>
      </c>
      <c r="AD83" s="41">
        <v>0</v>
      </c>
      <c r="AE83" s="41">
        <v>0</v>
      </c>
      <c r="AF83" s="41">
        <v>0</v>
      </c>
      <c r="AG83" s="227">
        <v>0</v>
      </c>
      <c r="AH83" s="41"/>
      <c r="AI83" s="70" t="s">
        <v>560</v>
      </c>
      <c r="AJ83" s="490" t="s">
        <v>766</v>
      </c>
      <c r="AK83" s="41">
        <v>0</v>
      </c>
      <c r="AL83" s="41">
        <v>0</v>
      </c>
      <c r="AM83" s="41">
        <v>0</v>
      </c>
      <c r="AN83" s="466">
        <v>0</v>
      </c>
      <c r="AO83" s="46">
        <f t="shared" si="81"/>
        <v>0</v>
      </c>
      <c r="AP83" s="46">
        <f t="shared" si="82"/>
        <v>0</v>
      </c>
      <c r="AQ83" s="46">
        <f t="shared" si="83"/>
        <v>0</v>
      </c>
      <c r="AR83" s="218">
        <v>0</v>
      </c>
      <c r="AS83" s="41"/>
      <c r="AT83" s="70" t="s">
        <v>560</v>
      </c>
      <c r="AU83" s="490" t="s">
        <v>766</v>
      </c>
      <c r="AV83" s="41">
        <v>0</v>
      </c>
      <c r="AW83" s="41">
        <v>0</v>
      </c>
      <c r="AX83" s="41">
        <v>0</v>
      </c>
      <c r="AY83" s="227">
        <v>0</v>
      </c>
      <c r="AZ83" s="41">
        <v>0</v>
      </c>
      <c r="BA83" s="41">
        <v>0</v>
      </c>
      <c r="BB83" s="41">
        <v>0</v>
      </c>
      <c r="BC83" s="227">
        <v>0</v>
      </c>
      <c r="BD83" s="41"/>
      <c r="BE83" s="70" t="s">
        <v>560</v>
      </c>
      <c r="BF83" s="490" t="s">
        <v>766</v>
      </c>
      <c r="BG83" s="46">
        <f t="shared" si="84"/>
        <v>0</v>
      </c>
      <c r="BH83" s="46">
        <f t="shared" si="85"/>
        <v>1200</v>
      </c>
      <c r="BI83" s="46">
        <f t="shared" si="86"/>
        <v>600</v>
      </c>
      <c r="BJ83" s="216">
        <f t="shared" si="70"/>
        <v>50</v>
      </c>
      <c r="BK83" s="46">
        <f t="shared" si="87"/>
        <v>0</v>
      </c>
      <c r="BL83" s="46">
        <f t="shared" si="88"/>
        <v>0</v>
      </c>
      <c r="BM83" s="46">
        <f t="shared" si="89"/>
        <v>0</v>
      </c>
      <c r="BN83" s="218">
        <v>0</v>
      </c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</row>
    <row r="84" spans="1:80" ht="12.75">
      <c r="A84" s="41"/>
      <c r="B84" s="70" t="s">
        <v>731</v>
      </c>
      <c r="C84" s="490" t="s">
        <v>767</v>
      </c>
      <c r="D84" s="147">
        <v>0</v>
      </c>
      <c r="E84" s="147">
        <v>0</v>
      </c>
      <c r="F84" s="147">
        <v>0</v>
      </c>
      <c r="G84" s="466">
        <v>0</v>
      </c>
      <c r="H84" s="147">
        <v>0</v>
      </c>
      <c r="I84" s="147">
        <v>0</v>
      </c>
      <c r="J84" s="147">
        <v>0</v>
      </c>
      <c r="K84" s="227">
        <v>0</v>
      </c>
      <c r="L84" s="41"/>
      <c r="M84" s="70" t="s">
        <v>731</v>
      </c>
      <c r="N84" s="490" t="s">
        <v>767</v>
      </c>
      <c r="O84" s="41">
        <v>0</v>
      </c>
      <c r="P84" s="41">
        <v>619</v>
      </c>
      <c r="Q84" s="41">
        <v>619</v>
      </c>
      <c r="R84" s="216">
        <f t="shared" si="69"/>
        <v>100</v>
      </c>
      <c r="S84" s="41">
        <v>0</v>
      </c>
      <c r="T84" s="41">
        <v>0</v>
      </c>
      <c r="U84" s="147">
        <v>0</v>
      </c>
      <c r="V84" s="227">
        <v>0</v>
      </c>
      <c r="W84" s="88"/>
      <c r="X84" s="70" t="s">
        <v>731</v>
      </c>
      <c r="Y84" s="490" t="s">
        <v>767</v>
      </c>
      <c r="Z84" s="46">
        <f t="shared" si="78"/>
        <v>0</v>
      </c>
      <c r="AA84" s="46">
        <f t="shared" si="79"/>
        <v>619</v>
      </c>
      <c r="AB84" s="46">
        <f t="shared" si="80"/>
        <v>619</v>
      </c>
      <c r="AC84" s="216">
        <f t="shared" si="72"/>
        <v>100</v>
      </c>
      <c r="AD84" s="41">
        <v>0</v>
      </c>
      <c r="AE84" s="41">
        <v>0</v>
      </c>
      <c r="AF84" s="41">
        <v>0</v>
      </c>
      <c r="AG84" s="227">
        <v>0</v>
      </c>
      <c r="AH84" s="41"/>
      <c r="AI84" s="70" t="s">
        <v>731</v>
      </c>
      <c r="AJ84" s="490" t="s">
        <v>767</v>
      </c>
      <c r="AK84" s="41">
        <v>0</v>
      </c>
      <c r="AL84" s="41">
        <v>0</v>
      </c>
      <c r="AM84" s="41">
        <v>0</v>
      </c>
      <c r="AN84" s="466">
        <v>0</v>
      </c>
      <c r="AO84" s="46">
        <f t="shared" si="81"/>
        <v>0</v>
      </c>
      <c r="AP84" s="46">
        <f t="shared" si="82"/>
        <v>0</v>
      </c>
      <c r="AQ84" s="46">
        <f t="shared" si="83"/>
        <v>0</v>
      </c>
      <c r="AR84" s="218">
        <v>0</v>
      </c>
      <c r="AS84" s="41"/>
      <c r="AT84" s="70" t="s">
        <v>731</v>
      </c>
      <c r="AU84" s="490" t="s">
        <v>767</v>
      </c>
      <c r="AV84" s="41">
        <v>0</v>
      </c>
      <c r="AW84" s="41">
        <v>0</v>
      </c>
      <c r="AX84" s="41">
        <v>0</v>
      </c>
      <c r="AY84" s="227">
        <v>0</v>
      </c>
      <c r="AZ84" s="41">
        <v>0</v>
      </c>
      <c r="BA84" s="41">
        <v>0</v>
      </c>
      <c r="BB84" s="41">
        <v>0</v>
      </c>
      <c r="BC84" s="227">
        <v>0</v>
      </c>
      <c r="BD84" s="41"/>
      <c r="BE84" s="70" t="s">
        <v>731</v>
      </c>
      <c r="BF84" s="490" t="s">
        <v>767</v>
      </c>
      <c r="BG84" s="46">
        <f t="shared" si="84"/>
        <v>0</v>
      </c>
      <c r="BH84" s="46">
        <f t="shared" si="85"/>
        <v>619</v>
      </c>
      <c r="BI84" s="46">
        <f t="shared" si="86"/>
        <v>619</v>
      </c>
      <c r="BJ84" s="216">
        <f t="shared" si="70"/>
        <v>100</v>
      </c>
      <c r="BK84" s="46">
        <f t="shared" si="87"/>
        <v>0</v>
      </c>
      <c r="BL84" s="46">
        <f t="shared" si="88"/>
        <v>0</v>
      </c>
      <c r="BM84" s="46">
        <f t="shared" si="89"/>
        <v>0</v>
      </c>
      <c r="BN84" s="218">
        <v>0</v>
      </c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</row>
    <row r="85" spans="1:80" ht="12.75">
      <c r="A85" s="41"/>
      <c r="B85" s="70" t="s">
        <v>732</v>
      </c>
      <c r="C85" s="490" t="s">
        <v>768</v>
      </c>
      <c r="D85" s="147">
        <v>0</v>
      </c>
      <c r="E85" s="147">
        <v>0</v>
      </c>
      <c r="F85" s="147">
        <v>0</v>
      </c>
      <c r="G85" s="466">
        <v>0</v>
      </c>
      <c r="H85" s="147">
        <v>0</v>
      </c>
      <c r="I85" s="147">
        <v>0</v>
      </c>
      <c r="J85" s="147">
        <v>0</v>
      </c>
      <c r="K85" s="227">
        <v>0</v>
      </c>
      <c r="L85" s="41"/>
      <c r="M85" s="70" t="s">
        <v>732</v>
      </c>
      <c r="N85" s="490" t="s">
        <v>768</v>
      </c>
      <c r="O85" s="41">
        <v>0</v>
      </c>
      <c r="P85" s="41">
        <v>335</v>
      </c>
      <c r="Q85" s="41">
        <v>335</v>
      </c>
      <c r="R85" s="216">
        <f t="shared" si="69"/>
        <v>100</v>
      </c>
      <c r="S85" s="41">
        <v>0</v>
      </c>
      <c r="T85" s="41">
        <v>0</v>
      </c>
      <c r="U85" s="147">
        <v>0</v>
      </c>
      <c r="V85" s="227">
        <v>0</v>
      </c>
      <c r="W85" s="88"/>
      <c r="X85" s="70" t="s">
        <v>732</v>
      </c>
      <c r="Y85" s="490" t="s">
        <v>768</v>
      </c>
      <c r="Z85" s="46">
        <f t="shared" si="78"/>
        <v>0</v>
      </c>
      <c r="AA85" s="46">
        <f t="shared" si="79"/>
        <v>335</v>
      </c>
      <c r="AB85" s="46">
        <f t="shared" si="80"/>
        <v>335</v>
      </c>
      <c r="AC85" s="216">
        <f t="shared" si="72"/>
        <v>100</v>
      </c>
      <c r="AD85" s="41">
        <v>0</v>
      </c>
      <c r="AE85" s="41">
        <v>0</v>
      </c>
      <c r="AF85" s="41">
        <v>0</v>
      </c>
      <c r="AG85" s="227">
        <v>0</v>
      </c>
      <c r="AH85" s="41"/>
      <c r="AI85" s="70" t="s">
        <v>732</v>
      </c>
      <c r="AJ85" s="490" t="s">
        <v>768</v>
      </c>
      <c r="AK85" s="41">
        <v>0</v>
      </c>
      <c r="AL85" s="41">
        <v>0</v>
      </c>
      <c r="AM85" s="41">
        <v>0</v>
      </c>
      <c r="AN85" s="466">
        <v>0</v>
      </c>
      <c r="AO85" s="46">
        <f t="shared" si="81"/>
        <v>0</v>
      </c>
      <c r="AP85" s="46">
        <f t="shared" si="82"/>
        <v>0</v>
      </c>
      <c r="AQ85" s="46">
        <f t="shared" si="83"/>
        <v>0</v>
      </c>
      <c r="AR85" s="218">
        <v>0</v>
      </c>
      <c r="AS85" s="41"/>
      <c r="AT85" s="70" t="s">
        <v>732</v>
      </c>
      <c r="AU85" s="490" t="s">
        <v>768</v>
      </c>
      <c r="AV85" s="41">
        <v>0</v>
      </c>
      <c r="AW85" s="41">
        <v>0</v>
      </c>
      <c r="AX85" s="41">
        <v>0</v>
      </c>
      <c r="AY85" s="227">
        <v>0</v>
      </c>
      <c r="AZ85" s="41">
        <v>0</v>
      </c>
      <c r="BA85" s="41">
        <v>0</v>
      </c>
      <c r="BB85" s="41">
        <v>0</v>
      </c>
      <c r="BC85" s="227">
        <v>0</v>
      </c>
      <c r="BD85" s="41"/>
      <c r="BE85" s="70" t="s">
        <v>732</v>
      </c>
      <c r="BF85" s="490" t="s">
        <v>768</v>
      </c>
      <c r="BG85" s="46">
        <f t="shared" si="84"/>
        <v>0</v>
      </c>
      <c r="BH85" s="46">
        <f t="shared" si="85"/>
        <v>335</v>
      </c>
      <c r="BI85" s="46">
        <f t="shared" si="86"/>
        <v>335</v>
      </c>
      <c r="BJ85" s="216">
        <f t="shared" si="70"/>
        <v>100</v>
      </c>
      <c r="BK85" s="46">
        <f t="shared" si="87"/>
        <v>0</v>
      </c>
      <c r="BL85" s="46">
        <f t="shared" si="88"/>
        <v>0</v>
      </c>
      <c r="BM85" s="46">
        <f t="shared" si="89"/>
        <v>0</v>
      </c>
      <c r="BN85" s="218">
        <v>0</v>
      </c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</row>
    <row r="86" spans="1:80" ht="12.75">
      <c r="A86" s="41"/>
      <c r="B86" s="70" t="s">
        <v>733</v>
      </c>
      <c r="C86" s="490" t="s">
        <v>769</v>
      </c>
      <c r="D86" s="147">
        <v>0</v>
      </c>
      <c r="E86" s="147">
        <v>0</v>
      </c>
      <c r="F86" s="147">
        <v>0</v>
      </c>
      <c r="G86" s="466">
        <v>0</v>
      </c>
      <c r="H86" s="147">
        <v>0</v>
      </c>
      <c r="I86" s="147">
        <v>0</v>
      </c>
      <c r="J86" s="147">
        <v>0</v>
      </c>
      <c r="K86" s="227">
        <v>0</v>
      </c>
      <c r="L86" s="41"/>
      <c r="M86" s="70" t="s">
        <v>733</v>
      </c>
      <c r="N86" s="490" t="s">
        <v>769</v>
      </c>
      <c r="O86" s="41">
        <v>0</v>
      </c>
      <c r="P86" s="41">
        <v>408</v>
      </c>
      <c r="Q86" s="41">
        <v>0</v>
      </c>
      <c r="R86" s="216">
        <f t="shared" si="69"/>
        <v>0</v>
      </c>
      <c r="S86" s="41">
        <v>0</v>
      </c>
      <c r="T86" s="41">
        <v>0</v>
      </c>
      <c r="U86" s="147">
        <v>0</v>
      </c>
      <c r="V86" s="227">
        <v>0</v>
      </c>
      <c r="W86" s="88"/>
      <c r="X86" s="70" t="s">
        <v>733</v>
      </c>
      <c r="Y86" s="490" t="s">
        <v>769</v>
      </c>
      <c r="Z86" s="46">
        <f t="shared" si="78"/>
        <v>0</v>
      </c>
      <c r="AA86" s="46">
        <f t="shared" si="79"/>
        <v>408</v>
      </c>
      <c r="AB86" s="46">
        <f t="shared" si="80"/>
        <v>0</v>
      </c>
      <c r="AC86" s="216">
        <f t="shared" si="72"/>
        <v>0</v>
      </c>
      <c r="AD86" s="41">
        <v>0</v>
      </c>
      <c r="AE86" s="41">
        <v>0</v>
      </c>
      <c r="AF86" s="41">
        <v>0</v>
      </c>
      <c r="AG86" s="227">
        <v>0</v>
      </c>
      <c r="AH86" s="41"/>
      <c r="AI86" s="70" t="s">
        <v>733</v>
      </c>
      <c r="AJ86" s="490" t="s">
        <v>769</v>
      </c>
      <c r="AK86" s="41">
        <v>0</v>
      </c>
      <c r="AL86" s="41">
        <v>0</v>
      </c>
      <c r="AM86" s="41">
        <v>0</v>
      </c>
      <c r="AN86" s="466">
        <v>0</v>
      </c>
      <c r="AO86" s="46">
        <f t="shared" si="81"/>
        <v>0</v>
      </c>
      <c r="AP86" s="46">
        <f t="shared" si="82"/>
        <v>0</v>
      </c>
      <c r="AQ86" s="46">
        <f t="shared" si="83"/>
        <v>0</v>
      </c>
      <c r="AR86" s="218">
        <v>0</v>
      </c>
      <c r="AS86" s="41"/>
      <c r="AT86" s="70" t="s">
        <v>733</v>
      </c>
      <c r="AU86" s="490" t="s">
        <v>769</v>
      </c>
      <c r="AV86" s="41">
        <v>0</v>
      </c>
      <c r="AW86" s="41">
        <v>0</v>
      </c>
      <c r="AX86" s="41">
        <v>0</v>
      </c>
      <c r="AY86" s="227">
        <v>0</v>
      </c>
      <c r="AZ86" s="41">
        <v>0</v>
      </c>
      <c r="BA86" s="41">
        <v>0</v>
      </c>
      <c r="BB86" s="41">
        <v>0</v>
      </c>
      <c r="BC86" s="227">
        <v>0</v>
      </c>
      <c r="BD86" s="41"/>
      <c r="BE86" s="70" t="s">
        <v>733</v>
      </c>
      <c r="BF86" s="490" t="s">
        <v>769</v>
      </c>
      <c r="BG86" s="46">
        <f t="shared" si="84"/>
        <v>0</v>
      </c>
      <c r="BH86" s="46">
        <f t="shared" si="85"/>
        <v>408</v>
      </c>
      <c r="BI86" s="46">
        <f t="shared" si="86"/>
        <v>0</v>
      </c>
      <c r="BJ86" s="216">
        <f t="shared" si="70"/>
        <v>0</v>
      </c>
      <c r="BK86" s="46">
        <f t="shared" si="87"/>
        <v>0</v>
      </c>
      <c r="BL86" s="46">
        <f t="shared" si="88"/>
        <v>0</v>
      </c>
      <c r="BM86" s="46">
        <f t="shared" si="89"/>
        <v>0</v>
      </c>
      <c r="BN86" s="218">
        <v>0</v>
      </c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</row>
    <row r="87" spans="1:80" ht="12.75">
      <c r="A87" s="41"/>
      <c r="B87" s="70" t="s">
        <v>734</v>
      </c>
      <c r="C87" s="496" t="s">
        <v>809</v>
      </c>
      <c r="D87" s="147">
        <v>0</v>
      </c>
      <c r="E87" s="147">
        <v>496</v>
      </c>
      <c r="F87" s="147">
        <v>496</v>
      </c>
      <c r="G87" s="216">
        <f>(F87/E87*100)</f>
        <v>100</v>
      </c>
      <c r="H87" s="147">
        <v>0</v>
      </c>
      <c r="I87" s="147">
        <v>75</v>
      </c>
      <c r="J87" s="147">
        <v>75</v>
      </c>
      <c r="K87" s="216">
        <f>(J87/I87*100)</f>
        <v>100</v>
      </c>
      <c r="L87" s="41"/>
      <c r="M87" s="70" t="s">
        <v>734</v>
      </c>
      <c r="N87" s="496" t="s">
        <v>809</v>
      </c>
      <c r="O87" s="41">
        <v>0</v>
      </c>
      <c r="P87" s="41">
        <v>229</v>
      </c>
      <c r="Q87" s="41">
        <v>135</v>
      </c>
      <c r="R87" s="216">
        <f t="shared" si="69"/>
        <v>58.951965065502186</v>
      </c>
      <c r="S87" s="41">
        <v>0</v>
      </c>
      <c r="T87" s="41">
        <v>0</v>
      </c>
      <c r="U87" s="147">
        <v>0</v>
      </c>
      <c r="V87" s="227">
        <v>0</v>
      </c>
      <c r="W87" s="88"/>
      <c r="X87" s="70" t="s">
        <v>734</v>
      </c>
      <c r="Y87" s="496" t="s">
        <v>809</v>
      </c>
      <c r="Z87" s="46">
        <f aca="true" t="shared" si="90" ref="Z87:AB89">(O87-S87)</f>
        <v>0</v>
      </c>
      <c r="AA87" s="46">
        <f t="shared" si="90"/>
        <v>229</v>
      </c>
      <c r="AB87" s="46">
        <f t="shared" si="90"/>
        <v>135</v>
      </c>
      <c r="AC87" s="216">
        <f t="shared" si="72"/>
        <v>58.951965065502186</v>
      </c>
      <c r="AD87" s="41">
        <v>0</v>
      </c>
      <c r="AE87" s="41">
        <v>0</v>
      </c>
      <c r="AF87" s="41">
        <v>0</v>
      </c>
      <c r="AG87" s="227">
        <v>0</v>
      </c>
      <c r="AH87" s="41"/>
      <c r="AI87" s="70" t="s">
        <v>734</v>
      </c>
      <c r="AJ87" s="496" t="s">
        <v>809</v>
      </c>
      <c r="AK87" s="41">
        <v>0</v>
      </c>
      <c r="AL87" s="41">
        <v>0</v>
      </c>
      <c r="AM87" s="41">
        <v>0</v>
      </c>
      <c r="AN87" s="466">
        <v>0</v>
      </c>
      <c r="AO87" s="46">
        <f aca="true" t="shared" si="91" ref="AO87:AQ89">(AD87-AK87)</f>
        <v>0</v>
      </c>
      <c r="AP87" s="46">
        <f t="shared" si="91"/>
        <v>0</v>
      </c>
      <c r="AQ87" s="46">
        <f t="shared" si="91"/>
        <v>0</v>
      </c>
      <c r="AR87" s="218">
        <v>0</v>
      </c>
      <c r="AS87" s="41"/>
      <c r="AT87" s="70" t="s">
        <v>734</v>
      </c>
      <c r="AU87" s="496" t="s">
        <v>809</v>
      </c>
      <c r="AV87" s="41">
        <v>0</v>
      </c>
      <c r="AW87" s="41">
        <v>0</v>
      </c>
      <c r="AX87" s="41">
        <v>0</v>
      </c>
      <c r="AY87" s="227">
        <v>0</v>
      </c>
      <c r="AZ87" s="41">
        <v>0</v>
      </c>
      <c r="BA87" s="41">
        <v>0</v>
      </c>
      <c r="BB87" s="41">
        <v>0</v>
      </c>
      <c r="BC87" s="227">
        <v>0</v>
      </c>
      <c r="BD87" s="41"/>
      <c r="BE87" s="70" t="s">
        <v>734</v>
      </c>
      <c r="BF87" s="496" t="s">
        <v>809</v>
      </c>
      <c r="BG87" s="46">
        <f aca="true" t="shared" si="92" ref="BG87:BI89">(D87+H87+O87+AD87+AV87+AZ87)</f>
        <v>0</v>
      </c>
      <c r="BH87" s="46">
        <f t="shared" si="92"/>
        <v>800</v>
      </c>
      <c r="BI87" s="46">
        <f t="shared" si="92"/>
        <v>706</v>
      </c>
      <c r="BJ87" s="216">
        <f t="shared" si="70"/>
        <v>88.25</v>
      </c>
      <c r="BK87" s="46">
        <f aca="true" t="shared" si="93" ref="BK87:BM89">(AK87+AV87+AZ87)</f>
        <v>0</v>
      </c>
      <c r="BL87" s="46">
        <f t="shared" si="93"/>
        <v>0</v>
      </c>
      <c r="BM87" s="46">
        <f t="shared" si="93"/>
        <v>0</v>
      </c>
      <c r="BN87" s="218">
        <v>0</v>
      </c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</row>
    <row r="88" spans="1:80" ht="12.75">
      <c r="A88" s="41"/>
      <c r="B88" s="70" t="s">
        <v>735</v>
      </c>
      <c r="C88" s="496" t="s">
        <v>810</v>
      </c>
      <c r="D88" s="147">
        <v>0</v>
      </c>
      <c r="E88" s="147">
        <v>0</v>
      </c>
      <c r="F88" s="147">
        <v>0</v>
      </c>
      <c r="G88" s="466">
        <v>0</v>
      </c>
      <c r="H88" s="147">
        <v>0</v>
      </c>
      <c r="I88" s="147">
        <v>0</v>
      </c>
      <c r="J88" s="147">
        <v>0</v>
      </c>
      <c r="K88" s="227">
        <v>0</v>
      </c>
      <c r="L88" s="41"/>
      <c r="M88" s="70" t="s">
        <v>735</v>
      </c>
      <c r="N88" s="496" t="s">
        <v>810</v>
      </c>
      <c r="O88" s="41">
        <v>0</v>
      </c>
      <c r="P88" s="41">
        <v>41</v>
      </c>
      <c r="Q88" s="41">
        <v>41</v>
      </c>
      <c r="R88" s="216">
        <f t="shared" si="69"/>
        <v>100</v>
      </c>
      <c r="S88" s="41">
        <v>0</v>
      </c>
      <c r="T88" s="41">
        <v>0</v>
      </c>
      <c r="U88" s="147">
        <v>0</v>
      </c>
      <c r="V88" s="227">
        <v>0</v>
      </c>
      <c r="W88" s="88"/>
      <c r="X88" s="70" t="s">
        <v>735</v>
      </c>
      <c r="Y88" s="496" t="s">
        <v>810</v>
      </c>
      <c r="Z88" s="46">
        <f t="shared" si="90"/>
        <v>0</v>
      </c>
      <c r="AA88" s="46">
        <f t="shared" si="90"/>
        <v>41</v>
      </c>
      <c r="AB88" s="46">
        <f t="shared" si="90"/>
        <v>41</v>
      </c>
      <c r="AC88" s="216">
        <f t="shared" si="72"/>
        <v>100</v>
      </c>
      <c r="AD88" s="41">
        <v>0</v>
      </c>
      <c r="AE88" s="41">
        <v>0</v>
      </c>
      <c r="AF88" s="41">
        <v>0</v>
      </c>
      <c r="AG88" s="227">
        <v>0</v>
      </c>
      <c r="AH88" s="41"/>
      <c r="AI88" s="70" t="s">
        <v>735</v>
      </c>
      <c r="AJ88" s="496" t="s">
        <v>810</v>
      </c>
      <c r="AK88" s="41">
        <v>0</v>
      </c>
      <c r="AL88" s="41">
        <v>0</v>
      </c>
      <c r="AM88" s="41">
        <v>0</v>
      </c>
      <c r="AN88" s="466">
        <v>0</v>
      </c>
      <c r="AO88" s="46">
        <f t="shared" si="91"/>
        <v>0</v>
      </c>
      <c r="AP88" s="46">
        <f t="shared" si="91"/>
        <v>0</v>
      </c>
      <c r="AQ88" s="46">
        <f t="shared" si="91"/>
        <v>0</v>
      </c>
      <c r="AR88" s="218">
        <v>0</v>
      </c>
      <c r="AS88" s="41"/>
      <c r="AT88" s="70" t="s">
        <v>735</v>
      </c>
      <c r="AU88" s="496" t="s">
        <v>810</v>
      </c>
      <c r="AV88" s="41">
        <v>0</v>
      </c>
      <c r="AW88" s="41">
        <v>0</v>
      </c>
      <c r="AX88" s="41">
        <v>0</v>
      </c>
      <c r="AY88" s="227">
        <v>0</v>
      </c>
      <c r="AZ88" s="41">
        <v>0</v>
      </c>
      <c r="BA88" s="41">
        <v>0</v>
      </c>
      <c r="BB88" s="41">
        <v>0</v>
      </c>
      <c r="BC88" s="227">
        <v>0</v>
      </c>
      <c r="BD88" s="41"/>
      <c r="BE88" s="70" t="s">
        <v>735</v>
      </c>
      <c r="BF88" s="496" t="s">
        <v>810</v>
      </c>
      <c r="BG88" s="46">
        <f t="shared" si="92"/>
        <v>0</v>
      </c>
      <c r="BH88" s="46">
        <f t="shared" si="92"/>
        <v>41</v>
      </c>
      <c r="BI88" s="46">
        <f t="shared" si="92"/>
        <v>41</v>
      </c>
      <c r="BJ88" s="216">
        <f t="shared" si="70"/>
        <v>100</v>
      </c>
      <c r="BK88" s="46">
        <f t="shared" si="93"/>
        <v>0</v>
      </c>
      <c r="BL88" s="46">
        <f t="shared" si="93"/>
        <v>0</v>
      </c>
      <c r="BM88" s="46">
        <f t="shared" si="93"/>
        <v>0</v>
      </c>
      <c r="BN88" s="218">
        <v>0</v>
      </c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</row>
    <row r="89" spans="1:80" ht="12.75">
      <c r="A89" s="41"/>
      <c r="B89" s="70" t="s">
        <v>736</v>
      </c>
      <c r="C89" s="496" t="s">
        <v>811</v>
      </c>
      <c r="D89" s="147">
        <v>0</v>
      </c>
      <c r="E89" s="147">
        <v>0</v>
      </c>
      <c r="F89" s="147">
        <v>0</v>
      </c>
      <c r="G89" s="466">
        <v>0</v>
      </c>
      <c r="H89" s="147">
        <v>0</v>
      </c>
      <c r="I89" s="147">
        <v>0</v>
      </c>
      <c r="J89" s="147">
        <v>0</v>
      </c>
      <c r="K89" s="227">
        <v>0</v>
      </c>
      <c r="L89" s="41"/>
      <c r="M89" s="70" t="s">
        <v>736</v>
      </c>
      <c r="N89" s="496" t="s">
        <v>811</v>
      </c>
      <c r="O89" s="41">
        <v>0</v>
      </c>
      <c r="P89" s="41">
        <v>893</v>
      </c>
      <c r="Q89" s="41">
        <v>893</v>
      </c>
      <c r="R89" s="216">
        <f t="shared" si="69"/>
        <v>100</v>
      </c>
      <c r="S89" s="41">
        <v>0</v>
      </c>
      <c r="T89" s="41">
        <v>0</v>
      </c>
      <c r="U89" s="147">
        <v>0</v>
      </c>
      <c r="V89" s="227">
        <v>0</v>
      </c>
      <c r="W89" s="88"/>
      <c r="X89" s="70" t="s">
        <v>736</v>
      </c>
      <c r="Y89" s="496" t="s">
        <v>811</v>
      </c>
      <c r="Z89" s="46">
        <f t="shared" si="90"/>
        <v>0</v>
      </c>
      <c r="AA89" s="46">
        <f t="shared" si="90"/>
        <v>893</v>
      </c>
      <c r="AB89" s="46">
        <f t="shared" si="90"/>
        <v>893</v>
      </c>
      <c r="AC89" s="216">
        <f t="shared" si="72"/>
        <v>100</v>
      </c>
      <c r="AD89" s="41">
        <v>0</v>
      </c>
      <c r="AE89" s="41">
        <v>0</v>
      </c>
      <c r="AF89" s="41">
        <v>0</v>
      </c>
      <c r="AG89" s="227">
        <v>0</v>
      </c>
      <c r="AH89" s="41"/>
      <c r="AI89" s="70" t="s">
        <v>736</v>
      </c>
      <c r="AJ89" s="496" t="s">
        <v>811</v>
      </c>
      <c r="AK89" s="41">
        <v>0</v>
      </c>
      <c r="AL89" s="41">
        <v>0</v>
      </c>
      <c r="AM89" s="41">
        <v>0</v>
      </c>
      <c r="AN89" s="466">
        <v>0</v>
      </c>
      <c r="AO89" s="46">
        <f t="shared" si="91"/>
        <v>0</v>
      </c>
      <c r="AP89" s="46">
        <f t="shared" si="91"/>
        <v>0</v>
      </c>
      <c r="AQ89" s="46">
        <f t="shared" si="91"/>
        <v>0</v>
      </c>
      <c r="AR89" s="218">
        <v>0</v>
      </c>
      <c r="AS89" s="41"/>
      <c r="AT89" s="70" t="s">
        <v>736</v>
      </c>
      <c r="AU89" s="496" t="s">
        <v>811</v>
      </c>
      <c r="AV89" s="41">
        <v>0</v>
      </c>
      <c r="AW89" s="41">
        <v>0</v>
      </c>
      <c r="AX89" s="41">
        <v>0</v>
      </c>
      <c r="AY89" s="227">
        <v>0</v>
      </c>
      <c r="AZ89" s="41">
        <v>0</v>
      </c>
      <c r="BA89" s="41">
        <v>0</v>
      </c>
      <c r="BB89" s="41">
        <v>0</v>
      </c>
      <c r="BC89" s="227">
        <v>0</v>
      </c>
      <c r="BD89" s="41"/>
      <c r="BE89" s="70" t="s">
        <v>736</v>
      </c>
      <c r="BF89" s="496" t="s">
        <v>811</v>
      </c>
      <c r="BG89" s="46">
        <f t="shared" si="92"/>
        <v>0</v>
      </c>
      <c r="BH89" s="46">
        <f t="shared" si="92"/>
        <v>893</v>
      </c>
      <c r="BI89" s="46">
        <f t="shared" si="92"/>
        <v>893</v>
      </c>
      <c r="BJ89" s="216">
        <f t="shared" si="70"/>
        <v>100</v>
      </c>
      <c r="BK89" s="46">
        <f t="shared" si="93"/>
        <v>0</v>
      </c>
      <c r="BL89" s="46">
        <f t="shared" si="93"/>
        <v>0</v>
      </c>
      <c r="BM89" s="46">
        <f t="shared" si="93"/>
        <v>0</v>
      </c>
      <c r="BN89" s="218">
        <v>0</v>
      </c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</row>
    <row r="90" spans="1:80" ht="12.75">
      <c r="A90" s="41"/>
      <c r="B90" s="70" t="s">
        <v>737</v>
      </c>
      <c r="C90" s="496" t="s">
        <v>847</v>
      </c>
      <c r="D90" s="147">
        <v>0</v>
      </c>
      <c r="E90" s="147">
        <v>0</v>
      </c>
      <c r="F90" s="147">
        <v>0</v>
      </c>
      <c r="G90" s="466">
        <v>0</v>
      </c>
      <c r="H90" s="147">
        <v>0</v>
      </c>
      <c r="I90" s="147">
        <v>0</v>
      </c>
      <c r="J90" s="147">
        <v>0</v>
      </c>
      <c r="K90" s="227">
        <v>0</v>
      </c>
      <c r="L90" s="41"/>
      <c r="M90" s="70" t="s">
        <v>737</v>
      </c>
      <c r="N90" s="496" t="s">
        <v>847</v>
      </c>
      <c r="O90" s="41">
        <v>0</v>
      </c>
      <c r="P90" s="41">
        <v>281</v>
      </c>
      <c r="Q90" s="41">
        <v>281</v>
      </c>
      <c r="R90" s="216">
        <f t="shared" si="69"/>
        <v>100</v>
      </c>
      <c r="S90" s="41">
        <v>0</v>
      </c>
      <c r="T90" s="41">
        <v>0</v>
      </c>
      <c r="U90" s="147">
        <v>0</v>
      </c>
      <c r="V90" s="227">
        <v>0</v>
      </c>
      <c r="W90" s="88"/>
      <c r="X90" s="70" t="s">
        <v>737</v>
      </c>
      <c r="Y90" s="496" t="s">
        <v>847</v>
      </c>
      <c r="Z90" s="46">
        <f aca="true" t="shared" si="94" ref="Z90:AB91">(O90-S90)</f>
        <v>0</v>
      </c>
      <c r="AA90" s="46">
        <f t="shared" si="94"/>
        <v>281</v>
      </c>
      <c r="AB90" s="46">
        <f t="shared" si="94"/>
        <v>281</v>
      </c>
      <c r="AC90" s="216">
        <f t="shared" si="72"/>
        <v>100</v>
      </c>
      <c r="AD90" s="41">
        <v>0</v>
      </c>
      <c r="AE90" s="41">
        <v>0</v>
      </c>
      <c r="AF90" s="41">
        <v>0</v>
      </c>
      <c r="AG90" s="227">
        <v>0</v>
      </c>
      <c r="AH90" s="41"/>
      <c r="AI90" s="70" t="s">
        <v>737</v>
      </c>
      <c r="AJ90" s="496" t="s">
        <v>847</v>
      </c>
      <c r="AK90" s="41">
        <v>0</v>
      </c>
      <c r="AL90" s="41">
        <v>0</v>
      </c>
      <c r="AM90" s="41">
        <v>0</v>
      </c>
      <c r="AN90" s="466">
        <v>0</v>
      </c>
      <c r="AO90" s="46">
        <f aca="true" t="shared" si="95" ref="AO90:AQ93">(AD90-AK90)</f>
        <v>0</v>
      </c>
      <c r="AP90" s="46">
        <f t="shared" si="95"/>
        <v>0</v>
      </c>
      <c r="AQ90" s="46">
        <f t="shared" si="95"/>
        <v>0</v>
      </c>
      <c r="AR90" s="218">
        <v>0</v>
      </c>
      <c r="AS90" s="41"/>
      <c r="AT90" s="70" t="s">
        <v>737</v>
      </c>
      <c r="AU90" s="496" t="s">
        <v>847</v>
      </c>
      <c r="AV90" s="41">
        <v>0</v>
      </c>
      <c r="AW90" s="41">
        <v>0</v>
      </c>
      <c r="AX90" s="41">
        <v>0</v>
      </c>
      <c r="AY90" s="227">
        <v>0</v>
      </c>
      <c r="AZ90" s="41">
        <v>0</v>
      </c>
      <c r="BA90" s="41">
        <v>0</v>
      </c>
      <c r="BB90" s="41">
        <v>0</v>
      </c>
      <c r="BC90" s="227">
        <v>0</v>
      </c>
      <c r="BD90" s="41"/>
      <c r="BE90" s="70" t="s">
        <v>737</v>
      </c>
      <c r="BF90" s="496" t="s">
        <v>847</v>
      </c>
      <c r="BG90" s="46">
        <f aca="true" t="shared" si="96" ref="BG90:BI91">(D90+H90+O90+AD90+AV90+AZ90)</f>
        <v>0</v>
      </c>
      <c r="BH90" s="46">
        <f t="shared" si="96"/>
        <v>281</v>
      </c>
      <c r="BI90" s="46">
        <f t="shared" si="96"/>
        <v>281</v>
      </c>
      <c r="BJ90" s="216">
        <f t="shared" si="70"/>
        <v>100</v>
      </c>
      <c r="BK90" s="46">
        <f aca="true" t="shared" si="97" ref="BK90:BM91">(AK90+AV90+AZ90)</f>
        <v>0</v>
      </c>
      <c r="BL90" s="46">
        <f t="shared" si="97"/>
        <v>0</v>
      </c>
      <c r="BM90" s="46">
        <f t="shared" si="97"/>
        <v>0</v>
      </c>
      <c r="BN90" s="218">
        <v>0</v>
      </c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</row>
    <row r="91" spans="1:80" ht="12.75">
      <c r="A91" s="41"/>
      <c r="B91" s="70" t="s">
        <v>762</v>
      </c>
      <c r="C91" s="496" t="s">
        <v>848</v>
      </c>
      <c r="D91" s="147">
        <v>0</v>
      </c>
      <c r="E91" s="147">
        <v>0</v>
      </c>
      <c r="F91" s="147">
        <v>0</v>
      </c>
      <c r="G91" s="466">
        <v>0</v>
      </c>
      <c r="H91" s="147">
        <v>0</v>
      </c>
      <c r="I91" s="147">
        <v>0</v>
      </c>
      <c r="J91" s="147">
        <v>0</v>
      </c>
      <c r="K91" s="227">
        <v>0</v>
      </c>
      <c r="L91" s="41"/>
      <c r="M91" s="70" t="s">
        <v>762</v>
      </c>
      <c r="N91" s="496" t="s">
        <v>848</v>
      </c>
      <c r="O91" s="41">
        <v>0</v>
      </c>
      <c r="P91" s="41">
        <v>2200</v>
      </c>
      <c r="Q91" s="41">
        <v>2188</v>
      </c>
      <c r="R91" s="216">
        <f t="shared" si="69"/>
        <v>99.45454545454545</v>
      </c>
      <c r="S91" s="41">
        <v>0</v>
      </c>
      <c r="T91" s="41">
        <v>0</v>
      </c>
      <c r="U91" s="147">
        <v>0</v>
      </c>
      <c r="V91" s="227">
        <v>0</v>
      </c>
      <c r="W91" s="88"/>
      <c r="X91" s="70" t="s">
        <v>762</v>
      </c>
      <c r="Y91" s="496" t="s">
        <v>848</v>
      </c>
      <c r="Z91" s="46">
        <f t="shared" si="94"/>
        <v>0</v>
      </c>
      <c r="AA91" s="46">
        <f t="shared" si="94"/>
        <v>2200</v>
      </c>
      <c r="AB91" s="46">
        <f t="shared" si="94"/>
        <v>2188</v>
      </c>
      <c r="AC91" s="216">
        <f t="shared" si="72"/>
        <v>99.45454545454545</v>
      </c>
      <c r="AD91" s="41">
        <v>0</v>
      </c>
      <c r="AE91" s="41">
        <v>0</v>
      </c>
      <c r="AF91" s="41">
        <v>0</v>
      </c>
      <c r="AG91" s="227">
        <v>0</v>
      </c>
      <c r="AH91" s="41"/>
      <c r="AI91" s="70" t="s">
        <v>762</v>
      </c>
      <c r="AJ91" s="496" t="s">
        <v>848</v>
      </c>
      <c r="AK91" s="41">
        <v>0</v>
      </c>
      <c r="AL91" s="41">
        <v>0</v>
      </c>
      <c r="AM91" s="41">
        <v>0</v>
      </c>
      <c r="AN91" s="466">
        <v>0</v>
      </c>
      <c r="AO91" s="46">
        <f t="shared" si="95"/>
        <v>0</v>
      </c>
      <c r="AP91" s="46">
        <f t="shared" si="95"/>
        <v>0</v>
      </c>
      <c r="AQ91" s="46">
        <f t="shared" si="95"/>
        <v>0</v>
      </c>
      <c r="AR91" s="218">
        <v>0</v>
      </c>
      <c r="AS91" s="41"/>
      <c r="AT91" s="70" t="s">
        <v>762</v>
      </c>
      <c r="AU91" s="496" t="s">
        <v>848</v>
      </c>
      <c r="AV91" s="41">
        <v>0</v>
      </c>
      <c r="AW91" s="41">
        <v>0</v>
      </c>
      <c r="AX91" s="41">
        <v>0</v>
      </c>
      <c r="AY91" s="227">
        <v>0</v>
      </c>
      <c r="AZ91" s="41">
        <v>0</v>
      </c>
      <c r="BA91" s="41">
        <v>0</v>
      </c>
      <c r="BB91" s="41">
        <v>0</v>
      </c>
      <c r="BC91" s="227">
        <v>0</v>
      </c>
      <c r="BD91" s="41"/>
      <c r="BE91" s="70" t="s">
        <v>762</v>
      </c>
      <c r="BF91" s="496" t="s">
        <v>848</v>
      </c>
      <c r="BG91" s="46">
        <f t="shared" si="96"/>
        <v>0</v>
      </c>
      <c r="BH91" s="46">
        <f t="shared" si="96"/>
        <v>2200</v>
      </c>
      <c r="BI91" s="46">
        <f t="shared" si="96"/>
        <v>2188</v>
      </c>
      <c r="BJ91" s="216">
        <f t="shared" si="70"/>
        <v>99.45454545454545</v>
      </c>
      <c r="BK91" s="46">
        <f t="shared" si="97"/>
        <v>0</v>
      </c>
      <c r="BL91" s="46">
        <f t="shared" si="97"/>
        <v>0</v>
      </c>
      <c r="BM91" s="46">
        <f t="shared" si="97"/>
        <v>0</v>
      </c>
      <c r="BN91" s="218">
        <v>0</v>
      </c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</row>
    <row r="92" spans="1:80" ht="12.75">
      <c r="A92" s="41"/>
      <c r="B92" s="70" t="s">
        <v>770</v>
      </c>
      <c r="C92" s="496" t="s">
        <v>860</v>
      </c>
      <c r="D92" s="147">
        <v>0</v>
      </c>
      <c r="E92" s="147">
        <v>0</v>
      </c>
      <c r="F92" s="147">
        <v>0</v>
      </c>
      <c r="G92" s="466">
        <v>0</v>
      </c>
      <c r="H92" s="147">
        <v>0</v>
      </c>
      <c r="I92" s="147">
        <v>0</v>
      </c>
      <c r="J92" s="147">
        <v>0</v>
      </c>
      <c r="K92" s="227">
        <v>0</v>
      </c>
      <c r="L92" s="41"/>
      <c r="M92" s="70" t="s">
        <v>770</v>
      </c>
      <c r="N92" s="496" t="s">
        <v>860</v>
      </c>
      <c r="O92" s="41">
        <v>0</v>
      </c>
      <c r="P92" s="41">
        <v>1052</v>
      </c>
      <c r="Q92" s="41">
        <v>0</v>
      </c>
      <c r="R92" s="216">
        <f t="shared" si="69"/>
        <v>0</v>
      </c>
      <c r="S92" s="41">
        <v>0</v>
      </c>
      <c r="T92" s="41">
        <v>0</v>
      </c>
      <c r="U92" s="147">
        <v>0</v>
      </c>
      <c r="V92" s="227">
        <v>0</v>
      </c>
      <c r="W92" s="88"/>
      <c r="X92" s="70" t="s">
        <v>770</v>
      </c>
      <c r="Y92" s="496" t="s">
        <v>860</v>
      </c>
      <c r="Z92" s="46">
        <f>(O92-S92)</f>
        <v>0</v>
      </c>
      <c r="AA92" s="46">
        <f>(P92-T92)</f>
        <v>1052</v>
      </c>
      <c r="AB92" s="46">
        <f>(Q92-U92)</f>
        <v>0</v>
      </c>
      <c r="AC92" s="216">
        <f>(AB92/AA92*100)</f>
        <v>0</v>
      </c>
      <c r="AD92" s="41">
        <v>0</v>
      </c>
      <c r="AE92" s="41">
        <v>0</v>
      </c>
      <c r="AF92" s="41">
        <v>0</v>
      </c>
      <c r="AG92" s="227">
        <v>0</v>
      </c>
      <c r="AH92" s="41"/>
      <c r="AI92" s="70" t="s">
        <v>770</v>
      </c>
      <c r="AJ92" s="496" t="s">
        <v>860</v>
      </c>
      <c r="AK92" s="41">
        <v>0</v>
      </c>
      <c r="AL92" s="41">
        <v>0</v>
      </c>
      <c r="AM92" s="41">
        <v>0</v>
      </c>
      <c r="AN92" s="466">
        <v>0</v>
      </c>
      <c r="AO92" s="46">
        <f>(AD92-AK92)</f>
        <v>0</v>
      </c>
      <c r="AP92" s="46">
        <f>(AE92-AL92)</f>
        <v>0</v>
      </c>
      <c r="AQ92" s="46">
        <f>(AF92-AM92)</f>
        <v>0</v>
      </c>
      <c r="AR92" s="218">
        <v>0</v>
      </c>
      <c r="AS92" s="41"/>
      <c r="AT92" s="70" t="s">
        <v>770</v>
      </c>
      <c r="AU92" s="496" t="s">
        <v>860</v>
      </c>
      <c r="AV92" s="41">
        <v>0</v>
      </c>
      <c r="AW92" s="41">
        <v>0</v>
      </c>
      <c r="AX92" s="41">
        <v>0</v>
      </c>
      <c r="AY92" s="227">
        <v>0</v>
      </c>
      <c r="AZ92" s="41">
        <v>0</v>
      </c>
      <c r="BA92" s="41">
        <v>0</v>
      </c>
      <c r="BB92" s="41">
        <v>0</v>
      </c>
      <c r="BC92" s="227">
        <v>0</v>
      </c>
      <c r="BD92" s="41"/>
      <c r="BE92" s="70" t="s">
        <v>770</v>
      </c>
      <c r="BF92" s="496" t="s">
        <v>860</v>
      </c>
      <c r="BG92" s="46">
        <f>(D92+H92+O92+AD92+AV92+AZ92)</f>
        <v>0</v>
      </c>
      <c r="BH92" s="46">
        <f>(E92+I92+P92+AE92+AW92+BA92)</f>
        <v>1052</v>
      </c>
      <c r="BI92" s="46">
        <f>(F92+J92+Q92+AF92+AX92+BB92)</f>
        <v>0</v>
      </c>
      <c r="BJ92" s="216">
        <f>(BI92/BH92*100)</f>
        <v>0</v>
      </c>
      <c r="BK92" s="46">
        <f>(AK92+AV92+AZ92)</f>
        <v>0</v>
      </c>
      <c r="BL92" s="46">
        <f>(AL92+AW92+BA92)</f>
        <v>0</v>
      </c>
      <c r="BM92" s="46">
        <f>(AM92+AX92+BB92)</f>
        <v>0</v>
      </c>
      <c r="BN92" s="218">
        <v>0</v>
      </c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</row>
    <row r="93" spans="1:80" ht="12.75">
      <c r="A93" s="41"/>
      <c r="B93" s="70" t="s">
        <v>771</v>
      </c>
      <c r="C93" s="496" t="s">
        <v>854</v>
      </c>
      <c r="D93" s="147">
        <v>0</v>
      </c>
      <c r="E93" s="147">
        <v>0</v>
      </c>
      <c r="F93" s="147">
        <v>0</v>
      </c>
      <c r="G93" s="466">
        <v>0</v>
      </c>
      <c r="H93" s="147">
        <v>0</v>
      </c>
      <c r="I93" s="147">
        <v>0</v>
      </c>
      <c r="J93" s="147">
        <v>0</v>
      </c>
      <c r="K93" s="227">
        <v>0</v>
      </c>
      <c r="L93" s="41"/>
      <c r="M93" s="70" t="s">
        <v>771</v>
      </c>
      <c r="N93" s="496" t="s">
        <v>854</v>
      </c>
      <c r="O93" s="41">
        <v>0</v>
      </c>
      <c r="P93" s="41">
        <v>0</v>
      </c>
      <c r="Q93" s="41">
        <v>0</v>
      </c>
      <c r="R93" s="216">
        <v>0</v>
      </c>
      <c r="S93" s="41">
        <v>0</v>
      </c>
      <c r="T93" s="41">
        <v>0</v>
      </c>
      <c r="U93" s="147">
        <v>0</v>
      </c>
      <c r="V93" s="227">
        <v>0</v>
      </c>
      <c r="W93" s="88"/>
      <c r="X93" s="70" t="s">
        <v>771</v>
      </c>
      <c r="Y93" s="496" t="s">
        <v>854</v>
      </c>
      <c r="Z93" s="46">
        <f aca="true" t="shared" si="98" ref="Z93:AB94">(O93-S93)</f>
        <v>0</v>
      </c>
      <c r="AA93" s="46">
        <f t="shared" si="98"/>
        <v>0</v>
      </c>
      <c r="AB93" s="46">
        <f t="shared" si="98"/>
        <v>0</v>
      </c>
      <c r="AC93" s="218">
        <v>0</v>
      </c>
      <c r="AD93" s="41">
        <v>0</v>
      </c>
      <c r="AE93" s="41">
        <v>370</v>
      </c>
      <c r="AF93" s="41">
        <v>343</v>
      </c>
      <c r="AG93" s="216">
        <f>(AF93/AE93*100)</f>
        <v>92.7027027027027</v>
      </c>
      <c r="AH93" s="41"/>
      <c r="AI93" s="70" t="s">
        <v>771</v>
      </c>
      <c r="AJ93" s="496" t="s">
        <v>854</v>
      </c>
      <c r="AK93" s="41">
        <v>0</v>
      </c>
      <c r="AL93" s="41">
        <v>0</v>
      </c>
      <c r="AM93" s="41">
        <v>0</v>
      </c>
      <c r="AN93" s="466">
        <v>0</v>
      </c>
      <c r="AO93" s="46">
        <f t="shared" si="95"/>
        <v>0</v>
      </c>
      <c r="AP93" s="46">
        <f t="shared" si="95"/>
        <v>370</v>
      </c>
      <c r="AQ93" s="46">
        <f t="shared" si="95"/>
        <v>343</v>
      </c>
      <c r="AR93" s="216">
        <f>(AQ93/AP93*100)</f>
        <v>92.7027027027027</v>
      </c>
      <c r="AS93" s="41"/>
      <c r="AT93" s="70" t="s">
        <v>771</v>
      </c>
      <c r="AU93" s="496" t="s">
        <v>854</v>
      </c>
      <c r="AV93" s="41">
        <v>0</v>
      </c>
      <c r="AW93" s="41">
        <v>0</v>
      </c>
      <c r="AX93" s="41">
        <v>0</v>
      </c>
      <c r="AY93" s="227">
        <v>0</v>
      </c>
      <c r="AZ93" s="41">
        <v>0</v>
      </c>
      <c r="BA93" s="41">
        <v>0</v>
      </c>
      <c r="BB93" s="41">
        <v>0</v>
      </c>
      <c r="BC93" s="227">
        <v>0</v>
      </c>
      <c r="BD93" s="41"/>
      <c r="BE93" s="70" t="s">
        <v>771</v>
      </c>
      <c r="BF93" s="496" t="s">
        <v>854</v>
      </c>
      <c r="BG93" s="46">
        <f aca="true" t="shared" si="99" ref="BG93:BI94">(D93+H93+O93+AD93+AV93+AZ93)</f>
        <v>0</v>
      </c>
      <c r="BH93" s="46">
        <f t="shared" si="99"/>
        <v>370</v>
      </c>
      <c r="BI93" s="46">
        <f t="shared" si="99"/>
        <v>343</v>
      </c>
      <c r="BJ93" s="216">
        <f>(BI93/BH93*100)</f>
        <v>92.7027027027027</v>
      </c>
      <c r="BK93" s="46">
        <f aca="true" t="shared" si="100" ref="BK93:BM94">(AK93+AV93+AZ93)</f>
        <v>0</v>
      </c>
      <c r="BL93" s="46">
        <f t="shared" si="100"/>
        <v>0</v>
      </c>
      <c r="BM93" s="46">
        <f t="shared" si="100"/>
        <v>0</v>
      </c>
      <c r="BN93" s="218">
        <v>0</v>
      </c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</row>
    <row r="94" spans="1:80" ht="12.75">
      <c r="A94" s="41"/>
      <c r="B94" s="70" t="s">
        <v>772</v>
      </c>
      <c r="C94" s="496" t="s">
        <v>856</v>
      </c>
      <c r="D94" s="147">
        <v>0</v>
      </c>
      <c r="E94" s="147">
        <v>0</v>
      </c>
      <c r="F94" s="147">
        <v>0</v>
      </c>
      <c r="G94" s="466">
        <v>0</v>
      </c>
      <c r="H94" s="147">
        <v>0</v>
      </c>
      <c r="I94" s="147">
        <v>0</v>
      </c>
      <c r="J94" s="147">
        <v>0</v>
      </c>
      <c r="K94" s="227">
        <v>0</v>
      </c>
      <c r="L94" s="41"/>
      <c r="M94" s="70" t="s">
        <v>772</v>
      </c>
      <c r="N94" s="496" t="s">
        <v>856</v>
      </c>
      <c r="O94" s="41">
        <v>0</v>
      </c>
      <c r="P94" s="41">
        <v>100</v>
      </c>
      <c r="Q94" s="41">
        <v>100</v>
      </c>
      <c r="R94" s="216">
        <f>(Q94/P94*100)</f>
        <v>100</v>
      </c>
      <c r="S94" s="41">
        <v>0</v>
      </c>
      <c r="T94" s="41">
        <v>0</v>
      </c>
      <c r="U94" s="147">
        <v>0</v>
      </c>
      <c r="V94" s="227">
        <v>0</v>
      </c>
      <c r="W94" s="88"/>
      <c r="X94" s="70" t="s">
        <v>772</v>
      </c>
      <c r="Y94" s="496" t="s">
        <v>856</v>
      </c>
      <c r="Z94" s="46">
        <f t="shared" si="98"/>
        <v>0</v>
      </c>
      <c r="AA94" s="46">
        <f t="shared" si="98"/>
        <v>100</v>
      </c>
      <c r="AB94" s="46">
        <f t="shared" si="98"/>
        <v>100</v>
      </c>
      <c r="AC94" s="216">
        <f>(AB94/AA94*100)</f>
        <v>100</v>
      </c>
      <c r="AD94" s="41">
        <v>0</v>
      </c>
      <c r="AE94" s="41">
        <v>0</v>
      </c>
      <c r="AF94" s="41">
        <v>0</v>
      </c>
      <c r="AG94" s="227">
        <v>0</v>
      </c>
      <c r="AH94" s="41"/>
      <c r="AI94" s="70" t="s">
        <v>772</v>
      </c>
      <c r="AJ94" s="496" t="s">
        <v>856</v>
      </c>
      <c r="AK94" s="41">
        <v>0</v>
      </c>
      <c r="AL94" s="41">
        <v>0</v>
      </c>
      <c r="AM94" s="41">
        <v>0</v>
      </c>
      <c r="AN94" s="466">
        <v>0</v>
      </c>
      <c r="AO94" s="46">
        <f>(AD94-AK94)</f>
        <v>0</v>
      </c>
      <c r="AP94" s="46">
        <f>(AE94-AL94)</f>
        <v>0</v>
      </c>
      <c r="AQ94" s="46">
        <f>(AF94-AM94)</f>
        <v>0</v>
      </c>
      <c r="AR94" s="218">
        <v>0</v>
      </c>
      <c r="AS94" s="41"/>
      <c r="AT94" s="70" t="s">
        <v>772</v>
      </c>
      <c r="AU94" s="496" t="s">
        <v>856</v>
      </c>
      <c r="AV94" s="41">
        <v>0</v>
      </c>
      <c r="AW94" s="41">
        <v>0</v>
      </c>
      <c r="AX94" s="41">
        <v>0</v>
      </c>
      <c r="AY94" s="227">
        <v>0</v>
      </c>
      <c r="AZ94" s="41">
        <v>0</v>
      </c>
      <c r="BA94" s="41">
        <v>0</v>
      </c>
      <c r="BB94" s="41">
        <v>0</v>
      </c>
      <c r="BC94" s="227">
        <v>0</v>
      </c>
      <c r="BD94" s="41"/>
      <c r="BE94" s="70" t="s">
        <v>772</v>
      </c>
      <c r="BF94" s="496" t="s">
        <v>856</v>
      </c>
      <c r="BG94" s="46">
        <f t="shared" si="99"/>
        <v>0</v>
      </c>
      <c r="BH94" s="46">
        <f t="shared" si="99"/>
        <v>100</v>
      </c>
      <c r="BI94" s="46">
        <f t="shared" si="99"/>
        <v>100</v>
      </c>
      <c r="BJ94" s="216">
        <f>(BI94/BH94*100)</f>
        <v>100</v>
      </c>
      <c r="BK94" s="46">
        <f t="shared" si="100"/>
        <v>0</v>
      </c>
      <c r="BL94" s="46">
        <f t="shared" si="100"/>
        <v>0</v>
      </c>
      <c r="BM94" s="46">
        <f t="shared" si="100"/>
        <v>0</v>
      </c>
      <c r="BN94" s="218">
        <v>0</v>
      </c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</row>
    <row r="95" spans="1:80" ht="12.75">
      <c r="A95" s="41"/>
      <c r="B95" s="70"/>
      <c r="C95" s="461"/>
      <c r="D95" s="147"/>
      <c r="E95" s="147"/>
      <c r="F95" s="147"/>
      <c r="G95" s="466"/>
      <c r="H95" s="147"/>
      <c r="I95" s="147"/>
      <c r="J95" s="147"/>
      <c r="K95" s="227"/>
      <c r="L95" s="41"/>
      <c r="M95" s="70"/>
      <c r="N95" s="461"/>
      <c r="O95" s="41"/>
      <c r="P95" s="41"/>
      <c r="Q95" s="41"/>
      <c r="R95" s="216"/>
      <c r="S95" s="41"/>
      <c r="T95" s="41"/>
      <c r="U95" s="147"/>
      <c r="V95" s="227"/>
      <c r="W95" s="88"/>
      <c r="X95" s="70"/>
      <c r="Y95" s="461"/>
      <c r="Z95" s="46"/>
      <c r="AA95" s="46"/>
      <c r="AB95" s="46"/>
      <c r="AC95" s="216"/>
      <c r="AD95" s="41"/>
      <c r="AE95" s="41"/>
      <c r="AF95" s="41"/>
      <c r="AG95" s="227"/>
      <c r="AH95" s="41"/>
      <c r="AI95" s="70"/>
      <c r="AJ95" s="60"/>
      <c r="AK95" s="41"/>
      <c r="AL95" s="41"/>
      <c r="AM95" s="41"/>
      <c r="AN95" s="466"/>
      <c r="AO95" s="46"/>
      <c r="AP95" s="46"/>
      <c r="AQ95" s="46"/>
      <c r="AR95" s="218"/>
      <c r="AS95" s="41"/>
      <c r="AT95" s="70"/>
      <c r="AU95" s="60"/>
      <c r="AV95" s="41"/>
      <c r="AW95" s="41"/>
      <c r="AX95" s="41"/>
      <c r="AY95" s="227"/>
      <c r="AZ95" s="41"/>
      <c r="BA95" s="41"/>
      <c r="BB95" s="41"/>
      <c r="BC95" s="227"/>
      <c r="BD95" s="41"/>
      <c r="BE95" s="70"/>
      <c r="BF95" s="461"/>
      <c r="BG95" s="46"/>
      <c r="BH95" s="46"/>
      <c r="BI95" s="46"/>
      <c r="BJ95" s="218"/>
      <c r="BK95" s="46"/>
      <c r="BL95" s="46"/>
      <c r="BM95" s="46"/>
      <c r="BN95" s="218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</row>
    <row r="96" spans="1:80" ht="12.75">
      <c r="A96" s="41"/>
      <c r="B96" s="70"/>
      <c r="C96" s="462" t="s">
        <v>672</v>
      </c>
      <c r="D96" s="147"/>
      <c r="E96" s="147"/>
      <c r="F96" s="147"/>
      <c r="G96" s="466"/>
      <c r="H96" s="147"/>
      <c r="I96" s="147"/>
      <c r="J96" s="147"/>
      <c r="K96" s="227"/>
      <c r="L96" s="41"/>
      <c r="M96" s="70"/>
      <c r="N96" s="462" t="s">
        <v>672</v>
      </c>
      <c r="O96" s="41"/>
      <c r="P96" s="41"/>
      <c r="Q96" s="41"/>
      <c r="R96" s="216"/>
      <c r="S96" s="41"/>
      <c r="T96" s="41"/>
      <c r="U96" s="147"/>
      <c r="V96" s="227"/>
      <c r="W96" s="88"/>
      <c r="X96" s="70"/>
      <c r="Y96" s="462" t="s">
        <v>672</v>
      </c>
      <c r="Z96" s="46"/>
      <c r="AA96" s="46"/>
      <c r="AB96" s="46"/>
      <c r="AC96" s="216"/>
      <c r="AD96" s="41"/>
      <c r="AE96" s="41"/>
      <c r="AF96" s="41"/>
      <c r="AG96" s="227"/>
      <c r="AH96" s="41"/>
      <c r="AI96" s="70"/>
      <c r="AJ96" s="476" t="s">
        <v>672</v>
      </c>
      <c r="AK96" s="41"/>
      <c r="AL96" s="41"/>
      <c r="AM96" s="41"/>
      <c r="AN96" s="466"/>
      <c r="AO96" s="46"/>
      <c r="AP96" s="46"/>
      <c r="AQ96" s="46"/>
      <c r="AR96" s="218"/>
      <c r="AS96" s="41"/>
      <c r="AT96" s="70"/>
      <c r="AU96" s="476" t="s">
        <v>672</v>
      </c>
      <c r="AV96" s="41"/>
      <c r="AW96" s="41"/>
      <c r="AX96" s="41"/>
      <c r="AY96" s="227"/>
      <c r="AZ96" s="41"/>
      <c r="BA96" s="41"/>
      <c r="BB96" s="41"/>
      <c r="BC96" s="227"/>
      <c r="BD96" s="41"/>
      <c r="BE96" s="70"/>
      <c r="BF96" s="462" t="s">
        <v>672</v>
      </c>
      <c r="BG96" s="46"/>
      <c r="BH96" s="46"/>
      <c r="BI96" s="46"/>
      <c r="BJ96" s="216"/>
      <c r="BK96" s="46"/>
      <c r="BL96" s="46"/>
      <c r="BM96" s="46"/>
      <c r="BN96" s="218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</row>
    <row r="97" spans="1:80" ht="12.75">
      <c r="A97" s="41"/>
      <c r="B97" s="70" t="s">
        <v>773</v>
      </c>
      <c r="C97" s="461" t="s">
        <v>100</v>
      </c>
      <c r="D97" s="147">
        <v>0</v>
      </c>
      <c r="E97" s="147">
        <v>0</v>
      </c>
      <c r="F97" s="147">
        <v>0</v>
      </c>
      <c r="G97" s="466">
        <v>0</v>
      </c>
      <c r="H97" s="147">
        <v>0</v>
      </c>
      <c r="I97" s="147">
        <v>0</v>
      </c>
      <c r="J97" s="147">
        <v>0</v>
      </c>
      <c r="K97" s="227">
        <v>0</v>
      </c>
      <c r="L97" s="41"/>
      <c r="M97" s="70" t="s">
        <v>773</v>
      </c>
      <c r="N97" s="461" t="s">
        <v>100</v>
      </c>
      <c r="O97" s="41">
        <v>0</v>
      </c>
      <c r="P97" s="41">
        <v>0</v>
      </c>
      <c r="Q97" s="41">
        <v>0</v>
      </c>
      <c r="R97" s="218">
        <v>0</v>
      </c>
      <c r="S97" s="41">
        <v>0</v>
      </c>
      <c r="T97" s="41">
        <v>0</v>
      </c>
      <c r="U97" s="147">
        <v>0</v>
      </c>
      <c r="V97" s="227">
        <v>0</v>
      </c>
      <c r="W97" s="88"/>
      <c r="X97" s="70" t="s">
        <v>773</v>
      </c>
      <c r="Y97" s="461" t="s">
        <v>100</v>
      </c>
      <c r="Z97" s="46">
        <f aca="true" t="shared" si="101" ref="Z97:Z109">(O97-S97)</f>
        <v>0</v>
      </c>
      <c r="AA97" s="46">
        <f aca="true" t="shared" si="102" ref="AA97:AA109">(P97-T97)</f>
        <v>0</v>
      </c>
      <c r="AB97" s="46">
        <f aca="true" t="shared" si="103" ref="AB97:AB109">(Q97-U97)</f>
        <v>0</v>
      </c>
      <c r="AC97" s="218">
        <v>0</v>
      </c>
      <c r="AD97" s="41">
        <v>0</v>
      </c>
      <c r="AE97" s="41">
        <v>0</v>
      </c>
      <c r="AF97" s="41">
        <v>0</v>
      </c>
      <c r="AG97" s="227">
        <v>0</v>
      </c>
      <c r="AH97" s="41"/>
      <c r="AI97" s="70" t="s">
        <v>773</v>
      </c>
      <c r="AJ97" s="60" t="s">
        <v>100</v>
      </c>
      <c r="AK97" s="41">
        <v>0</v>
      </c>
      <c r="AL97" s="41">
        <v>0</v>
      </c>
      <c r="AM97" s="41">
        <v>0</v>
      </c>
      <c r="AN97" s="466">
        <v>0</v>
      </c>
      <c r="AO97" s="46">
        <f aca="true" t="shared" si="104" ref="AO97:AO109">(AD97-AK97)</f>
        <v>0</v>
      </c>
      <c r="AP97" s="46">
        <f aca="true" t="shared" si="105" ref="AP97:AP109">(AE97-AL97)</f>
        <v>0</v>
      </c>
      <c r="AQ97" s="46">
        <f aca="true" t="shared" si="106" ref="AQ97:AQ109">(AF97-AM97)</f>
        <v>0</v>
      </c>
      <c r="AR97" s="218">
        <v>0</v>
      </c>
      <c r="AS97" s="41"/>
      <c r="AT97" s="70" t="s">
        <v>773</v>
      </c>
      <c r="AU97" s="60" t="s">
        <v>100</v>
      </c>
      <c r="AV97" s="41">
        <v>0</v>
      </c>
      <c r="AW97" s="41">
        <v>0</v>
      </c>
      <c r="AX97" s="41">
        <v>0</v>
      </c>
      <c r="AY97" s="227">
        <v>0</v>
      </c>
      <c r="AZ97" s="41">
        <v>0</v>
      </c>
      <c r="BA97" s="41">
        <v>0</v>
      </c>
      <c r="BB97" s="41">
        <v>0</v>
      </c>
      <c r="BC97" s="227">
        <v>0</v>
      </c>
      <c r="BD97" s="41"/>
      <c r="BE97" s="70" t="s">
        <v>773</v>
      </c>
      <c r="BF97" s="461" t="s">
        <v>100</v>
      </c>
      <c r="BG97" s="46">
        <f aca="true" t="shared" si="107" ref="BG97:BG109">(D97+H97+O97+AD97+AV97+AZ97)</f>
        <v>0</v>
      </c>
      <c r="BH97" s="46">
        <f aca="true" t="shared" si="108" ref="BH97:BH109">(E97+I97+P97+AE97+AW97+BA97)</f>
        <v>0</v>
      </c>
      <c r="BI97" s="46">
        <f aca="true" t="shared" si="109" ref="BI97:BI109">(F97+J97+Q97+AF97+AX97+BB97)</f>
        <v>0</v>
      </c>
      <c r="BJ97" s="218">
        <v>0</v>
      </c>
      <c r="BK97" s="46">
        <f aca="true" t="shared" si="110" ref="BK97:BK109">(AK97+AV97+AZ97)</f>
        <v>0</v>
      </c>
      <c r="BL97" s="46">
        <f aca="true" t="shared" si="111" ref="BL97:BL109">(AL97+AW97+BA97)</f>
        <v>0</v>
      </c>
      <c r="BM97" s="46">
        <f aca="true" t="shared" si="112" ref="BM97:BM109">(AM97+AX97+BB97)</f>
        <v>0</v>
      </c>
      <c r="BN97" s="218">
        <v>0</v>
      </c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</row>
    <row r="98" spans="1:80" ht="12.75">
      <c r="A98" s="41"/>
      <c r="B98" s="70" t="s">
        <v>774</v>
      </c>
      <c r="C98" s="461" t="s">
        <v>107</v>
      </c>
      <c r="D98" s="147">
        <v>0</v>
      </c>
      <c r="E98" s="147">
        <v>0</v>
      </c>
      <c r="F98" s="147">
        <v>0</v>
      </c>
      <c r="G98" s="466">
        <v>0</v>
      </c>
      <c r="H98" s="147">
        <v>0</v>
      </c>
      <c r="I98" s="147">
        <v>0</v>
      </c>
      <c r="J98" s="147">
        <v>0</v>
      </c>
      <c r="K98" s="227">
        <v>0</v>
      </c>
      <c r="L98" s="41"/>
      <c r="M98" s="70" t="s">
        <v>774</v>
      </c>
      <c r="N98" s="461" t="s">
        <v>107</v>
      </c>
      <c r="O98" s="41">
        <v>0</v>
      </c>
      <c r="P98" s="41">
        <v>0</v>
      </c>
      <c r="Q98" s="41">
        <v>0</v>
      </c>
      <c r="R98" s="218">
        <v>0</v>
      </c>
      <c r="S98" s="41">
        <v>0</v>
      </c>
      <c r="T98" s="41">
        <v>0</v>
      </c>
      <c r="U98" s="147">
        <v>0</v>
      </c>
      <c r="V98" s="227">
        <v>0</v>
      </c>
      <c r="W98" s="88"/>
      <c r="X98" s="70" t="s">
        <v>774</v>
      </c>
      <c r="Y98" s="461" t="s">
        <v>107</v>
      </c>
      <c r="Z98" s="46">
        <f t="shared" si="101"/>
        <v>0</v>
      </c>
      <c r="AA98" s="46">
        <f t="shared" si="102"/>
        <v>0</v>
      </c>
      <c r="AB98" s="46">
        <f t="shared" si="103"/>
        <v>0</v>
      </c>
      <c r="AC98" s="218">
        <v>0</v>
      </c>
      <c r="AD98" s="41">
        <v>0</v>
      </c>
      <c r="AE98" s="41">
        <v>0</v>
      </c>
      <c r="AF98" s="41">
        <v>0</v>
      </c>
      <c r="AG98" s="227">
        <v>0</v>
      </c>
      <c r="AH98" s="41"/>
      <c r="AI98" s="70" t="s">
        <v>774</v>
      </c>
      <c r="AJ98" s="60" t="s">
        <v>107</v>
      </c>
      <c r="AK98" s="41">
        <v>0</v>
      </c>
      <c r="AL98" s="41">
        <v>0</v>
      </c>
      <c r="AM98" s="41">
        <v>0</v>
      </c>
      <c r="AN98" s="466">
        <v>0</v>
      </c>
      <c r="AO98" s="46">
        <f t="shared" si="104"/>
        <v>0</v>
      </c>
      <c r="AP98" s="46">
        <f t="shared" si="105"/>
        <v>0</v>
      </c>
      <c r="AQ98" s="46">
        <f t="shared" si="106"/>
        <v>0</v>
      </c>
      <c r="AR98" s="218">
        <v>0</v>
      </c>
      <c r="AS98" s="41"/>
      <c r="AT98" s="70" t="s">
        <v>774</v>
      </c>
      <c r="AU98" s="60" t="s">
        <v>107</v>
      </c>
      <c r="AV98" s="41">
        <v>0</v>
      </c>
      <c r="AW98" s="41">
        <v>0</v>
      </c>
      <c r="AX98" s="41">
        <v>0</v>
      </c>
      <c r="AY98" s="227">
        <v>0</v>
      </c>
      <c r="AZ98" s="41">
        <v>0</v>
      </c>
      <c r="BA98" s="41">
        <v>0</v>
      </c>
      <c r="BB98" s="41">
        <v>0</v>
      </c>
      <c r="BC98" s="227">
        <v>0</v>
      </c>
      <c r="BD98" s="41"/>
      <c r="BE98" s="70" t="s">
        <v>774</v>
      </c>
      <c r="BF98" s="461" t="s">
        <v>107</v>
      </c>
      <c r="BG98" s="46">
        <f t="shared" si="107"/>
        <v>0</v>
      </c>
      <c r="BH98" s="46">
        <f t="shared" si="108"/>
        <v>0</v>
      </c>
      <c r="BI98" s="46">
        <f t="shared" si="109"/>
        <v>0</v>
      </c>
      <c r="BJ98" s="218">
        <v>0</v>
      </c>
      <c r="BK98" s="46">
        <f t="shared" si="110"/>
        <v>0</v>
      </c>
      <c r="BL98" s="46">
        <f t="shared" si="111"/>
        <v>0</v>
      </c>
      <c r="BM98" s="46">
        <f t="shared" si="112"/>
        <v>0</v>
      </c>
      <c r="BN98" s="218">
        <v>0</v>
      </c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</row>
    <row r="99" spans="1:80" ht="12.75">
      <c r="A99" s="41"/>
      <c r="B99" s="70" t="s">
        <v>775</v>
      </c>
      <c r="C99" s="461" t="s">
        <v>291</v>
      </c>
      <c r="D99" s="147">
        <v>0</v>
      </c>
      <c r="E99" s="147">
        <v>0</v>
      </c>
      <c r="F99" s="147">
        <v>0</v>
      </c>
      <c r="G99" s="466">
        <v>0</v>
      </c>
      <c r="H99" s="147">
        <v>0</v>
      </c>
      <c r="I99" s="147">
        <v>0</v>
      </c>
      <c r="J99" s="147">
        <v>0</v>
      </c>
      <c r="K99" s="227">
        <v>0</v>
      </c>
      <c r="L99" s="41"/>
      <c r="M99" s="70" t="s">
        <v>775</v>
      </c>
      <c r="N99" s="461" t="s">
        <v>291</v>
      </c>
      <c r="O99" s="41">
        <v>0</v>
      </c>
      <c r="P99" s="41">
        <v>1000</v>
      </c>
      <c r="Q99" s="41">
        <v>965</v>
      </c>
      <c r="R99" s="216">
        <f aca="true" t="shared" si="113" ref="R99:R108">(Q99/P99*100)</f>
        <v>96.5</v>
      </c>
      <c r="S99" s="41">
        <v>0</v>
      </c>
      <c r="T99" s="41">
        <v>0</v>
      </c>
      <c r="U99" s="147">
        <v>0</v>
      </c>
      <c r="V99" s="227">
        <v>0</v>
      </c>
      <c r="W99" s="88"/>
      <c r="X99" s="70" t="s">
        <v>775</v>
      </c>
      <c r="Y99" s="461" t="s">
        <v>291</v>
      </c>
      <c r="Z99" s="46">
        <f t="shared" si="101"/>
        <v>0</v>
      </c>
      <c r="AA99" s="46">
        <f t="shared" si="102"/>
        <v>1000</v>
      </c>
      <c r="AB99" s="46">
        <f t="shared" si="103"/>
        <v>965</v>
      </c>
      <c r="AC99" s="216">
        <f aca="true" t="shared" si="114" ref="AC99:AC108">(AB99/AA99*100)</f>
        <v>96.5</v>
      </c>
      <c r="AD99" s="41">
        <v>0</v>
      </c>
      <c r="AE99" s="41">
        <v>0</v>
      </c>
      <c r="AF99" s="41">
        <v>0</v>
      </c>
      <c r="AG99" s="227">
        <v>0</v>
      </c>
      <c r="AH99" s="41"/>
      <c r="AI99" s="70" t="s">
        <v>775</v>
      </c>
      <c r="AJ99" s="60" t="s">
        <v>291</v>
      </c>
      <c r="AK99" s="41">
        <v>0</v>
      </c>
      <c r="AL99" s="41">
        <v>0</v>
      </c>
      <c r="AM99" s="41">
        <v>0</v>
      </c>
      <c r="AN99" s="466">
        <v>0</v>
      </c>
      <c r="AO99" s="46">
        <f t="shared" si="104"/>
        <v>0</v>
      </c>
      <c r="AP99" s="46">
        <f t="shared" si="105"/>
        <v>0</v>
      </c>
      <c r="AQ99" s="46">
        <f t="shared" si="106"/>
        <v>0</v>
      </c>
      <c r="AR99" s="218">
        <v>0</v>
      </c>
      <c r="AS99" s="41"/>
      <c r="AT99" s="70" t="s">
        <v>775</v>
      </c>
      <c r="AU99" s="60" t="s">
        <v>291</v>
      </c>
      <c r="AV99" s="41">
        <v>0</v>
      </c>
      <c r="AW99" s="41">
        <v>0</v>
      </c>
      <c r="AX99" s="41">
        <v>0</v>
      </c>
      <c r="AY99" s="227">
        <v>0</v>
      </c>
      <c r="AZ99" s="41">
        <v>0</v>
      </c>
      <c r="BA99" s="41">
        <v>0</v>
      </c>
      <c r="BB99" s="41">
        <v>0</v>
      </c>
      <c r="BC99" s="227">
        <v>0</v>
      </c>
      <c r="BD99" s="41"/>
      <c r="BE99" s="70" t="s">
        <v>775</v>
      </c>
      <c r="BF99" s="461" t="s">
        <v>291</v>
      </c>
      <c r="BG99" s="46">
        <f t="shared" si="107"/>
        <v>0</v>
      </c>
      <c r="BH99" s="46">
        <f t="shared" si="108"/>
        <v>1000</v>
      </c>
      <c r="BI99" s="46">
        <f t="shared" si="109"/>
        <v>965</v>
      </c>
      <c r="BJ99" s="216">
        <f>(BI99/BH99*100)</f>
        <v>96.5</v>
      </c>
      <c r="BK99" s="46">
        <f t="shared" si="110"/>
        <v>0</v>
      </c>
      <c r="BL99" s="46">
        <f t="shared" si="111"/>
        <v>0</v>
      </c>
      <c r="BM99" s="46">
        <f t="shared" si="112"/>
        <v>0</v>
      </c>
      <c r="BN99" s="218">
        <v>0</v>
      </c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</row>
    <row r="100" spans="1:80" ht="12.75">
      <c r="A100" s="41"/>
      <c r="B100" s="70" t="s">
        <v>812</v>
      </c>
      <c r="C100" s="461" t="s">
        <v>673</v>
      </c>
      <c r="D100" s="147">
        <v>0</v>
      </c>
      <c r="E100" s="147">
        <v>0</v>
      </c>
      <c r="F100" s="147">
        <v>0</v>
      </c>
      <c r="G100" s="466">
        <v>0</v>
      </c>
      <c r="H100" s="147">
        <v>0</v>
      </c>
      <c r="I100" s="147">
        <v>0</v>
      </c>
      <c r="J100" s="147">
        <v>0</v>
      </c>
      <c r="K100" s="227">
        <v>0</v>
      </c>
      <c r="L100" s="41"/>
      <c r="M100" s="70" t="s">
        <v>812</v>
      </c>
      <c r="N100" s="461" t="s">
        <v>673</v>
      </c>
      <c r="O100" s="41">
        <v>0</v>
      </c>
      <c r="P100" s="41">
        <v>0</v>
      </c>
      <c r="Q100" s="41">
        <v>0</v>
      </c>
      <c r="R100" s="218">
        <v>0</v>
      </c>
      <c r="S100" s="41">
        <v>0</v>
      </c>
      <c r="T100" s="41">
        <v>0</v>
      </c>
      <c r="U100" s="147">
        <v>0</v>
      </c>
      <c r="V100" s="227">
        <v>0</v>
      </c>
      <c r="W100" s="88"/>
      <c r="X100" s="70" t="s">
        <v>812</v>
      </c>
      <c r="Y100" s="461" t="s">
        <v>673</v>
      </c>
      <c r="Z100" s="46">
        <f t="shared" si="101"/>
        <v>0</v>
      </c>
      <c r="AA100" s="46">
        <f t="shared" si="102"/>
        <v>0</v>
      </c>
      <c r="AB100" s="46">
        <f t="shared" si="103"/>
        <v>0</v>
      </c>
      <c r="AC100" s="218">
        <v>0</v>
      </c>
      <c r="AD100" s="41">
        <v>0</v>
      </c>
      <c r="AE100" s="41">
        <v>0</v>
      </c>
      <c r="AF100" s="41">
        <v>0</v>
      </c>
      <c r="AG100" s="227">
        <v>0</v>
      </c>
      <c r="AH100" s="41"/>
      <c r="AI100" s="70" t="s">
        <v>812</v>
      </c>
      <c r="AJ100" s="60" t="s">
        <v>673</v>
      </c>
      <c r="AK100" s="41">
        <v>0</v>
      </c>
      <c r="AL100" s="41">
        <v>0</v>
      </c>
      <c r="AM100" s="41">
        <v>0</v>
      </c>
      <c r="AN100" s="466">
        <v>0</v>
      </c>
      <c r="AO100" s="46">
        <f t="shared" si="104"/>
        <v>0</v>
      </c>
      <c r="AP100" s="46">
        <f t="shared" si="105"/>
        <v>0</v>
      </c>
      <c r="AQ100" s="46">
        <f t="shared" si="106"/>
        <v>0</v>
      </c>
      <c r="AR100" s="218">
        <v>0</v>
      </c>
      <c r="AS100" s="41"/>
      <c r="AT100" s="70" t="s">
        <v>812</v>
      </c>
      <c r="AU100" s="60" t="s">
        <v>673</v>
      </c>
      <c r="AV100" s="41">
        <v>0</v>
      </c>
      <c r="AW100" s="41">
        <v>0</v>
      </c>
      <c r="AX100" s="41">
        <v>0</v>
      </c>
      <c r="AY100" s="227">
        <v>0</v>
      </c>
      <c r="AZ100" s="41">
        <v>0</v>
      </c>
      <c r="BA100" s="41">
        <v>0</v>
      </c>
      <c r="BB100" s="41">
        <v>0</v>
      </c>
      <c r="BC100" s="227">
        <v>0</v>
      </c>
      <c r="BD100" s="41"/>
      <c r="BE100" s="70" t="s">
        <v>812</v>
      </c>
      <c r="BF100" s="461" t="s">
        <v>673</v>
      </c>
      <c r="BG100" s="46">
        <f t="shared" si="107"/>
        <v>0</v>
      </c>
      <c r="BH100" s="46">
        <f t="shared" si="108"/>
        <v>0</v>
      </c>
      <c r="BI100" s="46">
        <f t="shared" si="109"/>
        <v>0</v>
      </c>
      <c r="BJ100" s="218">
        <v>0</v>
      </c>
      <c r="BK100" s="46">
        <f t="shared" si="110"/>
        <v>0</v>
      </c>
      <c r="BL100" s="46">
        <f t="shared" si="111"/>
        <v>0</v>
      </c>
      <c r="BM100" s="46">
        <f t="shared" si="112"/>
        <v>0</v>
      </c>
      <c r="BN100" s="218">
        <v>0</v>
      </c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</row>
    <row r="101" spans="1:80" ht="12.75">
      <c r="A101" s="41"/>
      <c r="B101" s="70" t="s">
        <v>813</v>
      </c>
      <c r="C101" s="461" t="s">
        <v>674</v>
      </c>
      <c r="D101" s="147">
        <v>0</v>
      </c>
      <c r="E101" s="147">
        <v>0</v>
      </c>
      <c r="F101" s="147">
        <v>0</v>
      </c>
      <c r="G101" s="466">
        <v>0</v>
      </c>
      <c r="H101" s="147">
        <v>0</v>
      </c>
      <c r="I101" s="147">
        <v>0</v>
      </c>
      <c r="J101" s="147">
        <v>0</v>
      </c>
      <c r="K101" s="227">
        <v>0</v>
      </c>
      <c r="L101" s="41"/>
      <c r="M101" s="70" t="s">
        <v>813</v>
      </c>
      <c r="N101" s="461" t="s">
        <v>674</v>
      </c>
      <c r="O101" s="41">
        <v>0</v>
      </c>
      <c r="P101" s="41">
        <v>513</v>
      </c>
      <c r="Q101" s="41">
        <v>0</v>
      </c>
      <c r="R101" s="216">
        <f t="shared" si="113"/>
        <v>0</v>
      </c>
      <c r="S101" s="41">
        <v>0</v>
      </c>
      <c r="T101" s="41">
        <v>0</v>
      </c>
      <c r="U101" s="147">
        <v>0</v>
      </c>
      <c r="V101" s="227">
        <v>0</v>
      </c>
      <c r="W101" s="88"/>
      <c r="X101" s="70" t="s">
        <v>813</v>
      </c>
      <c r="Y101" s="461" t="s">
        <v>674</v>
      </c>
      <c r="Z101" s="46">
        <f t="shared" si="101"/>
        <v>0</v>
      </c>
      <c r="AA101" s="46">
        <f t="shared" si="102"/>
        <v>513</v>
      </c>
      <c r="AB101" s="46">
        <f t="shared" si="103"/>
        <v>0</v>
      </c>
      <c r="AC101" s="216">
        <f t="shared" si="114"/>
        <v>0</v>
      </c>
      <c r="AD101" s="41">
        <v>0</v>
      </c>
      <c r="AE101" s="41">
        <v>0</v>
      </c>
      <c r="AF101" s="41">
        <v>0</v>
      </c>
      <c r="AG101" s="227">
        <v>0</v>
      </c>
      <c r="AH101" s="41"/>
      <c r="AI101" s="70" t="s">
        <v>813</v>
      </c>
      <c r="AJ101" s="60" t="s">
        <v>674</v>
      </c>
      <c r="AK101" s="41">
        <v>0</v>
      </c>
      <c r="AL101" s="41">
        <v>0</v>
      </c>
      <c r="AM101" s="41">
        <v>0</v>
      </c>
      <c r="AN101" s="466">
        <v>0</v>
      </c>
      <c r="AO101" s="46">
        <f t="shared" si="104"/>
        <v>0</v>
      </c>
      <c r="AP101" s="46">
        <f t="shared" si="105"/>
        <v>0</v>
      </c>
      <c r="AQ101" s="46">
        <f t="shared" si="106"/>
        <v>0</v>
      </c>
      <c r="AR101" s="218">
        <v>0</v>
      </c>
      <c r="AS101" s="41"/>
      <c r="AT101" s="70" t="s">
        <v>813</v>
      </c>
      <c r="AU101" s="60" t="s">
        <v>674</v>
      </c>
      <c r="AV101" s="41">
        <v>0</v>
      </c>
      <c r="AW101" s="41">
        <v>0</v>
      </c>
      <c r="AX101" s="41">
        <v>0</v>
      </c>
      <c r="AY101" s="227">
        <v>0</v>
      </c>
      <c r="AZ101" s="41">
        <v>0</v>
      </c>
      <c r="BA101" s="41">
        <v>0</v>
      </c>
      <c r="BB101" s="41">
        <v>0</v>
      </c>
      <c r="BC101" s="227">
        <v>0</v>
      </c>
      <c r="BD101" s="41"/>
      <c r="BE101" s="70" t="s">
        <v>813</v>
      </c>
      <c r="BF101" s="461" t="s">
        <v>674</v>
      </c>
      <c r="BG101" s="46">
        <f t="shared" si="107"/>
        <v>0</v>
      </c>
      <c r="BH101" s="46">
        <f t="shared" si="108"/>
        <v>513</v>
      </c>
      <c r="BI101" s="46">
        <f t="shared" si="109"/>
        <v>0</v>
      </c>
      <c r="BJ101" s="216">
        <f>(BI101/BH101*100)</f>
        <v>0</v>
      </c>
      <c r="BK101" s="46">
        <f t="shared" si="110"/>
        <v>0</v>
      </c>
      <c r="BL101" s="46">
        <f t="shared" si="111"/>
        <v>0</v>
      </c>
      <c r="BM101" s="46">
        <f t="shared" si="112"/>
        <v>0</v>
      </c>
      <c r="BN101" s="218">
        <v>0</v>
      </c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</row>
    <row r="102" spans="1:80" ht="12.75">
      <c r="A102" s="41"/>
      <c r="B102" s="70" t="s">
        <v>814</v>
      </c>
      <c r="C102" s="461" t="s">
        <v>678</v>
      </c>
      <c r="D102" s="147">
        <v>0</v>
      </c>
      <c r="E102" s="147">
        <v>0</v>
      </c>
      <c r="F102" s="147">
        <v>0</v>
      </c>
      <c r="G102" s="466">
        <v>0</v>
      </c>
      <c r="H102" s="147">
        <v>0</v>
      </c>
      <c r="I102" s="147">
        <v>0</v>
      </c>
      <c r="J102" s="147">
        <v>0</v>
      </c>
      <c r="K102" s="227">
        <v>0</v>
      </c>
      <c r="L102" s="41"/>
      <c r="M102" s="70" t="s">
        <v>814</v>
      </c>
      <c r="N102" s="461" t="s">
        <v>678</v>
      </c>
      <c r="O102" s="41">
        <v>0</v>
      </c>
      <c r="P102" s="41">
        <v>0</v>
      </c>
      <c r="Q102" s="41">
        <v>0</v>
      </c>
      <c r="R102" s="218">
        <v>0</v>
      </c>
      <c r="S102" s="41">
        <v>0</v>
      </c>
      <c r="T102" s="41">
        <v>0</v>
      </c>
      <c r="U102" s="147">
        <v>0</v>
      </c>
      <c r="V102" s="227">
        <v>0</v>
      </c>
      <c r="W102" s="88"/>
      <c r="X102" s="70" t="s">
        <v>814</v>
      </c>
      <c r="Y102" s="461" t="s">
        <v>678</v>
      </c>
      <c r="Z102" s="46">
        <f t="shared" si="101"/>
        <v>0</v>
      </c>
      <c r="AA102" s="46">
        <f t="shared" si="102"/>
        <v>0</v>
      </c>
      <c r="AB102" s="46">
        <f t="shared" si="103"/>
        <v>0</v>
      </c>
      <c r="AC102" s="218">
        <v>0</v>
      </c>
      <c r="AD102" s="41">
        <v>0</v>
      </c>
      <c r="AE102" s="41">
        <v>0</v>
      </c>
      <c r="AF102" s="41">
        <v>0</v>
      </c>
      <c r="AG102" s="227">
        <v>0</v>
      </c>
      <c r="AH102" s="41"/>
      <c r="AI102" s="70" t="s">
        <v>814</v>
      </c>
      <c r="AJ102" s="60" t="s">
        <v>678</v>
      </c>
      <c r="AK102" s="41">
        <v>0</v>
      </c>
      <c r="AL102" s="41">
        <v>0</v>
      </c>
      <c r="AM102" s="41">
        <v>0</v>
      </c>
      <c r="AN102" s="466">
        <v>0</v>
      </c>
      <c r="AO102" s="46">
        <f t="shared" si="104"/>
        <v>0</v>
      </c>
      <c r="AP102" s="46">
        <f t="shared" si="105"/>
        <v>0</v>
      </c>
      <c r="AQ102" s="46">
        <f t="shared" si="106"/>
        <v>0</v>
      </c>
      <c r="AR102" s="218">
        <v>0</v>
      </c>
      <c r="AS102" s="41"/>
      <c r="AT102" s="70" t="s">
        <v>814</v>
      </c>
      <c r="AU102" s="60" t="s">
        <v>678</v>
      </c>
      <c r="AV102" s="41">
        <v>0</v>
      </c>
      <c r="AW102" s="41">
        <v>0</v>
      </c>
      <c r="AX102" s="41">
        <v>0</v>
      </c>
      <c r="AY102" s="227">
        <v>0</v>
      </c>
      <c r="AZ102" s="41">
        <v>0</v>
      </c>
      <c r="BA102" s="41">
        <v>0</v>
      </c>
      <c r="BB102" s="41">
        <v>0</v>
      </c>
      <c r="BC102" s="227">
        <v>0</v>
      </c>
      <c r="BD102" s="41"/>
      <c r="BE102" s="70" t="s">
        <v>814</v>
      </c>
      <c r="BF102" s="461" t="s">
        <v>678</v>
      </c>
      <c r="BG102" s="46">
        <f t="shared" si="107"/>
        <v>0</v>
      </c>
      <c r="BH102" s="46">
        <f t="shared" si="108"/>
        <v>0</v>
      </c>
      <c r="BI102" s="46">
        <f t="shared" si="109"/>
        <v>0</v>
      </c>
      <c r="BJ102" s="218">
        <v>0</v>
      </c>
      <c r="BK102" s="46">
        <f t="shared" si="110"/>
        <v>0</v>
      </c>
      <c r="BL102" s="46">
        <f t="shared" si="111"/>
        <v>0</v>
      </c>
      <c r="BM102" s="46">
        <f t="shared" si="112"/>
        <v>0</v>
      </c>
      <c r="BN102" s="218">
        <v>0</v>
      </c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</row>
    <row r="103" spans="1:80" ht="12.75">
      <c r="A103" s="41"/>
      <c r="B103" s="70" t="s">
        <v>815</v>
      </c>
      <c r="C103" s="461" t="s">
        <v>675</v>
      </c>
      <c r="D103" s="147">
        <v>0</v>
      </c>
      <c r="E103" s="147">
        <v>0</v>
      </c>
      <c r="F103" s="147">
        <v>0</v>
      </c>
      <c r="G103" s="466">
        <v>0</v>
      </c>
      <c r="H103" s="147">
        <v>0</v>
      </c>
      <c r="I103" s="147">
        <v>0</v>
      </c>
      <c r="J103" s="147">
        <v>0</v>
      </c>
      <c r="K103" s="227">
        <v>0</v>
      </c>
      <c r="L103" s="41"/>
      <c r="M103" s="70" t="s">
        <v>815</v>
      </c>
      <c r="N103" s="461" t="s">
        <v>675</v>
      </c>
      <c r="O103" s="41">
        <v>0</v>
      </c>
      <c r="P103" s="41">
        <v>2014</v>
      </c>
      <c r="Q103" s="41">
        <v>0</v>
      </c>
      <c r="R103" s="216">
        <f t="shared" si="113"/>
        <v>0</v>
      </c>
      <c r="S103" s="41">
        <v>0</v>
      </c>
      <c r="T103" s="41">
        <v>0</v>
      </c>
      <c r="U103" s="147">
        <v>0</v>
      </c>
      <c r="V103" s="227">
        <v>0</v>
      </c>
      <c r="W103" s="88"/>
      <c r="X103" s="70" t="s">
        <v>815</v>
      </c>
      <c r="Y103" s="461" t="s">
        <v>675</v>
      </c>
      <c r="Z103" s="46">
        <f t="shared" si="101"/>
        <v>0</v>
      </c>
      <c r="AA103" s="46">
        <f t="shared" si="102"/>
        <v>2014</v>
      </c>
      <c r="AB103" s="46">
        <f t="shared" si="103"/>
        <v>0</v>
      </c>
      <c r="AC103" s="216">
        <f t="shared" si="114"/>
        <v>0</v>
      </c>
      <c r="AD103" s="41">
        <v>0</v>
      </c>
      <c r="AE103" s="41">
        <v>0</v>
      </c>
      <c r="AF103" s="41">
        <v>0</v>
      </c>
      <c r="AG103" s="227">
        <v>0</v>
      </c>
      <c r="AH103" s="41"/>
      <c r="AI103" s="70" t="s">
        <v>815</v>
      </c>
      <c r="AJ103" s="60" t="s">
        <v>675</v>
      </c>
      <c r="AK103" s="41">
        <v>0</v>
      </c>
      <c r="AL103" s="41">
        <v>0</v>
      </c>
      <c r="AM103" s="41">
        <v>0</v>
      </c>
      <c r="AN103" s="466">
        <v>0</v>
      </c>
      <c r="AO103" s="46">
        <f t="shared" si="104"/>
        <v>0</v>
      </c>
      <c r="AP103" s="46">
        <f t="shared" si="105"/>
        <v>0</v>
      </c>
      <c r="AQ103" s="46">
        <f t="shared" si="106"/>
        <v>0</v>
      </c>
      <c r="AR103" s="218">
        <v>0</v>
      </c>
      <c r="AS103" s="41"/>
      <c r="AT103" s="70" t="s">
        <v>815</v>
      </c>
      <c r="AU103" s="60" t="s">
        <v>675</v>
      </c>
      <c r="AV103" s="41">
        <v>0</v>
      </c>
      <c r="AW103" s="41">
        <v>0</v>
      </c>
      <c r="AX103" s="41">
        <v>0</v>
      </c>
      <c r="AY103" s="227">
        <v>0</v>
      </c>
      <c r="AZ103" s="41">
        <v>0</v>
      </c>
      <c r="BA103" s="41">
        <v>0</v>
      </c>
      <c r="BB103" s="41">
        <v>0</v>
      </c>
      <c r="BC103" s="227">
        <v>0</v>
      </c>
      <c r="BD103" s="41"/>
      <c r="BE103" s="70" t="s">
        <v>815</v>
      </c>
      <c r="BF103" s="461" t="s">
        <v>675</v>
      </c>
      <c r="BG103" s="46">
        <f t="shared" si="107"/>
        <v>0</v>
      </c>
      <c r="BH103" s="46">
        <f t="shared" si="108"/>
        <v>2014</v>
      </c>
      <c r="BI103" s="46">
        <f t="shared" si="109"/>
        <v>0</v>
      </c>
      <c r="BJ103" s="216">
        <f aca="true" t="shared" si="115" ref="BJ103:BJ109">(BI103/BH103*100)</f>
        <v>0</v>
      </c>
      <c r="BK103" s="46">
        <f t="shared" si="110"/>
        <v>0</v>
      </c>
      <c r="BL103" s="46">
        <f t="shared" si="111"/>
        <v>0</v>
      </c>
      <c r="BM103" s="46">
        <f t="shared" si="112"/>
        <v>0</v>
      </c>
      <c r="BN103" s="218">
        <v>0</v>
      </c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</row>
    <row r="104" spans="1:80" ht="12.75">
      <c r="A104" s="41"/>
      <c r="B104" s="70" t="s">
        <v>816</v>
      </c>
      <c r="C104" s="461" t="s">
        <v>739</v>
      </c>
      <c r="D104" s="147">
        <v>0</v>
      </c>
      <c r="E104" s="147">
        <v>0</v>
      </c>
      <c r="F104" s="147">
        <v>0</v>
      </c>
      <c r="G104" s="466">
        <v>0</v>
      </c>
      <c r="H104" s="147">
        <v>0</v>
      </c>
      <c r="I104" s="147">
        <v>0</v>
      </c>
      <c r="J104" s="147">
        <v>0</v>
      </c>
      <c r="K104" s="227">
        <v>0</v>
      </c>
      <c r="L104" s="41"/>
      <c r="M104" s="70" t="s">
        <v>816</v>
      </c>
      <c r="N104" s="461" t="s">
        <v>739</v>
      </c>
      <c r="O104" s="41">
        <v>0</v>
      </c>
      <c r="P104" s="41">
        <v>305</v>
      </c>
      <c r="Q104" s="41">
        <v>305</v>
      </c>
      <c r="R104" s="216">
        <f t="shared" si="113"/>
        <v>100</v>
      </c>
      <c r="S104" s="41">
        <v>0</v>
      </c>
      <c r="T104" s="41">
        <v>0</v>
      </c>
      <c r="U104" s="147">
        <v>0</v>
      </c>
      <c r="V104" s="227">
        <v>0</v>
      </c>
      <c r="W104" s="88"/>
      <c r="X104" s="70" t="s">
        <v>816</v>
      </c>
      <c r="Y104" s="461" t="s">
        <v>739</v>
      </c>
      <c r="Z104" s="46">
        <f t="shared" si="101"/>
        <v>0</v>
      </c>
      <c r="AA104" s="46">
        <f t="shared" si="102"/>
        <v>305</v>
      </c>
      <c r="AB104" s="46">
        <f t="shared" si="103"/>
        <v>305</v>
      </c>
      <c r="AC104" s="216">
        <f t="shared" si="114"/>
        <v>100</v>
      </c>
      <c r="AD104" s="41">
        <v>0</v>
      </c>
      <c r="AE104" s="41">
        <v>0</v>
      </c>
      <c r="AF104" s="41">
        <v>0</v>
      </c>
      <c r="AG104" s="227">
        <v>0</v>
      </c>
      <c r="AH104" s="41"/>
      <c r="AI104" s="70" t="s">
        <v>816</v>
      </c>
      <c r="AJ104" s="461" t="s">
        <v>739</v>
      </c>
      <c r="AK104" s="41">
        <v>0</v>
      </c>
      <c r="AL104" s="41">
        <v>0</v>
      </c>
      <c r="AM104" s="41">
        <v>0</v>
      </c>
      <c r="AN104" s="466">
        <v>0</v>
      </c>
      <c r="AO104" s="46">
        <f t="shared" si="104"/>
        <v>0</v>
      </c>
      <c r="AP104" s="46">
        <f t="shared" si="105"/>
        <v>0</v>
      </c>
      <c r="AQ104" s="46">
        <f t="shared" si="106"/>
        <v>0</v>
      </c>
      <c r="AR104" s="218">
        <v>0</v>
      </c>
      <c r="AS104" s="41"/>
      <c r="AT104" s="70" t="s">
        <v>816</v>
      </c>
      <c r="AU104" s="461" t="s">
        <v>739</v>
      </c>
      <c r="AV104" s="41">
        <v>0</v>
      </c>
      <c r="AW104" s="41">
        <v>0</v>
      </c>
      <c r="AX104" s="41">
        <v>0</v>
      </c>
      <c r="AY104" s="227">
        <v>0</v>
      </c>
      <c r="AZ104" s="41">
        <v>0</v>
      </c>
      <c r="BA104" s="41">
        <v>0</v>
      </c>
      <c r="BB104" s="41">
        <v>0</v>
      </c>
      <c r="BC104" s="227">
        <v>0</v>
      </c>
      <c r="BD104" s="41"/>
      <c r="BE104" s="70" t="s">
        <v>816</v>
      </c>
      <c r="BF104" s="461" t="s">
        <v>739</v>
      </c>
      <c r="BG104" s="46">
        <f t="shared" si="107"/>
        <v>0</v>
      </c>
      <c r="BH104" s="46">
        <f t="shared" si="108"/>
        <v>305</v>
      </c>
      <c r="BI104" s="46">
        <f t="shared" si="109"/>
        <v>305</v>
      </c>
      <c r="BJ104" s="216">
        <f t="shared" si="115"/>
        <v>100</v>
      </c>
      <c r="BK104" s="46">
        <f t="shared" si="110"/>
        <v>0</v>
      </c>
      <c r="BL104" s="46">
        <f t="shared" si="111"/>
        <v>0</v>
      </c>
      <c r="BM104" s="46">
        <f t="shared" si="112"/>
        <v>0</v>
      </c>
      <c r="BN104" s="218">
        <v>0</v>
      </c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</row>
    <row r="105" spans="1:80" ht="12.75">
      <c r="A105" s="41"/>
      <c r="B105" s="70" t="s">
        <v>849</v>
      </c>
      <c r="C105" s="461" t="s">
        <v>543</v>
      </c>
      <c r="D105" s="147">
        <v>0</v>
      </c>
      <c r="E105" s="147">
        <v>0</v>
      </c>
      <c r="F105" s="147">
        <v>0</v>
      </c>
      <c r="G105" s="466">
        <v>0</v>
      </c>
      <c r="H105" s="147">
        <v>0</v>
      </c>
      <c r="I105" s="147">
        <v>0</v>
      </c>
      <c r="J105" s="147">
        <v>0</v>
      </c>
      <c r="K105" s="227">
        <v>0</v>
      </c>
      <c r="L105" s="41"/>
      <c r="M105" s="70" t="s">
        <v>849</v>
      </c>
      <c r="N105" s="461" t="s">
        <v>543</v>
      </c>
      <c r="O105" s="41">
        <v>0</v>
      </c>
      <c r="P105" s="41">
        <v>50</v>
      </c>
      <c r="Q105" s="41">
        <v>50</v>
      </c>
      <c r="R105" s="216">
        <f t="shared" si="113"/>
        <v>100</v>
      </c>
      <c r="S105" s="41">
        <v>0</v>
      </c>
      <c r="T105" s="41">
        <v>0</v>
      </c>
      <c r="U105" s="147">
        <v>0</v>
      </c>
      <c r="V105" s="227">
        <v>0</v>
      </c>
      <c r="W105" s="88"/>
      <c r="X105" s="70" t="s">
        <v>849</v>
      </c>
      <c r="Y105" s="461" t="s">
        <v>543</v>
      </c>
      <c r="Z105" s="46">
        <f t="shared" si="101"/>
        <v>0</v>
      </c>
      <c r="AA105" s="46">
        <f t="shared" si="102"/>
        <v>50</v>
      </c>
      <c r="AB105" s="46">
        <f t="shared" si="103"/>
        <v>50</v>
      </c>
      <c r="AC105" s="216">
        <f t="shared" si="114"/>
        <v>100</v>
      </c>
      <c r="AD105" s="41">
        <v>0</v>
      </c>
      <c r="AE105" s="41">
        <v>0</v>
      </c>
      <c r="AF105" s="41">
        <v>0</v>
      </c>
      <c r="AG105" s="227">
        <v>0</v>
      </c>
      <c r="AH105" s="41"/>
      <c r="AI105" s="70" t="s">
        <v>849</v>
      </c>
      <c r="AJ105" s="60" t="s">
        <v>543</v>
      </c>
      <c r="AK105" s="41">
        <v>0</v>
      </c>
      <c r="AL105" s="41">
        <v>0</v>
      </c>
      <c r="AM105" s="41">
        <v>0</v>
      </c>
      <c r="AN105" s="466">
        <v>0</v>
      </c>
      <c r="AO105" s="46">
        <f t="shared" si="104"/>
        <v>0</v>
      </c>
      <c r="AP105" s="46">
        <f t="shared" si="105"/>
        <v>0</v>
      </c>
      <c r="AQ105" s="46">
        <f t="shared" si="106"/>
        <v>0</v>
      </c>
      <c r="AR105" s="218">
        <v>0</v>
      </c>
      <c r="AS105" s="41"/>
      <c r="AT105" s="70" t="s">
        <v>849</v>
      </c>
      <c r="AU105" s="60" t="s">
        <v>543</v>
      </c>
      <c r="AV105" s="41">
        <v>0</v>
      </c>
      <c r="AW105" s="41">
        <v>0</v>
      </c>
      <c r="AX105" s="41">
        <v>0</v>
      </c>
      <c r="AY105" s="227">
        <v>0</v>
      </c>
      <c r="AZ105" s="41">
        <v>0</v>
      </c>
      <c r="BA105" s="41">
        <v>0</v>
      </c>
      <c r="BB105" s="41">
        <v>0</v>
      </c>
      <c r="BC105" s="227">
        <v>0</v>
      </c>
      <c r="BD105" s="41"/>
      <c r="BE105" s="70" t="s">
        <v>849</v>
      </c>
      <c r="BF105" s="461" t="s">
        <v>543</v>
      </c>
      <c r="BG105" s="46">
        <f t="shared" si="107"/>
        <v>0</v>
      </c>
      <c r="BH105" s="46">
        <f t="shared" si="108"/>
        <v>50</v>
      </c>
      <c r="BI105" s="46">
        <f t="shared" si="109"/>
        <v>50</v>
      </c>
      <c r="BJ105" s="216">
        <f t="shared" si="115"/>
        <v>100</v>
      </c>
      <c r="BK105" s="46">
        <f t="shared" si="110"/>
        <v>0</v>
      </c>
      <c r="BL105" s="46">
        <f t="shared" si="111"/>
        <v>0</v>
      </c>
      <c r="BM105" s="46">
        <f t="shared" si="112"/>
        <v>0</v>
      </c>
      <c r="BN105" s="218">
        <v>0</v>
      </c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</row>
    <row r="106" spans="1:80" ht="12.75">
      <c r="A106" s="41"/>
      <c r="B106" s="70" t="s">
        <v>850</v>
      </c>
      <c r="C106" s="461" t="s">
        <v>552</v>
      </c>
      <c r="D106" s="147">
        <v>0</v>
      </c>
      <c r="E106" s="147">
        <v>0</v>
      </c>
      <c r="F106" s="147">
        <v>0</v>
      </c>
      <c r="G106" s="466">
        <v>0</v>
      </c>
      <c r="H106" s="147">
        <v>0</v>
      </c>
      <c r="I106" s="147">
        <v>0</v>
      </c>
      <c r="J106" s="147">
        <v>0</v>
      </c>
      <c r="K106" s="227">
        <v>0</v>
      </c>
      <c r="L106" s="41"/>
      <c r="M106" s="70" t="s">
        <v>850</v>
      </c>
      <c r="N106" s="461" t="s">
        <v>552</v>
      </c>
      <c r="O106" s="41">
        <v>0</v>
      </c>
      <c r="P106" s="41">
        <v>0</v>
      </c>
      <c r="Q106" s="41">
        <v>0</v>
      </c>
      <c r="R106" s="218">
        <v>0</v>
      </c>
      <c r="S106" s="41">
        <v>0</v>
      </c>
      <c r="T106" s="41">
        <v>0</v>
      </c>
      <c r="U106" s="147">
        <v>0</v>
      </c>
      <c r="V106" s="227">
        <v>0</v>
      </c>
      <c r="W106" s="88"/>
      <c r="X106" s="70" t="s">
        <v>850</v>
      </c>
      <c r="Y106" s="461" t="s">
        <v>552</v>
      </c>
      <c r="Z106" s="46">
        <f t="shared" si="101"/>
        <v>0</v>
      </c>
      <c r="AA106" s="46">
        <f t="shared" si="102"/>
        <v>0</v>
      </c>
      <c r="AB106" s="46">
        <f t="shared" si="103"/>
        <v>0</v>
      </c>
      <c r="AC106" s="218">
        <v>0</v>
      </c>
      <c r="AD106" s="41">
        <v>0</v>
      </c>
      <c r="AE106" s="41">
        <v>0</v>
      </c>
      <c r="AF106" s="41">
        <v>0</v>
      </c>
      <c r="AG106" s="227">
        <v>0</v>
      </c>
      <c r="AH106" s="41"/>
      <c r="AI106" s="70" t="s">
        <v>850</v>
      </c>
      <c r="AJ106" s="60" t="s">
        <v>552</v>
      </c>
      <c r="AK106" s="41">
        <v>0</v>
      </c>
      <c r="AL106" s="41">
        <v>0</v>
      </c>
      <c r="AM106" s="41">
        <v>0</v>
      </c>
      <c r="AN106" s="466">
        <v>0</v>
      </c>
      <c r="AO106" s="46">
        <f t="shared" si="104"/>
        <v>0</v>
      </c>
      <c r="AP106" s="46">
        <f t="shared" si="105"/>
        <v>0</v>
      </c>
      <c r="AQ106" s="46">
        <f t="shared" si="106"/>
        <v>0</v>
      </c>
      <c r="AR106" s="218">
        <v>0</v>
      </c>
      <c r="AS106" s="41"/>
      <c r="AT106" s="70" t="s">
        <v>850</v>
      </c>
      <c r="AU106" s="60" t="s">
        <v>552</v>
      </c>
      <c r="AV106" s="41">
        <v>0</v>
      </c>
      <c r="AW106" s="41">
        <v>0</v>
      </c>
      <c r="AX106" s="41">
        <v>0</v>
      </c>
      <c r="AY106" s="227">
        <v>0</v>
      </c>
      <c r="AZ106" s="41">
        <v>0</v>
      </c>
      <c r="BA106" s="41">
        <v>771</v>
      </c>
      <c r="BB106" s="41">
        <v>771</v>
      </c>
      <c r="BC106" s="216">
        <f>(BB106/BA106*100)</f>
        <v>100</v>
      </c>
      <c r="BD106" s="41"/>
      <c r="BE106" s="70" t="s">
        <v>850</v>
      </c>
      <c r="BF106" s="461" t="s">
        <v>552</v>
      </c>
      <c r="BG106" s="46">
        <f t="shared" si="107"/>
        <v>0</v>
      </c>
      <c r="BH106" s="46">
        <f t="shared" si="108"/>
        <v>771</v>
      </c>
      <c r="BI106" s="46">
        <f t="shared" si="109"/>
        <v>771</v>
      </c>
      <c r="BJ106" s="216">
        <f t="shared" si="115"/>
        <v>100</v>
      </c>
      <c r="BK106" s="46">
        <f t="shared" si="110"/>
        <v>0</v>
      </c>
      <c r="BL106" s="46">
        <f t="shared" si="111"/>
        <v>771</v>
      </c>
      <c r="BM106" s="46">
        <f t="shared" si="112"/>
        <v>771</v>
      </c>
      <c r="BN106" s="216">
        <f>(BM106/BL106*100)</f>
        <v>100</v>
      </c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</row>
    <row r="107" spans="1:80" ht="12.75">
      <c r="A107" s="41"/>
      <c r="B107" s="70" t="s">
        <v>855</v>
      </c>
      <c r="C107" s="461" t="s">
        <v>553</v>
      </c>
      <c r="D107" s="147">
        <v>0</v>
      </c>
      <c r="E107" s="147">
        <v>0</v>
      </c>
      <c r="F107" s="147">
        <v>0</v>
      </c>
      <c r="G107" s="466">
        <v>0</v>
      </c>
      <c r="H107" s="147">
        <v>0</v>
      </c>
      <c r="I107" s="147">
        <v>0</v>
      </c>
      <c r="J107" s="147">
        <v>0</v>
      </c>
      <c r="K107" s="227">
        <v>0</v>
      </c>
      <c r="L107" s="41"/>
      <c r="M107" s="70" t="s">
        <v>855</v>
      </c>
      <c r="N107" s="461" t="s">
        <v>553</v>
      </c>
      <c r="O107" s="41">
        <v>0</v>
      </c>
      <c r="P107" s="41">
        <v>956</v>
      </c>
      <c r="Q107" s="41">
        <v>956</v>
      </c>
      <c r="R107" s="216">
        <f t="shared" si="113"/>
        <v>100</v>
      </c>
      <c r="S107" s="41">
        <v>0</v>
      </c>
      <c r="T107" s="41">
        <v>0</v>
      </c>
      <c r="U107" s="147">
        <v>0</v>
      </c>
      <c r="V107" s="227">
        <v>0</v>
      </c>
      <c r="W107" s="88"/>
      <c r="X107" s="70" t="s">
        <v>855</v>
      </c>
      <c r="Y107" s="461" t="s">
        <v>553</v>
      </c>
      <c r="Z107" s="46">
        <f t="shared" si="101"/>
        <v>0</v>
      </c>
      <c r="AA107" s="46">
        <f t="shared" si="102"/>
        <v>956</v>
      </c>
      <c r="AB107" s="46">
        <f t="shared" si="103"/>
        <v>956</v>
      </c>
      <c r="AC107" s="216">
        <f t="shared" si="114"/>
        <v>100</v>
      </c>
      <c r="AD107" s="41">
        <v>0</v>
      </c>
      <c r="AE107" s="41">
        <v>0</v>
      </c>
      <c r="AF107" s="41">
        <v>0</v>
      </c>
      <c r="AG107" s="227">
        <v>0</v>
      </c>
      <c r="AH107" s="41"/>
      <c r="AI107" s="70" t="s">
        <v>855</v>
      </c>
      <c r="AJ107" s="60" t="s">
        <v>553</v>
      </c>
      <c r="AK107" s="41">
        <v>0</v>
      </c>
      <c r="AL107" s="41">
        <v>0</v>
      </c>
      <c r="AM107" s="41">
        <v>0</v>
      </c>
      <c r="AN107" s="466">
        <v>0</v>
      </c>
      <c r="AO107" s="46">
        <f t="shared" si="104"/>
        <v>0</v>
      </c>
      <c r="AP107" s="46">
        <f t="shared" si="105"/>
        <v>0</v>
      </c>
      <c r="AQ107" s="46">
        <f t="shared" si="106"/>
        <v>0</v>
      </c>
      <c r="AR107" s="218">
        <v>0</v>
      </c>
      <c r="AS107" s="41"/>
      <c r="AT107" s="70" t="s">
        <v>855</v>
      </c>
      <c r="AU107" s="60" t="s">
        <v>553</v>
      </c>
      <c r="AV107" s="41">
        <v>0</v>
      </c>
      <c r="AW107" s="41">
        <v>0</v>
      </c>
      <c r="AX107" s="41">
        <v>0</v>
      </c>
      <c r="AY107" s="227">
        <v>0</v>
      </c>
      <c r="AZ107" s="41">
        <v>0</v>
      </c>
      <c r="BA107" s="41">
        <v>0</v>
      </c>
      <c r="BB107" s="41">
        <v>0</v>
      </c>
      <c r="BC107" s="227">
        <v>0</v>
      </c>
      <c r="BD107" s="41"/>
      <c r="BE107" s="70" t="s">
        <v>855</v>
      </c>
      <c r="BF107" s="461" t="s">
        <v>553</v>
      </c>
      <c r="BG107" s="46">
        <f t="shared" si="107"/>
        <v>0</v>
      </c>
      <c r="BH107" s="46">
        <f t="shared" si="108"/>
        <v>956</v>
      </c>
      <c r="BI107" s="46">
        <f t="shared" si="109"/>
        <v>956</v>
      </c>
      <c r="BJ107" s="216">
        <f t="shared" si="115"/>
        <v>100</v>
      </c>
      <c r="BK107" s="46">
        <f t="shared" si="110"/>
        <v>0</v>
      </c>
      <c r="BL107" s="46">
        <f t="shared" si="111"/>
        <v>0</v>
      </c>
      <c r="BM107" s="46">
        <f t="shared" si="112"/>
        <v>0</v>
      </c>
      <c r="BN107" s="218">
        <v>0</v>
      </c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</row>
    <row r="108" spans="1:80" ht="12.75">
      <c r="A108" s="41"/>
      <c r="B108" s="70" t="s">
        <v>857</v>
      </c>
      <c r="C108" s="461" t="s">
        <v>740</v>
      </c>
      <c r="D108" s="147">
        <v>0</v>
      </c>
      <c r="E108" s="147">
        <v>0</v>
      </c>
      <c r="F108" s="147">
        <v>0</v>
      </c>
      <c r="G108" s="466">
        <v>0</v>
      </c>
      <c r="H108" s="147">
        <v>0</v>
      </c>
      <c r="I108" s="147">
        <v>0</v>
      </c>
      <c r="J108" s="147">
        <v>0</v>
      </c>
      <c r="K108" s="227">
        <v>0</v>
      </c>
      <c r="L108" s="41"/>
      <c r="M108" s="70" t="s">
        <v>857</v>
      </c>
      <c r="N108" s="461" t="s">
        <v>740</v>
      </c>
      <c r="O108" s="41">
        <v>0</v>
      </c>
      <c r="P108" s="41">
        <v>1085</v>
      </c>
      <c r="Q108" s="41">
        <v>1085</v>
      </c>
      <c r="R108" s="216">
        <f t="shared" si="113"/>
        <v>100</v>
      </c>
      <c r="S108" s="41">
        <v>0</v>
      </c>
      <c r="T108" s="41">
        <v>0</v>
      </c>
      <c r="U108" s="147">
        <v>0</v>
      </c>
      <c r="V108" s="227">
        <v>0</v>
      </c>
      <c r="W108" s="88"/>
      <c r="X108" s="70" t="s">
        <v>857</v>
      </c>
      <c r="Y108" s="461" t="s">
        <v>740</v>
      </c>
      <c r="Z108" s="46">
        <f t="shared" si="101"/>
        <v>0</v>
      </c>
      <c r="AA108" s="46">
        <f t="shared" si="102"/>
        <v>1085</v>
      </c>
      <c r="AB108" s="46">
        <f t="shared" si="103"/>
        <v>1085</v>
      </c>
      <c r="AC108" s="216">
        <f t="shared" si="114"/>
        <v>100</v>
      </c>
      <c r="AD108" s="41">
        <v>0</v>
      </c>
      <c r="AE108" s="41">
        <v>0</v>
      </c>
      <c r="AF108" s="41">
        <v>0</v>
      </c>
      <c r="AG108" s="227">
        <v>0</v>
      </c>
      <c r="AH108" s="41"/>
      <c r="AI108" s="70" t="s">
        <v>857</v>
      </c>
      <c r="AJ108" s="461" t="s">
        <v>740</v>
      </c>
      <c r="AK108" s="41">
        <v>0</v>
      </c>
      <c r="AL108" s="41">
        <v>0</v>
      </c>
      <c r="AM108" s="41">
        <v>0</v>
      </c>
      <c r="AN108" s="466">
        <v>0</v>
      </c>
      <c r="AO108" s="46">
        <f t="shared" si="104"/>
        <v>0</v>
      </c>
      <c r="AP108" s="46">
        <f t="shared" si="105"/>
        <v>0</v>
      </c>
      <c r="AQ108" s="46">
        <f t="shared" si="106"/>
        <v>0</v>
      </c>
      <c r="AR108" s="218">
        <v>0</v>
      </c>
      <c r="AS108" s="41"/>
      <c r="AT108" s="70" t="s">
        <v>857</v>
      </c>
      <c r="AU108" s="461" t="s">
        <v>740</v>
      </c>
      <c r="AV108" s="41">
        <v>0</v>
      </c>
      <c r="AW108" s="41">
        <v>0</v>
      </c>
      <c r="AX108" s="41">
        <v>0</v>
      </c>
      <c r="AY108" s="227">
        <v>0</v>
      </c>
      <c r="AZ108" s="41">
        <v>0</v>
      </c>
      <c r="BA108" s="41">
        <v>0</v>
      </c>
      <c r="BB108" s="41">
        <v>0</v>
      </c>
      <c r="BC108" s="227">
        <v>0</v>
      </c>
      <c r="BD108" s="41"/>
      <c r="BE108" s="70" t="s">
        <v>857</v>
      </c>
      <c r="BF108" s="461" t="s">
        <v>740</v>
      </c>
      <c r="BG108" s="46">
        <f t="shared" si="107"/>
        <v>0</v>
      </c>
      <c r="BH108" s="46">
        <f t="shared" si="108"/>
        <v>1085</v>
      </c>
      <c r="BI108" s="46">
        <f t="shared" si="109"/>
        <v>1085</v>
      </c>
      <c r="BJ108" s="216">
        <f t="shared" si="115"/>
        <v>100</v>
      </c>
      <c r="BK108" s="46">
        <f t="shared" si="110"/>
        <v>0</v>
      </c>
      <c r="BL108" s="46">
        <f t="shared" si="111"/>
        <v>0</v>
      </c>
      <c r="BM108" s="46">
        <f t="shared" si="112"/>
        <v>0</v>
      </c>
      <c r="BN108" s="218">
        <v>0</v>
      </c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</row>
    <row r="109" spans="1:80" ht="12.75">
      <c r="A109" s="41"/>
      <c r="B109" s="70" t="s">
        <v>861</v>
      </c>
      <c r="C109" s="461" t="s">
        <v>676</v>
      </c>
      <c r="D109" s="147">
        <v>0</v>
      </c>
      <c r="E109" s="147">
        <v>186</v>
      </c>
      <c r="F109" s="147">
        <v>186</v>
      </c>
      <c r="G109" s="216">
        <f>(F109/E109*100)</f>
        <v>100</v>
      </c>
      <c r="H109" s="147">
        <v>0</v>
      </c>
      <c r="I109" s="147">
        <v>14</v>
      </c>
      <c r="J109" s="147">
        <v>14</v>
      </c>
      <c r="K109" s="216">
        <f>(J109/I109*100)</f>
        <v>100</v>
      </c>
      <c r="L109" s="41"/>
      <c r="M109" s="70" t="s">
        <v>861</v>
      </c>
      <c r="N109" s="461" t="s">
        <v>676</v>
      </c>
      <c r="O109" s="41">
        <v>0</v>
      </c>
      <c r="P109" s="41">
        <v>0</v>
      </c>
      <c r="Q109" s="41">
        <v>0</v>
      </c>
      <c r="R109" s="218">
        <v>0</v>
      </c>
      <c r="S109" s="41">
        <v>0</v>
      </c>
      <c r="T109" s="41">
        <v>0</v>
      </c>
      <c r="U109" s="147">
        <v>0</v>
      </c>
      <c r="V109" s="227">
        <v>0</v>
      </c>
      <c r="W109" s="88"/>
      <c r="X109" s="70" t="s">
        <v>861</v>
      </c>
      <c r="Y109" s="461" t="s">
        <v>676</v>
      </c>
      <c r="Z109" s="46">
        <f t="shared" si="101"/>
        <v>0</v>
      </c>
      <c r="AA109" s="46">
        <f t="shared" si="102"/>
        <v>0</v>
      </c>
      <c r="AB109" s="46">
        <f t="shared" si="103"/>
        <v>0</v>
      </c>
      <c r="AC109" s="218">
        <v>0</v>
      </c>
      <c r="AD109" s="41">
        <v>0</v>
      </c>
      <c r="AE109" s="41">
        <v>0</v>
      </c>
      <c r="AF109" s="41">
        <v>0</v>
      </c>
      <c r="AG109" s="227">
        <v>0</v>
      </c>
      <c r="AH109" s="41"/>
      <c r="AI109" s="70" t="s">
        <v>861</v>
      </c>
      <c r="AJ109" s="60" t="s">
        <v>676</v>
      </c>
      <c r="AK109" s="41">
        <v>0</v>
      </c>
      <c r="AL109" s="41">
        <v>0</v>
      </c>
      <c r="AM109" s="41">
        <v>0</v>
      </c>
      <c r="AN109" s="466">
        <v>0</v>
      </c>
      <c r="AO109" s="46">
        <f t="shared" si="104"/>
        <v>0</v>
      </c>
      <c r="AP109" s="46">
        <f t="shared" si="105"/>
        <v>0</v>
      </c>
      <c r="AQ109" s="46">
        <f t="shared" si="106"/>
        <v>0</v>
      </c>
      <c r="AR109" s="218">
        <v>0</v>
      </c>
      <c r="AS109" s="41"/>
      <c r="AT109" s="70" t="s">
        <v>861</v>
      </c>
      <c r="AU109" s="60" t="s">
        <v>676</v>
      </c>
      <c r="AV109" s="41">
        <v>0</v>
      </c>
      <c r="AW109" s="41">
        <v>0</v>
      </c>
      <c r="AX109" s="41">
        <v>0</v>
      </c>
      <c r="AY109" s="227">
        <v>0</v>
      </c>
      <c r="AZ109" s="41">
        <v>0</v>
      </c>
      <c r="BA109" s="41">
        <v>0</v>
      </c>
      <c r="BB109" s="41">
        <v>0</v>
      </c>
      <c r="BC109" s="227">
        <v>0</v>
      </c>
      <c r="BD109" s="41"/>
      <c r="BE109" s="70" t="s">
        <v>861</v>
      </c>
      <c r="BF109" s="461" t="s">
        <v>676</v>
      </c>
      <c r="BG109" s="46">
        <f t="shared" si="107"/>
        <v>0</v>
      </c>
      <c r="BH109" s="46">
        <f t="shared" si="108"/>
        <v>200</v>
      </c>
      <c r="BI109" s="46">
        <f t="shared" si="109"/>
        <v>200</v>
      </c>
      <c r="BJ109" s="216">
        <f t="shared" si="115"/>
        <v>100</v>
      </c>
      <c r="BK109" s="46">
        <f t="shared" si="110"/>
        <v>0</v>
      </c>
      <c r="BL109" s="46">
        <f t="shared" si="111"/>
        <v>0</v>
      </c>
      <c r="BM109" s="46">
        <f t="shared" si="112"/>
        <v>0</v>
      </c>
      <c r="BN109" s="218">
        <v>0</v>
      </c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</row>
    <row r="110" spans="1:80" ht="12.75">
      <c r="A110" s="36"/>
      <c r="B110" s="463"/>
      <c r="D110" s="465"/>
      <c r="E110" s="465"/>
      <c r="F110" s="465"/>
      <c r="G110" s="466"/>
      <c r="H110" s="465"/>
      <c r="I110" s="465"/>
      <c r="J110" s="301"/>
      <c r="K110" s="227"/>
      <c r="L110" s="36"/>
      <c r="M110" s="463"/>
      <c r="O110" s="463"/>
      <c r="P110" s="463"/>
      <c r="Q110" s="463"/>
      <c r="R110" s="455"/>
      <c r="S110" s="463"/>
      <c r="T110" s="463"/>
      <c r="U110" s="465"/>
      <c r="V110" s="472"/>
      <c r="X110" s="463"/>
      <c r="Z110" s="46"/>
      <c r="AA110" s="46"/>
      <c r="AB110" s="46"/>
      <c r="AC110" s="216"/>
      <c r="AD110" s="463"/>
      <c r="AE110" s="463"/>
      <c r="AF110" s="463"/>
      <c r="AG110" s="227"/>
      <c r="AH110" s="463"/>
      <c r="AI110" s="463"/>
      <c r="AJ110" s="463"/>
      <c r="AK110" s="463"/>
      <c r="AL110" s="463"/>
      <c r="AM110" s="463"/>
      <c r="AN110" s="465"/>
      <c r="AO110" s="463"/>
      <c r="AP110" s="463"/>
      <c r="AQ110" s="463"/>
      <c r="AR110" s="463"/>
      <c r="AS110" s="463"/>
      <c r="AT110" s="463"/>
      <c r="AU110" s="463"/>
      <c r="AV110" s="463"/>
      <c r="AW110" s="463"/>
      <c r="AX110" s="463"/>
      <c r="AY110" s="472"/>
      <c r="AZ110" s="463"/>
      <c r="BA110" s="463"/>
      <c r="BB110" s="463"/>
      <c r="BC110" s="472"/>
      <c r="BD110" s="36"/>
      <c r="BE110" s="463"/>
      <c r="BG110" s="46"/>
      <c r="BH110" s="46"/>
      <c r="BI110" s="46"/>
      <c r="BJ110" s="216"/>
      <c r="BK110" s="46"/>
      <c r="BL110" s="46"/>
      <c r="BM110" s="46"/>
      <c r="BN110" s="216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</row>
    <row r="111" spans="1:80" ht="12.75">
      <c r="A111" s="48" t="s">
        <v>93</v>
      </c>
      <c r="B111" s="48" t="s">
        <v>4</v>
      </c>
      <c r="C111" s="48" t="s">
        <v>139</v>
      </c>
      <c r="D111" s="49">
        <f>SUM(D6:D110)</f>
        <v>0</v>
      </c>
      <c r="E111" s="49">
        <f>SUM(E6:E110)</f>
        <v>11640</v>
      </c>
      <c r="F111" s="49">
        <f>SUM(F6:F110)</f>
        <v>10325</v>
      </c>
      <c r="G111" s="220">
        <f>(F111/E111*100)</f>
        <v>88.70274914089347</v>
      </c>
      <c r="H111" s="49">
        <f>SUM(H6:H110)</f>
        <v>0</v>
      </c>
      <c r="I111" s="468">
        <f>SUM(I6:I110)</f>
        <v>2815</v>
      </c>
      <c r="J111" s="468">
        <f>SUM(J6:J110)</f>
        <v>1538</v>
      </c>
      <c r="K111" s="220">
        <f>(J111/I111*100)</f>
        <v>54.635879218472475</v>
      </c>
      <c r="L111" s="48" t="s">
        <v>93</v>
      </c>
      <c r="M111" s="48" t="s">
        <v>4</v>
      </c>
      <c r="N111" s="48" t="s">
        <v>139</v>
      </c>
      <c r="O111" s="49">
        <f>SUM(O6:O110)</f>
        <v>192379</v>
      </c>
      <c r="P111" s="49">
        <f>SUM(P6:P110)</f>
        <v>286729</v>
      </c>
      <c r="Q111" s="49">
        <f>SUM(Q6:Q110)</f>
        <v>279545</v>
      </c>
      <c r="R111" s="220">
        <f>(Q111/P111*100)</f>
        <v>97.49449828932546</v>
      </c>
      <c r="S111" s="49">
        <f>SUM(S6:S110)</f>
        <v>0</v>
      </c>
      <c r="T111" s="49">
        <f>SUM(T6:T110)</f>
        <v>0</v>
      </c>
      <c r="U111" s="49">
        <f>SUM(U6:U110)</f>
        <v>0</v>
      </c>
      <c r="V111" s="257">
        <v>0</v>
      </c>
      <c r="W111" s="48" t="s">
        <v>93</v>
      </c>
      <c r="X111" s="48" t="s">
        <v>4</v>
      </c>
      <c r="Y111" s="48" t="s">
        <v>139</v>
      </c>
      <c r="Z111" s="49">
        <f>SUM(Z6:Z110)</f>
        <v>192379</v>
      </c>
      <c r="AA111" s="49">
        <f>SUM(AA6:AA110)</f>
        <v>286729</v>
      </c>
      <c r="AB111" s="49">
        <f>SUM(AB6:AB110)</f>
        <v>279545</v>
      </c>
      <c r="AC111" s="220">
        <f>(AB111/AA111*100)</f>
        <v>97.49449828932546</v>
      </c>
      <c r="AD111" s="49">
        <f>SUM(AD6:AD110)</f>
        <v>219793</v>
      </c>
      <c r="AE111" s="49">
        <f>SUM(AE6:AE110)</f>
        <v>447205</v>
      </c>
      <c r="AF111" s="49">
        <f>SUM(AF6:AF110)</f>
        <v>391268</v>
      </c>
      <c r="AG111" s="220">
        <f>(AF111/AE111*100)</f>
        <v>87.4918661463982</v>
      </c>
      <c r="AH111" s="48" t="s">
        <v>93</v>
      </c>
      <c r="AI111" s="48" t="s">
        <v>4</v>
      </c>
      <c r="AJ111" s="48" t="s">
        <v>139</v>
      </c>
      <c r="AK111" s="49">
        <f>SUM(AK6:AK110)</f>
        <v>22981</v>
      </c>
      <c r="AL111" s="49">
        <f>SUM(AL6:AL110)</f>
        <v>47006</v>
      </c>
      <c r="AM111" s="49">
        <f>SUM(AM6:AM110)</f>
        <v>23049</v>
      </c>
      <c r="AN111" s="220">
        <f>(AM111/AL111*100)</f>
        <v>49.03416585116794</v>
      </c>
      <c r="AO111" s="49">
        <f>SUM(AO6:AO110)</f>
        <v>196812</v>
      </c>
      <c r="AP111" s="49">
        <f>SUM(AP6:AP110)</f>
        <v>400199</v>
      </c>
      <c r="AQ111" s="49">
        <f>SUM(AQ6:AQ110)</f>
        <v>368219</v>
      </c>
      <c r="AR111" s="220">
        <f>(AQ111/AP111*100)</f>
        <v>92.0089755346715</v>
      </c>
      <c r="AS111" s="48" t="s">
        <v>93</v>
      </c>
      <c r="AT111" s="48" t="s">
        <v>4</v>
      </c>
      <c r="AU111" s="48" t="s">
        <v>139</v>
      </c>
      <c r="AV111" s="49">
        <f>SUM(AV6:AV110)</f>
        <v>0</v>
      </c>
      <c r="AW111" s="49">
        <f>SUM(AW6:AW110)</f>
        <v>3466</v>
      </c>
      <c r="AX111" s="49">
        <f>SUM(AX6:AX110)</f>
        <v>3466</v>
      </c>
      <c r="AY111" s="220">
        <f>(AX111/AW111*100)</f>
        <v>100</v>
      </c>
      <c r="AZ111" s="49">
        <f>SUM(AZ6:AZ110)</f>
        <v>1300</v>
      </c>
      <c r="BA111" s="49">
        <f>SUM(BA6:BA110)</f>
        <v>3009</v>
      </c>
      <c r="BB111" s="49">
        <f>SUM(BB6:BB110)</f>
        <v>3009</v>
      </c>
      <c r="BC111" s="220">
        <f>(BB111/BA111*100)</f>
        <v>100</v>
      </c>
      <c r="BD111" s="48" t="s">
        <v>93</v>
      </c>
      <c r="BE111" s="48" t="s">
        <v>4</v>
      </c>
      <c r="BF111" s="48" t="s">
        <v>139</v>
      </c>
      <c r="BG111" s="49">
        <f>SUM(BG6:BG110)</f>
        <v>413472</v>
      </c>
      <c r="BH111" s="49">
        <f>SUM(BH6:BH110)</f>
        <v>754864</v>
      </c>
      <c r="BI111" s="49">
        <f>SUM(BI6:BI110)</f>
        <v>689151</v>
      </c>
      <c r="BJ111" s="220">
        <f>(BI111/BH111*100)</f>
        <v>91.29472328790351</v>
      </c>
      <c r="BK111" s="49">
        <f>SUM(BK6:BK110)</f>
        <v>91081</v>
      </c>
      <c r="BL111" s="49">
        <f>SUM(BL6:BL110)</f>
        <v>124470</v>
      </c>
      <c r="BM111" s="49">
        <f>SUM(BM6:BM110)</f>
        <v>100910</v>
      </c>
      <c r="BN111" s="220">
        <f>(BM111/BL111*100)</f>
        <v>81.07174419538845</v>
      </c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</row>
    <row r="112" spans="1:80" ht="15.75" customHeight="1">
      <c r="A112" s="88"/>
      <c r="B112" s="88"/>
      <c r="C112" s="88"/>
      <c r="D112" s="51"/>
      <c r="E112" s="51"/>
      <c r="F112" s="51"/>
      <c r="G112" s="51"/>
      <c r="H112" s="51"/>
      <c r="I112" s="51"/>
      <c r="J112" s="51"/>
      <c r="K112" s="51"/>
      <c r="L112" s="88"/>
      <c r="M112" s="88"/>
      <c r="N112" s="88"/>
      <c r="O112" s="51"/>
      <c r="P112" s="51"/>
      <c r="Q112" s="51"/>
      <c r="R112" s="51"/>
      <c r="S112" s="51"/>
      <c r="T112" s="51"/>
      <c r="U112" s="51"/>
      <c r="V112" s="51"/>
      <c r="W112" s="88"/>
      <c r="X112" s="88"/>
      <c r="Y112" s="88"/>
      <c r="Z112" s="51"/>
      <c r="AA112" s="51"/>
      <c r="AB112" s="51"/>
      <c r="AC112" s="51"/>
      <c r="AD112" s="51"/>
      <c r="AE112" s="51"/>
      <c r="AF112" s="51"/>
      <c r="AG112" s="51"/>
      <c r="AH112" s="88"/>
      <c r="AI112" s="88"/>
      <c r="AJ112" s="88"/>
      <c r="AK112" s="51"/>
      <c r="AL112" s="51"/>
      <c r="AM112" s="51"/>
      <c r="AN112" s="51"/>
      <c r="AO112" s="51"/>
      <c r="AP112" s="51"/>
      <c r="AQ112" s="51"/>
      <c r="AR112" s="51"/>
      <c r="AS112" s="88"/>
      <c r="AT112" s="88"/>
      <c r="AU112" s="88"/>
      <c r="AV112" s="51"/>
      <c r="AW112" s="51"/>
      <c r="AX112" s="51"/>
      <c r="AY112" s="51"/>
      <c r="AZ112" s="51"/>
      <c r="BA112" s="51"/>
      <c r="BB112" s="51"/>
      <c r="BC112" s="51"/>
      <c r="BD112" s="88"/>
      <c r="BE112" s="88"/>
      <c r="BF112" s="88"/>
      <c r="BG112" s="51"/>
      <c r="BH112" s="51"/>
      <c r="BI112" s="51"/>
      <c r="BJ112" s="51"/>
      <c r="BK112" s="51"/>
      <c r="BL112" s="51"/>
      <c r="BM112" s="51"/>
      <c r="BN112" s="51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</row>
    <row r="113" spans="1:80" ht="12.75">
      <c r="A113" s="74" t="s">
        <v>4</v>
      </c>
      <c r="B113" s="74" t="s">
        <v>4</v>
      </c>
      <c r="C113" s="74" t="s">
        <v>4</v>
      </c>
      <c r="D113" s="75" t="s">
        <v>31</v>
      </c>
      <c r="E113" s="76"/>
      <c r="F113" s="76"/>
      <c r="G113" s="77"/>
      <c r="H113" s="75" t="s">
        <v>31</v>
      </c>
      <c r="I113" s="76"/>
      <c r="J113" s="76"/>
      <c r="K113" s="77"/>
      <c r="L113" s="74" t="s">
        <v>4</v>
      </c>
      <c r="M113" s="74" t="s">
        <v>4</v>
      </c>
      <c r="N113" s="74" t="s">
        <v>4</v>
      </c>
      <c r="O113" s="63" t="s">
        <v>31</v>
      </c>
      <c r="P113" s="64"/>
      <c r="Q113" s="64"/>
      <c r="R113" s="77"/>
      <c r="S113" s="65" t="s">
        <v>4</v>
      </c>
      <c r="T113" s="66"/>
      <c r="U113" s="66"/>
      <c r="V113" s="77"/>
      <c r="W113" s="74" t="s">
        <v>4</v>
      </c>
      <c r="X113" s="74" t="s">
        <v>4</v>
      </c>
      <c r="Y113" s="74" t="s">
        <v>4</v>
      </c>
      <c r="Z113" s="75" t="s">
        <v>4</v>
      </c>
      <c r="AA113" s="76"/>
      <c r="AB113" s="76"/>
      <c r="AC113" s="77"/>
      <c r="AD113" s="75" t="s">
        <v>31</v>
      </c>
      <c r="AE113" s="76"/>
      <c r="AF113" s="76"/>
      <c r="AG113" s="77"/>
      <c r="AH113" s="74" t="s">
        <v>4</v>
      </c>
      <c r="AI113" s="74" t="s">
        <v>4</v>
      </c>
      <c r="AJ113" s="74" t="s">
        <v>4</v>
      </c>
      <c r="AK113" s="75" t="s">
        <v>4</v>
      </c>
      <c r="AL113" s="76"/>
      <c r="AM113" s="76"/>
      <c r="AN113" s="77"/>
      <c r="AO113" s="75" t="s">
        <v>4</v>
      </c>
      <c r="AP113" s="76"/>
      <c r="AQ113" s="76"/>
      <c r="AR113" s="77"/>
      <c r="AS113" s="74" t="s">
        <v>4</v>
      </c>
      <c r="AT113" s="74" t="s">
        <v>4</v>
      </c>
      <c r="AU113" s="74" t="s">
        <v>4</v>
      </c>
      <c r="AV113" s="63" t="s">
        <v>31</v>
      </c>
      <c r="AW113" s="64"/>
      <c r="AX113" s="64"/>
      <c r="AY113" s="53"/>
      <c r="AZ113" s="63" t="s">
        <v>31</v>
      </c>
      <c r="BA113" s="64"/>
      <c r="BB113" s="64"/>
      <c r="BC113" s="53"/>
      <c r="BD113" s="74" t="s">
        <v>4</v>
      </c>
      <c r="BE113" s="74" t="s">
        <v>4</v>
      </c>
      <c r="BF113" s="74" t="s">
        <v>4</v>
      </c>
      <c r="BG113" s="75" t="s">
        <v>29</v>
      </c>
      <c r="BH113" s="76"/>
      <c r="BI113" s="76"/>
      <c r="BJ113" s="77"/>
      <c r="BK113" s="75" t="s">
        <v>88</v>
      </c>
      <c r="BL113" s="76"/>
      <c r="BM113" s="76"/>
      <c r="BN113" s="77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</row>
    <row r="114" spans="1:80" ht="12.75">
      <c r="A114" s="78" t="s">
        <v>32</v>
      </c>
      <c r="B114" s="78" t="s">
        <v>89</v>
      </c>
      <c r="C114" s="78" t="s">
        <v>90</v>
      </c>
      <c r="D114" s="53" t="s">
        <v>33</v>
      </c>
      <c r="E114" s="53"/>
      <c r="F114" s="53"/>
      <c r="G114" s="53"/>
      <c r="H114" s="53" t="s">
        <v>34</v>
      </c>
      <c r="I114" s="53"/>
      <c r="J114" s="53"/>
      <c r="K114" s="53"/>
      <c r="L114" s="78" t="s">
        <v>32</v>
      </c>
      <c r="M114" s="78" t="s">
        <v>89</v>
      </c>
      <c r="N114" s="78" t="s">
        <v>90</v>
      </c>
      <c r="O114" s="77" t="s">
        <v>35</v>
      </c>
      <c r="P114" s="77"/>
      <c r="Q114" s="77"/>
      <c r="R114" s="53"/>
      <c r="S114" s="79" t="s">
        <v>69</v>
      </c>
      <c r="T114" s="77"/>
      <c r="U114" s="77"/>
      <c r="V114" s="53"/>
      <c r="W114" s="78" t="s">
        <v>32</v>
      </c>
      <c r="X114" s="78" t="s">
        <v>89</v>
      </c>
      <c r="Y114" s="78" t="s">
        <v>90</v>
      </c>
      <c r="Z114" s="53" t="s">
        <v>70</v>
      </c>
      <c r="AA114" s="53"/>
      <c r="AB114" s="53"/>
      <c r="AC114" s="53"/>
      <c r="AD114" s="53" t="s">
        <v>36</v>
      </c>
      <c r="AE114" s="53"/>
      <c r="AF114" s="53"/>
      <c r="AG114" s="53"/>
      <c r="AH114" s="78" t="s">
        <v>32</v>
      </c>
      <c r="AI114" s="78" t="s">
        <v>89</v>
      </c>
      <c r="AJ114" s="78" t="s">
        <v>90</v>
      </c>
      <c r="AK114" s="53" t="s">
        <v>71</v>
      </c>
      <c r="AL114" s="53"/>
      <c r="AM114" s="53"/>
      <c r="AN114" s="53"/>
      <c r="AO114" s="53" t="s">
        <v>37</v>
      </c>
      <c r="AP114" s="53"/>
      <c r="AQ114" s="53"/>
      <c r="AR114" s="53"/>
      <c r="AS114" s="78" t="s">
        <v>32</v>
      </c>
      <c r="AT114" s="78" t="s">
        <v>89</v>
      </c>
      <c r="AU114" s="78" t="s">
        <v>90</v>
      </c>
      <c r="AV114" s="77" t="s">
        <v>72</v>
      </c>
      <c r="AW114" s="77"/>
      <c r="AX114" s="77"/>
      <c r="AY114" s="77"/>
      <c r="AZ114" s="77" t="s">
        <v>73</v>
      </c>
      <c r="BA114" s="77"/>
      <c r="BB114" s="77"/>
      <c r="BC114" s="77"/>
      <c r="BD114" s="78" t="s">
        <v>32</v>
      </c>
      <c r="BE114" s="78" t="s">
        <v>89</v>
      </c>
      <c r="BF114" s="78" t="s">
        <v>90</v>
      </c>
      <c r="BG114" s="53" t="s">
        <v>91</v>
      </c>
      <c r="BH114" s="53"/>
      <c r="BI114" s="53"/>
      <c r="BJ114" s="53"/>
      <c r="BK114" s="54" t="s">
        <v>74</v>
      </c>
      <c r="BL114" s="53"/>
      <c r="BM114" s="53"/>
      <c r="BN114" s="53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</row>
    <row r="115" spans="1:80" ht="12.75">
      <c r="A115" s="78" t="s">
        <v>38</v>
      </c>
      <c r="B115" s="78" t="s">
        <v>92</v>
      </c>
      <c r="C115" s="80"/>
      <c r="D115" s="75" t="s">
        <v>232</v>
      </c>
      <c r="E115" s="76"/>
      <c r="F115" s="76"/>
      <c r="G115" s="77"/>
      <c r="H115" s="75" t="s">
        <v>75</v>
      </c>
      <c r="I115" s="76"/>
      <c r="J115" s="76"/>
      <c r="K115" s="77"/>
      <c r="L115" s="78" t="s">
        <v>38</v>
      </c>
      <c r="M115" s="78" t="s">
        <v>92</v>
      </c>
      <c r="N115" s="80"/>
      <c r="O115" s="63" t="s">
        <v>76</v>
      </c>
      <c r="P115" s="64"/>
      <c r="Q115" s="64"/>
      <c r="R115" s="77"/>
      <c r="S115" s="56" t="s">
        <v>77</v>
      </c>
      <c r="T115" s="57"/>
      <c r="U115" s="57"/>
      <c r="V115" s="77"/>
      <c r="W115" s="78" t="s">
        <v>38</v>
      </c>
      <c r="X115" s="78" t="s">
        <v>92</v>
      </c>
      <c r="Y115" s="80"/>
      <c r="Z115" s="81" t="s">
        <v>78</v>
      </c>
      <c r="AA115" s="81"/>
      <c r="AB115" s="81"/>
      <c r="AC115" s="77"/>
      <c r="AD115" s="75" t="s">
        <v>79</v>
      </c>
      <c r="AE115" s="76"/>
      <c r="AF115" s="76"/>
      <c r="AG115" s="77"/>
      <c r="AH115" s="78" t="s">
        <v>38</v>
      </c>
      <c r="AI115" s="78" t="s">
        <v>92</v>
      </c>
      <c r="AJ115" s="80"/>
      <c r="AK115" s="75" t="s">
        <v>80</v>
      </c>
      <c r="AL115" s="76"/>
      <c r="AM115" s="76"/>
      <c r="AN115" s="77"/>
      <c r="AO115" s="75" t="s">
        <v>81</v>
      </c>
      <c r="AP115" s="76"/>
      <c r="AQ115" s="76"/>
      <c r="AR115" s="77"/>
      <c r="AS115" s="78" t="s">
        <v>38</v>
      </c>
      <c r="AT115" s="78" t="s">
        <v>92</v>
      </c>
      <c r="AU115" s="80"/>
      <c r="AV115" s="63" t="s">
        <v>82</v>
      </c>
      <c r="AW115" s="64"/>
      <c r="AX115" s="64"/>
      <c r="AY115" s="53"/>
      <c r="AZ115" s="63" t="s">
        <v>83</v>
      </c>
      <c r="BA115" s="64"/>
      <c r="BB115" s="64"/>
      <c r="BC115" s="53"/>
      <c r="BD115" s="78" t="s">
        <v>38</v>
      </c>
      <c r="BE115" s="78" t="s">
        <v>92</v>
      </c>
      <c r="BF115" s="80"/>
      <c r="BG115" s="75" t="s">
        <v>84</v>
      </c>
      <c r="BH115" s="76"/>
      <c r="BI115" s="76"/>
      <c r="BJ115" s="77"/>
      <c r="BK115" s="75" t="s">
        <v>85</v>
      </c>
      <c r="BL115" s="76"/>
      <c r="BM115" s="76"/>
      <c r="BN115" s="77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</row>
    <row r="116" spans="1:80" ht="12.75">
      <c r="A116" s="78" t="s">
        <v>4</v>
      </c>
      <c r="B116" s="78" t="s">
        <v>38</v>
      </c>
      <c r="C116" s="78"/>
      <c r="D116" s="58" t="s">
        <v>0</v>
      </c>
      <c r="E116" s="58" t="s">
        <v>7</v>
      </c>
      <c r="F116" s="58" t="s">
        <v>380</v>
      </c>
      <c r="G116" s="58" t="s">
        <v>380</v>
      </c>
      <c r="H116" s="58" t="s">
        <v>0</v>
      </c>
      <c r="I116" s="58" t="s">
        <v>7</v>
      </c>
      <c r="J116" s="58" t="s">
        <v>380</v>
      </c>
      <c r="K116" s="58" t="s">
        <v>380</v>
      </c>
      <c r="L116" s="78" t="s">
        <v>4</v>
      </c>
      <c r="M116" s="78" t="s">
        <v>38</v>
      </c>
      <c r="N116" s="78"/>
      <c r="O116" s="58" t="s">
        <v>0</v>
      </c>
      <c r="P116" s="58" t="s">
        <v>7</v>
      </c>
      <c r="Q116" s="58" t="s">
        <v>380</v>
      </c>
      <c r="R116" s="58" t="s">
        <v>380</v>
      </c>
      <c r="S116" s="58" t="s">
        <v>0</v>
      </c>
      <c r="T116" s="58" t="s">
        <v>7</v>
      </c>
      <c r="U116" s="58" t="s">
        <v>380</v>
      </c>
      <c r="V116" s="58" t="s">
        <v>380</v>
      </c>
      <c r="W116" s="78" t="s">
        <v>4</v>
      </c>
      <c r="X116" s="78" t="s">
        <v>38</v>
      </c>
      <c r="Y116" s="78"/>
      <c r="Z116" s="58" t="s">
        <v>0</v>
      </c>
      <c r="AA116" s="58" t="s">
        <v>7</v>
      </c>
      <c r="AB116" s="58" t="s">
        <v>380</v>
      </c>
      <c r="AC116" s="58" t="s">
        <v>380</v>
      </c>
      <c r="AD116" s="58" t="s">
        <v>0</v>
      </c>
      <c r="AE116" s="58" t="s">
        <v>7</v>
      </c>
      <c r="AF116" s="58" t="s">
        <v>380</v>
      </c>
      <c r="AG116" s="58" t="s">
        <v>380</v>
      </c>
      <c r="AH116" s="78" t="s">
        <v>4</v>
      </c>
      <c r="AI116" s="78" t="s">
        <v>38</v>
      </c>
      <c r="AJ116" s="78"/>
      <c r="AK116" s="58" t="s">
        <v>0</v>
      </c>
      <c r="AL116" s="58" t="s">
        <v>7</v>
      </c>
      <c r="AM116" s="58" t="s">
        <v>380</v>
      </c>
      <c r="AN116" s="58" t="s">
        <v>380</v>
      </c>
      <c r="AO116" s="58" t="s">
        <v>0</v>
      </c>
      <c r="AP116" s="58" t="s">
        <v>7</v>
      </c>
      <c r="AQ116" s="58" t="s">
        <v>380</v>
      </c>
      <c r="AR116" s="58" t="s">
        <v>380</v>
      </c>
      <c r="AS116" s="78" t="s">
        <v>4</v>
      </c>
      <c r="AT116" s="78" t="s">
        <v>38</v>
      </c>
      <c r="AU116" s="78"/>
      <c r="AV116" s="58" t="s">
        <v>0</v>
      </c>
      <c r="AW116" s="58" t="s">
        <v>7</v>
      </c>
      <c r="AX116" s="58" t="s">
        <v>380</v>
      </c>
      <c r="AY116" s="58" t="s">
        <v>380</v>
      </c>
      <c r="AZ116" s="58" t="s">
        <v>0</v>
      </c>
      <c r="BA116" s="58" t="s">
        <v>7</v>
      </c>
      <c r="BB116" s="58" t="s">
        <v>380</v>
      </c>
      <c r="BC116" s="58" t="s">
        <v>380</v>
      </c>
      <c r="BD116" s="78" t="s">
        <v>4</v>
      </c>
      <c r="BE116" s="78" t="s">
        <v>38</v>
      </c>
      <c r="BF116" s="78"/>
      <c r="BG116" s="58" t="s">
        <v>0</v>
      </c>
      <c r="BH116" s="58" t="s">
        <v>7</v>
      </c>
      <c r="BI116" s="58" t="s">
        <v>380</v>
      </c>
      <c r="BJ116" s="58" t="s">
        <v>380</v>
      </c>
      <c r="BK116" s="58" t="s">
        <v>0</v>
      </c>
      <c r="BL116" s="58" t="s">
        <v>7</v>
      </c>
      <c r="BM116" s="58" t="s">
        <v>380</v>
      </c>
      <c r="BN116" s="58" t="s">
        <v>380</v>
      </c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</row>
    <row r="117" spans="1:80" ht="12.75">
      <c r="A117" s="83"/>
      <c r="B117" s="84"/>
      <c r="C117" s="85"/>
      <c r="D117" s="59" t="s">
        <v>3</v>
      </c>
      <c r="E117" s="59" t="s">
        <v>3</v>
      </c>
      <c r="F117" s="430" t="s">
        <v>820</v>
      </c>
      <c r="G117" s="59" t="s">
        <v>381</v>
      </c>
      <c r="H117" s="59" t="s">
        <v>3</v>
      </c>
      <c r="I117" s="59" t="s">
        <v>3</v>
      </c>
      <c r="J117" s="430" t="s">
        <v>820</v>
      </c>
      <c r="K117" s="59" t="s">
        <v>381</v>
      </c>
      <c r="L117" s="83"/>
      <c r="M117" s="84"/>
      <c r="N117" s="85"/>
      <c r="O117" s="59" t="s">
        <v>3</v>
      </c>
      <c r="P117" s="59" t="s">
        <v>3</v>
      </c>
      <c r="Q117" s="430" t="s">
        <v>820</v>
      </c>
      <c r="R117" s="258" t="s">
        <v>381</v>
      </c>
      <c r="S117" s="59" t="s">
        <v>3</v>
      </c>
      <c r="T117" s="59" t="s">
        <v>3</v>
      </c>
      <c r="U117" s="430" t="s">
        <v>820</v>
      </c>
      <c r="V117" s="59" t="s">
        <v>381</v>
      </c>
      <c r="W117" s="83"/>
      <c r="X117" s="84"/>
      <c r="Y117" s="85"/>
      <c r="Z117" s="258" t="s">
        <v>3</v>
      </c>
      <c r="AA117" s="258" t="s">
        <v>3</v>
      </c>
      <c r="AB117" s="426" t="s">
        <v>820</v>
      </c>
      <c r="AC117" s="258" t="s">
        <v>381</v>
      </c>
      <c r="AD117" s="59" t="s">
        <v>3</v>
      </c>
      <c r="AE117" s="59" t="s">
        <v>3</v>
      </c>
      <c r="AF117" s="430" t="s">
        <v>820</v>
      </c>
      <c r="AG117" s="59" t="s">
        <v>381</v>
      </c>
      <c r="AH117" s="83"/>
      <c r="AI117" s="84"/>
      <c r="AJ117" s="85"/>
      <c r="AK117" s="59" t="s">
        <v>3</v>
      </c>
      <c r="AL117" s="59" t="s">
        <v>3</v>
      </c>
      <c r="AM117" s="430" t="s">
        <v>820</v>
      </c>
      <c r="AN117" s="59" t="s">
        <v>381</v>
      </c>
      <c r="AO117" s="59" t="s">
        <v>3</v>
      </c>
      <c r="AP117" s="59" t="s">
        <v>3</v>
      </c>
      <c r="AQ117" s="430" t="s">
        <v>820</v>
      </c>
      <c r="AR117" s="59" t="s">
        <v>381</v>
      </c>
      <c r="AS117" s="83"/>
      <c r="AT117" s="84"/>
      <c r="AU117" s="85"/>
      <c r="AV117" s="59" t="s">
        <v>3</v>
      </c>
      <c r="AW117" s="59" t="s">
        <v>3</v>
      </c>
      <c r="AX117" s="430" t="s">
        <v>820</v>
      </c>
      <c r="AY117" s="59" t="s">
        <v>381</v>
      </c>
      <c r="AZ117" s="59" t="s">
        <v>3</v>
      </c>
      <c r="BA117" s="59" t="s">
        <v>3</v>
      </c>
      <c r="BB117" s="430" t="s">
        <v>820</v>
      </c>
      <c r="BC117" s="59" t="s">
        <v>381</v>
      </c>
      <c r="BD117" s="83"/>
      <c r="BE117" s="84"/>
      <c r="BF117" s="85"/>
      <c r="BG117" s="258" t="s">
        <v>3</v>
      </c>
      <c r="BH117" s="258" t="s">
        <v>3</v>
      </c>
      <c r="BI117" s="426" t="s">
        <v>820</v>
      </c>
      <c r="BJ117" s="258" t="s">
        <v>381</v>
      </c>
      <c r="BK117" s="258" t="s">
        <v>3</v>
      </c>
      <c r="BL117" s="258" t="s">
        <v>3</v>
      </c>
      <c r="BM117" s="426" t="s">
        <v>820</v>
      </c>
      <c r="BN117" s="258" t="s">
        <v>381</v>
      </c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</row>
    <row r="118" spans="1:80" ht="12.75">
      <c r="A118" s="40" t="s">
        <v>140</v>
      </c>
      <c r="B118" s="69" t="s">
        <v>14</v>
      </c>
      <c r="C118" s="40" t="s">
        <v>223</v>
      </c>
      <c r="D118" s="40">
        <v>509368</v>
      </c>
      <c r="E118" s="41">
        <v>614119</v>
      </c>
      <c r="F118" s="41">
        <v>593836</v>
      </c>
      <c r="G118" s="215">
        <f>(F118/E118*100)</f>
        <v>96.6972199199178</v>
      </c>
      <c r="H118" s="40">
        <v>158090</v>
      </c>
      <c r="I118" s="41">
        <v>194484</v>
      </c>
      <c r="J118" s="41">
        <v>193403</v>
      </c>
      <c r="K118" s="215">
        <f>(J118/I118*100)</f>
        <v>99.44417021451636</v>
      </c>
      <c r="L118" s="27" t="s">
        <v>140</v>
      </c>
      <c r="M118" s="2" t="s">
        <v>14</v>
      </c>
      <c r="N118" s="2" t="s">
        <v>223</v>
      </c>
      <c r="O118" s="9">
        <v>157687</v>
      </c>
      <c r="P118" s="8">
        <v>180850</v>
      </c>
      <c r="Q118" s="230">
        <v>184584</v>
      </c>
      <c r="R118" s="215">
        <f>(Q118/P118*100)</f>
        <v>102.06469449820293</v>
      </c>
      <c r="S118" s="470">
        <v>0</v>
      </c>
      <c r="T118" s="8">
        <v>0</v>
      </c>
      <c r="U118" s="8">
        <v>0</v>
      </c>
      <c r="V118" s="217">
        <v>0</v>
      </c>
      <c r="W118" s="27" t="s">
        <v>140</v>
      </c>
      <c r="X118" s="2" t="s">
        <v>14</v>
      </c>
      <c r="Y118" s="473" t="s">
        <v>223</v>
      </c>
      <c r="Z118" s="144">
        <f aca="true" t="shared" si="116" ref="Z118:AB124">(O118-S118)</f>
        <v>157687</v>
      </c>
      <c r="AA118" s="144">
        <f t="shared" si="116"/>
        <v>180850</v>
      </c>
      <c r="AB118" s="144">
        <f t="shared" si="116"/>
        <v>184584</v>
      </c>
      <c r="AC118" s="215">
        <f>(AB118/AA118*100)</f>
        <v>102.06469449820293</v>
      </c>
      <c r="AD118" s="470">
        <v>0</v>
      </c>
      <c r="AE118" s="8">
        <v>6019</v>
      </c>
      <c r="AF118" s="8">
        <v>6399</v>
      </c>
      <c r="AG118" s="216">
        <f aca="true" t="shared" si="117" ref="AG118:AG132">(AF118/AE118*100)</f>
        <v>106.31334108655923</v>
      </c>
      <c r="AH118" s="27" t="s">
        <v>140</v>
      </c>
      <c r="AI118" s="2" t="s">
        <v>14</v>
      </c>
      <c r="AJ118" s="2" t="s">
        <v>223</v>
      </c>
      <c r="AK118" s="8">
        <v>0</v>
      </c>
      <c r="AL118" s="8">
        <v>0</v>
      </c>
      <c r="AM118" s="8">
        <v>0</v>
      </c>
      <c r="AN118" s="217">
        <v>0</v>
      </c>
      <c r="AO118" s="4">
        <f aca="true" t="shared" si="118" ref="AO118:AQ124">(AD118-AK118)</f>
        <v>0</v>
      </c>
      <c r="AP118" s="4">
        <f t="shared" si="118"/>
        <v>6019</v>
      </c>
      <c r="AQ118" s="4">
        <f t="shared" si="118"/>
        <v>6399</v>
      </c>
      <c r="AR118" s="216">
        <f>(AQ118/AP118*100)</f>
        <v>106.31334108655923</v>
      </c>
      <c r="AS118" s="27" t="s">
        <v>140</v>
      </c>
      <c r="AT118" s="2" t="s">
        <v>14</v>
      </c>
      <c r="AU118" s="2" t="s">
        <v>223</v>
      </c>
      <c r="AV118" s="9">
        <v>0</v>
      </c>
      <c r="AW118" s="9">
        <v>0</v>
      </c>
      <c r="AX118" s="8">
        <v>0</v>
      </c>
      <c r="AY118" s="217">
        <v>0</v>
      </c>
      <c r="AZ118" s="9">
        <v>4940</v>
      </c>
      <c r="BA118" s="9">
        <v>6860</v>
      </c>
      <c r="BB118" s="230">
        <v>6940</v>
      </c>
      <c r="BC118" s="215">
        <f>(BB118/BA118*100)</f>
        <v>101.16618075801749</v>
      </c>
      <c r="BD118" s="27" t="s">
        <v>140</v>
      </c>
      <c r="BE118" s="2" t="s">
        <v>14</v>
      </c>
      <c r="BF118" s="473" t="s">
        <v>223</v>
      </c>
      <c r="BG118" s="144">
        <f aca="true" t="shared" si="119" ref="BG118:BI124">(D118+H118+O118+AD118+AV118+AZ118)</f>
        <v>830085</v>
      </c>
      <c r="BH118" s="144">
        <f t="shared" si="119"/>
        <v>1002332</v>
      </c>
      <c r="BI118" s="144">
        <f t="shared" si="119"/>
        <v>985162</v>
      </c>
      <c r="BJ118" s="215">
        <f>(BI118/BH118*100)</f>
        <v>98.28699472829362</v>
      </c>
      <c r="BK118" s="144">
        <f>(AK118+AV118+AZ118)</f>
        <v>4940</v>
      </c>
      <c r="BL118" s="144">
        <f>(AL118+AW118+BA118)</f>
        <v>6860</v>
      </c>
      <c r="BM118" s="477">
        <f>(AM118+AX118+BB118)</f>
        <v>6940</v>
      </c>
      <c r="BN118" s="215">
        <f>(BM118/BL118*100)</f>
        <v>101.16618075801749</v>
      </c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</row>
    <row r="119" spans="1:80" ht="12.75">
      <c r="A119" s="41"/>
      <c r="B119" s="70" t="s">
        <v>12</v>
      </c>
      <c r="C119" s="41" t="s">
        <v>224</v>
      </c>
      <c r="D119" s="41">
        <v>71509</v>
      </c>
      <c r="E119" s="41">
        <v>81615</v>
      </c>
      <c r="F119" s="41">
        <v>81615</v>
      </c>
      <c r="G119" s="216">
        <f aca="true" t="shared" si="120" ref="G119:G131">(F119/E119*100)</f>
        <v>100</v>
      </c>
      <c r="H119" s="41">
        <v>25724</v>
      </c>
      <c r="I119" s="41">
        <v>30330</v>
      </c>
      <c r="J119" s="41">
        <v>30441</v>
      </c>
      <c r="K119" s="216">
        <f aca="true" t="shared" si="121" ref="K119:K131">(J119/I119*100)</f>
        <v>100.36597428288823</v>
      </c>
      <c r="L119" s="3"/>
      <c r="M119" s="3" t="s">
        <v>12</v>
      </c>
      <c r="N119" s="3" t="s">
        <v>224</v>
      </c>
      <c r="O119" s="8">
        <v>15235</v>
      </c>
      <c r="P119" s="8">
        <v>16189</v>
      </c>
      <c r="Q119" s="230">
        <v>14953</v>
      </c>
      <c r="R119" s="216">
        <f aca="true" t="shared" si="122" ref="R119:R132">(Q119/P119*100)</f>
        <v>92.36518623756872</v>
      </c>
      <c r="S119" s="471">
        <v>0</v>
      </c>
      <c r="T119" s="8">
        <v>0</v>
      </c>
      <c r="U119" s="8">
        <v>0</v>
      </c>
      <c r="V119" s="218">
        <v>0</v>
      </c>
      <c r="W119" s="3"/>
      <c r="X119" s="3" t="s">
        <v>12</v>
      </c>
      <c r="Y119" s="474" t="s">
        <v>224</v>
      </c>
      <c r="Z119" s="4">
        <f t="shared" si="116"/>
        <v>15235</v>
      </c>
      <c r="AA119" s="4">
        <f t="shared" si="116"/>
        <v>16189</v>
      </c>
      <c r="AB119" s="4">
        <f t="shared" si="116"/>
        <v>14953</v>
      </c>
      <c r="AC119" s="216">
        <f aca="true" t="shared" si="123" ref="AC119:AC132">(AB119/AA119*100)</f>
        <v>92.36518623756872</v>
      </c>
      <c r="AD119" s="471">
        <v>0</v>
      </c>
      <c r="AE119" s="8">
        <v>0</v>
      </c>
      <c r="AF119" s="8">
        <v>0</v>
      </c>
      <c r="AG119" s="218">
        <v>0</v>
      </c>
      <c r="AH119" s="3"/>
      <c r="AI119" s="3" t="s">
        <v>12</v>
      </c>
      <c r="AJ119" s="3" t="s">
        <v>224</v>
      </c>
      <c r="AK119" s="459">
        <v>0</v>
      </c>
      <c r="AL119" s="459">
        <v>0</v>
      </c>
      <c r="AM119" s="459">
        <v>0</v>
      </c>
      <c r="AN119" s="218">
        <v>0</v>
      </c>
      <c r="AO119" s="4">
        <f t="shared" si="118"/>
        <v>0</v>
      </c>
      <c r="AP119" s="4">
        <f t="shared" si="118"/>
        <v>0</v>
      </c>
      <c r="AQ119" s="4">
        <f t="shared" si="118"/>
        <v>0</v>
      </c>
      <c r="AR119" s="218">
        <v>0</v>
      </c>
      <c r="AS119" s="3"/>
      <c r="AT119" s="3" t="s">
        <v>12</v>
      </c>
      <c r="AU119" s="3" t="s">
        <v>224</v>
      </c>
      <c r="AV119" s="8">
        <v>0</v>
      </c>
      <c r="AW119" s="8">
        <v>0</v>
      </c>
      <c r="AX119" s="8">
        <v>0</v>
      </c>
      <c r="AY119" s="218">
        <v>0</v>
      </c>
      <c r="AZ119" s="8">
        <v>0</v>
      </c>
      <c r="BA119" s="8">
        <v>0</v>
      </c>
      <c r="BB119" s="230">
        <v>0</v>
      </c>
      <c r="BC119" s="218">
        <v>0</v>
      </c>
      <c r="BD119" s="3"/>
      <c r="BE119" s="3" t="s">
        <v>12</v>
      </c>
      <c r="BF119" s="474" t="s">
        <v>224</v>
      </c>
      <c r="BG119" s="4">
        <f t="shared" si="119"/>
        <v>112468</v>
      </c>
      <c r="BH119" s="4">
        <f t="shared" si="119"/>
        <v>128134</v>
      </c>
      <c r="BI119" s="4">
        <f t="shared" si="119"/>
        <v>127009</v>
      </c>
      <c r="BJ119" s="216">
        <f aca="true" t="shared" si="124" ref="BJ119:BJ132">(BI119/BH119*100)</f>
        <v>99.12201289275289</v>
      </c>
      <c r="BK119" s="4">
        <f aca="true" t="shared" si="125" ref="BK119:BK124">(AK119+AV119+AZ119)</f>
        <v>0</v>
      </c>
      <c r="BL119" s="4">
        <f aca="true" t="shared" si="126" ref="BL119:BM124">(AL119+AW119+BA119)</f>
        <v>0</v>
      </c>
      <c r="BM119" s="478">
        <f t="shared" si="126"/>
        <v>0</v>
      </c>
      <c r="BN119" s="218">
        <v>0</v>
      </c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</row>
    <row r="120" spans="1:80" ht="12.75">
      <c r="A120" s="41"/>
      <c r="B120" s="70" t="s">
        <v>15</v>
      </c>
      <c r="C120" s="41" t="s">
        <v>372</v>
      </c>
      <c r="D120" s="41">
        <v>0</v>
      </c>
      <c r="E120" s="41">
        <v>0</v>
      </c>
      <c r="F120" s="41">
        <v>0</v>
      </c>
      <c r="G120" s="218">
        <v>0</v>
      </c>
      <c r="H120" s="41">
        <v>0</v>
      </c>
      <c r="I120" s="41">
        <v>0</v>
      </c>
      <c r="J120" s="41">
        <v>0</v>
      </c>
      <c r="K120" s="218">
        <v>0</v>
      </c>
      <c r="L120" s="3"/>
      <c r="M120" s="3" t="s">
        <v>15</v>
      </c>
      <c r="N120" s="3" t="s">
        <v>372</v>
      </c>
      <c r="O120" s="8">
        <v>0</v>
      </c>
      <c r="P120" s="8">
        <v>0</v>
      </c>
      <c r="Q120" s="230">
        <v>0</v>
      </c>
      <c r="R120" s="218">
        <v>0</v>
      </c>
      <c r="S120" s="471">
        <v>0</v>
      </c>
      <c r="T120" s="8">
        <v>0</v>
      </c>
      <c r="U120" s="8">
        <v>0</v>
      </c>
      <c r="V120" s="218">
        <v>0</v>
      </c>
      <c r="W120" s="3"/>
      <c r="X120" s="3" t="s">
        <v>15</v>
      </c>
      <c r="Y120" s="474" t="s">
        <v>372</v>
      </c>
      <c r="Z120" s="4">
        <f t="shared" si="116"/>
        <v>0</v>
      </c>
      <c r="AA120" s="4">
        <f t="shared" si="116"/>
        <v>0</v>
      </c>
      <c r="AB120" s="4">
        <f t="shared" si="116"/>
        <v>0</v>
      </c>
      <c r="AC120" s="218">
        <v>0</v>
      </c>
      <c r="AD120" s="471">
        <v>716482</v>
      </c>
      <c r="AE120" s="8">
        <v>686073</v>
      </c>
      <c r="AF120" s="8">
        <v>616275</v>
      </c>
      <c r="AG120" s="216">
        <f t="shared" si="117"/>
        <v>89.82644703989226</v>
      </c>
      <c r="AH120" s="3"/>
      <c r="AI120" s="3" t="s">
        <v>15</v>
      </c>
      <c r="AJ120" s="3" t="s">
        <v>372</v>
      </c>
      <c r="AK120" s="8">
        <v>0</v>
      </c>
      <c r="AL120" s="8">
        <v>0</v>
      </c>
      <c r="AM120" s="8">
        <v>0</v>
      </c>
      <c r="AN120" s="218">
        <v>0</v>
      </c>
      <c r="AO120" s="4">
        <f t="shared" si="118"/>
        <v>716482</v>
      </c>
      <c r="AP120" s="4">
        <f t="shared" si="118"/>
        <v>686073</v>
      </c>
      <c r="AQ120" s="4">
        <f t="shared" si="118"/>
        <v>616275</v>
      </c>
      <c r="AR120" s="216">
        <f>(AQ120/AP120*100)</f>
        <v>89.82644703989226</v>
      </c>
      <c r="AS120" s="3"/>
      <c r="AT120" s="3" t="s">
        <v>15</v>
      </c>
      <c r="AU120" s="3" t="s">
        <v>372</v>
      </c>
      <c r="AV120" s="8">
        <v>0</v>
      </c>
      <c r="AW120" s="8">
        <v>0</v>
      </c>
      <c r="AX120" s="8">
        <v>0</v>
      </c>
      <c r="AY120" s="218">
        <v>0</v>
      </c>
      <c r="AZ120" s="8">
        <v>0</v>
      </c>
      <c r="BA120" s="8">
        <v>0</v>
      </c>
      <c r="BB120" s="230">
        <v>0</v>
      </c>
      <c r="BC120" s="218">
        <v>0</v>
      </c>
      <c r="BD120" s="3"/>
      <c r="BE120" s="3" t="s">
        <v>15</v>
      </c>
      <c r="BF120" s="474" t="s">
        <v>372</v>
      </c>
      <c r="BG120" s="4">
        <f t="shared" si="119"/>
        <v>716482</v>
      </c>
      <c r="BH120" s="4">
        <f t="shared" si="119"/>
        <v>686073</v>
      </c>
      <c r="BI120" s="4">
        <f t="shared" si="119"/>
        <v>616275</v>
      </c>
      <c r="BJ120" s="216">
        <f t="shared" si="124"/>
        <v>89.82644703989226</v>
      </c>
      <c r="BK120" s="4">
        <f t="shared" si="125"/>
        <v>0</v>
      </c>
      <c r="BL120" s="4">
        <f t="shared" si="126"/>
        <v>0</v>
      </c>
      <c r="BM120" s="478">
        <f t="shared" si="126"/>
        <v>0</v>
      </c>
      <c r="BN120" s="218">
        <v>0</v>
      </c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</row>
    <row r="121" spans="1:80" ht="12.75">
      <c r="A121" s="41"/>
      <c r="B121" s="70" t="s">
        <v>16</v>
      </c>
      <c r="C121" s="41" t="s">
        <v>373</v>
      </c>
      <c r="D121" s="41">
        <v>0</v>
      </c>
      <c r="E121" s="41">
        <v>0</v>
      </c>
      <c r="F121" s="41">
        <v>0</v>
      </c>
      <c r="G121" s="218">
        <v>0</v>
      </c>
      <c r="H121" s="41">
        <v>0</v>
      </c>
      <c r="I121" s="41">
        <v>0</v>
      </c>
      <c r="J121" s="41">
        <v>0</v>
      </c>
      <c r="K121" s="218">
        <v>0</v>
      </c>
      <c r="L121" s="3"/>
      <c r="M121" s="3" t="s">
        <v>16</v>
      </c>
      <c r="N121" s="3" t="s">
        <v>373</v>
      </c>
      <c r="O121" s="8">
        <v>0</v>
      </c>
      <c r="P121" s="8">
        <v>0</v>
      </c>
      <c r="Q121" s="230">
        <v>0</v>
      </c>
      <c r="R121" s="218">
        <v>0</v>
      </c>
      <c r="S121" s="471">
        <v>0</v>
      </c>
      <c r="T121" s="8">
        <v>0</v>
      </c>
      <c r="U121" s="8">
        <v>0</v>
      </c>
      <c r="V121" s="218">
        <v>0</v>
      </c>
      <c r="W121" s="3"/>
      <c r="X121" s="3" t="s">
        <v>16</v>
      </c>
      <c r="Y121" s="474" t="s">
        <v>373</v>
      </c>
      <c r="Z121" s="4">
        <f t="shared" si="116"/>
        <v>0</v>
      </c>
      <c r="AA121" s="4">
        <f t="shared" si="116"/>
        <v>0</v>
      </c>
      <c r="AB121" s="4">
        <f t="shared" si="116"/>
        <v>0</v>
      </c>
      <c r="AC121" s="218">
        <v>0</v>
      </c>
      <c r="AD121" s="471">
        <v>21200</v>
      </c>
      <c r="AE121" s="8">
        <v>21200</v>
      </c>
      <c r="AF121" s="8">
        <v>16664</v>
      </c>
      <c r="AG121" s="216">
        <f t="shared" si="117"/>
        <v>78.60377358490565</v>
      </c>
      <c r="AH121" s="3"/>
      <c r="AI121" s="3" t="s">
        <v>16</v>
      </c>
      <c r="AJ121" s="3" t="s">
        <v>373</v>
      </c>
      <c r="AK121" s="8">
        <v>0</v>
      </c>
      <c r="AL121" s="8">
        <v>0</v>
      </c>
      <c r="AM121" s="8">
        <v>0</v>
      </c>
      <c r="AN121" s="218">
        <v>0</v>
      </c>
      <c r="AO121" s="4">
        <f t="shared" si="118"/>
        <v>21200</v>
      </c>
      <c r="AP121" s="4">
        <f t="shared" si="118"/>
        <v>21200</v>
      </c>
      <c r="AQ121" s="4">
        <f t="shared" si="118"/>
        <v>16664</v>
      </c>
      <c r="AR121" s="216">
        <f>(AQ121/AP121*100)</f>
        <v>78.60377358490565</v>
      </c>
      <c r="AS121" s="3"/>
      <c r="AT121" s="3" t="s">
        <v>16</v>
      </c>
      <c r="AU121" s="3" t="s">
        <v>373</v>
      </c>
      <c r="AV121" s="8">
        <v>0</v>
      </c>
      <c r="AW121" s="8">
        <v>0</v>
      </c>
      <c r="AX121" s="8">
        <v>0</v>
      </c>
      <c r="AY121" s="218">
        <v>0</v>
      </c>
      <c r="AZ121" s="8">
        <v>0</v>
      </c>
      <c r="BA121" s="8">
        <v>0</v>
      </c>
      <c r="BB121" s="230">
        <v>0</v>
      </c>
      <c r="BC121" s="218">
        <v>0</v>
      </c>
      <c r="BD121" s="3"/>
      <c r="BE121" s="3" t="s">
        <v>16</v>
      </c>
      <c r="BF121" s="474" t="s">
        <v>373</v>
      </c>
      <c r="BG121" s="4">
        <f t="shared" si="119"/>
        <v>21200</v>
      </c>
      <c r="BH121" s="4">
        <f t="shared" si="119"/>
        <v>21200</v>
      </c>
      <c r="BI121" s="4">
        <f t="shared" si="119"/>
        <v>16664</v>
      </c>
      <c r="BJ121" s="216">
        <f t="shared" si="124"/>
        <v>78.60377358490565</v>
      </c>
      <c r="BK121" s="4">
        <f t="shared" si="125"/>
        <v>0</v>
      </c>
      <c r="BL121" s="4">
        <f t="shared" si="126"/>
        <v>0</v>
      </c>
      <c r="BM121" s="478">
        <f t="shared" si="126"/>
        <v>0</v>
      </c>
      <c r="BN121" s="218">
        <v>0</v>
      </c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</row>
    <row r="122" spans="1:80" ht="12.75">
      <c r="A122" s="41"/>
      <c r="B122" s="70" t="s">
        <v>17</v>
      </c>
      <c r="C122" s="41" t="s">
        <v>225</v>
      </c>
      <c r="D122" s="41">
        <v>1117</v>
      </c>
      <c r="E122" s="41">
        <v>1239</v>
      </c>
      <c r="F122" s="41">
        <v>1334</v>
      </c>
      <c r="G122" s="216">
        <f t="shared" si="120"/>
        <v>107.66747376916868</v>
      </c>
      <c r="H122" s="41">
        <v>407</v>
      </c>
      <c r="I122" s="41">
        <v>449</v>
      </c>
      <c r="J122" s="41">
        <v>464</v>
      </c>
      <c r="K122" s="216">
        <f t="shared" si="121"/>
        <v>103.34075723830736</v>
      </c>
      <c r="L122" s="3"/>
      <c r="M122" s="3" t="s">
        <v>17</v>
      </c>
      <c r="N122" s="3" t="s">
        <v>225</v>
      </c>
      <c r="O122" s="8">
        <v>1873</v>
      </c>
      <c r="P122" s="8">
        <v>2719</v>
      </c>
      <c r="Q122" s="230">
        <v>2564</v>
      </c>
      <c r="R122" s="216">
        <f t="shared" si="122"/>
        <v>94.29937477013608</v>
      </c>
      <c r="S122" s="471">
        <v>0</v>
      </c>
      <c r="T122" s="8">
        <v>0</v>
      </c>
      <c r="U122" s="8">
        <v>0</v>
      </c>
      <c r="V122" s="218">
        <v>0</v>
      </c>
      <c r="W122" s="3"/>
      <c r="X122" s="3" t="s">
        <v>17</v>
      </c>
      <c r="Y122" s="474" t="s">
        <v>225</v>
      </c>
      <c r="Z122" s="4">
        <f t="shared" si="116"/>
        <v>1873</v>
      </c>
      <c r="AA122" s="4">
        <f t="shared" si="116"/>
        <v>2719</v>
      </c>
      <c r="AB122" s="4">
        <f t="shared" si="116"/>
        <v>2564</v>
      </c>
      <c r="AC122" s="216">
        <f t="shared" si="123"/>
        <v>94.29937477013608</v>
      </c>
      <c r="AD122" s="471">
        <v>0</v>
      </c>
      <c r="AE122" s="8">
        <v>0</v>
      </c>
      <c r="AF122" s="8">
        <v>0</v>
      </c>
      <c r="AG122" s="218">
        <v>0</v>
      </c>
      <c r="AH122" s="3"/>
      <c r="AI122" s="3" t="s">
        <v>17</v>
      </c>
      <c r="AJ122" s="3" t="s">
        <v>225</v>
      </c>
      <c r="AK122" s="8">
        <v>0</v>
      </c>
      <c r="AL122" s="8">
        <v>0</v>
      </c>
      <c r="AM122" s="8">
        <v>0</v>
      </c>
      <c r="AN122" s="218">
        <v>0</v>
      </c>
      <c r="AO122" s="4">
        <f t="shared" si="118"/>
        <v>0</v>
      </c>
      <c r="AP122" s="4">
        <f t="shared" si="118"/>
        <v>0</v>
      </c>
      <c r="AQ122" s="4">
        <f t="shared" si="118"/>
        <v>0</v>
      </c>
      <c r="AR122" s="218">
        <v>0</v>
      </c>
      <c r="AS122" s="3"/>
      <c r="AT122" s="3" t="s">
        <v>17</v>
      </c>
      <c r="AU122" s="3" t="s">
        <v>225</v>
      </c>
      <c r="AV122" s="8">
        <v>0</v>
      </c>
      <c r="AW122" s="8">
        <v>0</v>
      </c>
      <c r="AX122" s="8">
        <v>0</v>
      </c>
      <c r="AY122" s="218">
        <v>0</v>
      </c>
      <c r="AZ122" s="8">
        <v>0</v>
      </c>
      <c r="BA122" s="8">
        <v>184</v>
      </c>
      <c r="BB122" s="230">
        <v>184</v>
      </c>
      <c r="BC122" s="216">
        <f>(BB122/BA122*100)</f>
        <v>100</v>
      </c>
      <c r="BD122" s="3"/>
      <c r="BE122" s="3" t="s">
        <v>17</v>
      </c>
      <c r="BF122" s="474" t="s">
        <v>225</v>
      </c>
      <c r="BG122" s="4">
        <f t="shared" si="119"/>
        <v>3397</v>
      </c>
      <c r="BH122" s="4">
        <f t="shared" si="119"/>
        <v>4591</v>
      </c>
      <c r="BI122" s="4">
        <f t="shared" si="119"/>
        <v>4546</v>
      </c>
      <c r="BJ122" s="216">
        <f t="shared" si="124"/>
        <v>99.01982138967546</v>
      </c>
      <c r="BK122" s="4">
        <f t="shared" si="125"/>
        <v>0</v>
      </c>
      <c r="BL122" s="4">
        <f t="shared" si="126"/>
        <v>184</v>
      </c>
      <c r="BM122" s="478">
        <f t="shared" si="126"/>
        <v>184</v>
      </c>
      <c r="BN122" s="216">
        <f>(BM122/BL122*100)</f>
        <v>100</v>
      </c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</row>
    <row r="123" spans="1:80" ht="12.75">
      <c r="A123" s="41"/>
      <c r="B123" s="70" t="s">
        <v>19</v>
      </c>
      <c r="C123" s="41" t="s">
        <v>226</v>
      </c>
      <c r="D123" s="41">
        <v>2533</v>
      </c>
      <c r="E123" s="41">
        <v>5192</v>
      </c>
      <c r="F123" s="41">
        <v>3974</v>
      </c>
      <c r="G123" s="216">
        <f t="shared" si="120"/>
        <v>76.54083204930663</v>
      </c>
      <c r="H123" s="41">
        <v>913</v>
      </c>
      <c r="I123" s="41">
        <v>1862</v>
      </c>
      <c r="J123" s="41">
        <v>1446</v>
      </c>
      <c r="K123" s="216">
        <f t="shared" si="121"/>
        <v>77.65843179377015</v>
      </c>
      <c r="L123" s="3"/>
      <c r="M123" s="3" t="s">
        <v>19</v>
      </c>
      <c r="N123" s="3" t="s">
        <v>226</v>
      </c>
      <c r="O123" s="8">
        <v>1804</v>
      </c>
      <c r="P123" s="8">
        <v>2185</v>
      </c>
      <c r="Q123" s="230">
        <v>2018</v>
      </c>
      <c r="R123" s="216">
        <f t="shared" si="122"/>
        <v>92.35697940503432</v>
      </c>
      <c r="S123" s="471">
        <v>0</v>
      </c>
      <c r="T123" s="8">
        <v>0</v>
      </c>
      <c r="U123" s="8">
        <v>0</v>
      </c>
      <c r="V123" s="218">
        <v>0</v>
      </c>
      <c r="W123" s="3"/>
      <c r="X123" s="3" t="s">
        <v>19</v>
      </c>
      <c r="Y123" s="474" t="s">
        <v>226</v>
      </c>
      <c r="Z123" s="4">
        <f t="shared" si="116"/>
        <v>1804</v>
      </c>
      <c r="AA123" s="4">
        <f t="shared" si="116"/>
        <v>2185</v>
      </c>
      <c r="AB123" s="4">
        <f t="shared" si="116"/>
        <v>2018</v>
      </c>
      <c r="AC123" s="216">
        <f t="shared" si="123"/>
        <v>92.35697940503432</v>
      </c>
      <c r="AD123" s="471">
        <v>0</v>
      </c>
      <c r="AE123" s="8">
        <v>0</v>
      </c>
      <c r="AF123" s="8">
        <v>0</v>
      </c>
      <c r="AG123" s="218">
        <v>0</v>
      </c>
      <c r="AH123" s="3"/>
      <c r="AI123" s="3" t="s">
        <v>19</v>
      </c>
      <c r="AJ123" s="3" t="s">
        <v>226</v>
      </c>
      <c r="AK123" s="8">
        <v>0</v>
      </c>
      <c r="AL123" s="8">
        <v>0</v>
      </c>
      <c r="AM123" s="8">
        <v>0</v>
      </c>
      <c r="AN123" s="218">
        <v>0</v>
      </c>
      <c r="AO123" s="4">
        <f t="shared" si="118"/>
        <v>0</v>
      </c>
      <c r="AP123" s="4">
        <f t="shared" si="118"/>
        <v>0</v>
      </c>
      <c r="AQ123" s="4">
        <f t="shared" si="118"/>
        <v>0</v>
      </c>
      <c r="AR123" s="218">
        <v>0</v>
      </c>
      <c r="AS123" s="3"/>
      <c r="AT123" s="3" t="s">
        <v>19</v>
      </c>
      <c r="AU123" s="3" t="s">
        <v>226</v>
      </c>
      <c r="AV123" s="8">
        <v>0</v>
      </c>
      <c r="AW123" s="8">
        <v>0</v>
      </c>
      <c r="AX123" s="8">
        <v>0</v>
      </c>
      <c r="AY123" s="218">
        <v>0</v>
      </c>
      <c r="AZ123" s="8">
        <v>60</v>
      </c>
      <c r="BA123" s="8">
        <v>60</v>
      </c>
      <c r="BB123" s="230">
        <v>82</v>
      </c>
      <c r="BC123" s="216">
        <f>(BB123/BA123*100)</f>
        <v>136.66666666666666</v>
      </c>
      <c r="BD123" s="3"/>
      <c r="BE123" s="3" t="s">
        <v>19</v>
      </c>
      <c r="BF123" s="474" t="s">
        <v>226</v>
      </c>
      <c r="BG123" s="4">
        <f t="shared" si="119"/>
        <v>5310</v>
      </c>
      <c r="BH123" s="4">
        <f t="shared" si="119"/>
        <v>9299</v>
      </c>
      <c r="BI123" s="4">
        <f t="shared" si="119"/>
        <v>7520</v>
      </c>
      <c r="BJ123" s="216">
        <f t="shared" si="124"/>
        <v>80.86891063555221</v>
      </c>
      <c r="BK123" s="4">
        <f t="shared" si="125"/>
        <v>60</v>
      </c>
      <c r="BL123" s="4">
        <f t="shared" si="126"/>
        <v>60</v>
      </c>
      <c r="BM123" s="478">
        <f t="shared" si="126"/>
        <v>82</v>
      </c>
      <c r="BN123" s="216">
        <f>(BM123/BL123*100)</f>
        <v>136.66666666666666</v>
      </c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</row>
    <row r="124" spans="1:80" ht="12.75">
      <c r="A124" s="41"/>
      <c r="B124" s="70" t="s">
        <v>20</v>
      </c>
      <c r="C124" s="41" t="s">
        <v>141</v>
      </c>
      <c r="D124" s="41">
        <v>2303</v>
      </c>
      <c r="E124" s="41">
        <v>2311</v>
      </c>
      <c r="F124" s="41">
        <v>2169</v>
      </c>
      <c r="G124" s="216">
        <f t="shared" si="120"/>
        <v>93.85547382085677</v>
      </c>
      <c r="H124" s="41">
        <v>553</v>
      </c>
      <c r="I124" s="41">
        <v>553</v>
      </c>
      <c r="J124" s="41">
        <v>509</v>
      </c>
      <c r="K124" s="216">
        <f t="shared" si="121"/>
        <v>92.04339963833634</v>
      </c>
      <c r="L124" s="3"/>
      <c r="M124" s="3" t="s">
        <v>20</v>
      </c>
      <c r="N124" s="3" t="s">
        <v>141</v>
      </c>
      <c r="O124" s="8">
        <v>700</v>
      </c>
      <c r="P124" s="8">
        <v>720</v>
      </c>
      <c r="Q124" s="230">
        <v>724</v>
      </c>
      <c r="R124" s="216">
        <f t="shared" si="122"/>
        <v>100.55555555555556</v>
      </c>
      <c r="S124" s="471">
        <v>0</v>
      </c>
      <c r="T124" s="8">
        <v>0</v>
      </c>
      <c r="U124" s="8">
        <v>0</v>
      </c>
      <c r="V124" s="218">
        <v>0</v>
      </c>
      <c r="W124" s="3"/>
      <c r="X124" s="3" t="s">
        <v>20</v>
      </c>
      <c r="Y124" s="474" t="s">
        <v>141</v>
      </c>
      <c r="Z124" s="4">
        <f t="shared" si="116"/>
        <v>700</v>
      </c>
      <c r="AA124" s="4">
        <f t="shared" si="116"/>
        <v>720</v>
      </c>
      <c r="AB124" s="4">
        <f t="shared" si="116"/>
        <v>724</v>
      </c>
      <c r="AC124" s="216">
        <f t="shared" si="123"/>
        <v>100.55555555555556</v>
      </c>
      <c r="AD124" s="471">
        <v>300</v>
      </c>
      <c r="AE124" s="8">
        <v>300</v>
      </c>
      <c r="AF124" s="8">
        <v>102</v>
      </c>
      <c r="AG124" s="216">
        <f t="shared" si="117"/>
        <v>34</v>
      </c>
      <c r="AH124" s="3"/>
      <c r="AI124" s="3" t="s">
        <v>20</v>
      </c>
      <c r="AJ124" s="3" t="s">
        <v>141</v>
      </c>
      <c r="AK124" s="8">
        <v>0</v>
      </c>
      <c r="AL124" s="8">
        <v>0</v>
      </c>
      <c r="AM124" s="8">
        <v>0</v>
      </c>
      <c r="AN124" s="218">
        <v>0</v>
      </c>
      <c r="AO124" s="4">
        <f t="shared" si="118"/>
        <v>300</v>
      </c>
      <c r="AP124" s="4">
        <f t="shared" si="118"/>
        <v>300</v>
      </c>
      <c r="AQ124" s="4">
        <f t="shared" si="118"/>
        <v>102</v>
      </c>
      <c r="AR124" s="216">
        <f>(AQ124/AP124*100)</f>
        <v>34</v>
      </c>
      <c r="AS124" s="3"/>
      <c r="AT124" s="3" t="s">
        <v>20</v>
      </c>
      <c r="AU124" s="3" t="s">
        <v>141</v>
      </c>
      <c r="AV124" s="8">
        <v>0</v>
      </c>
      <c r="AW124" s="8">
        <v>0</v>
      </c>
      <c r="AX124" s="8">
        <v>0</v>
      </c>
      <c r="AY124" s="218">
        <v>0</v>
      </c>
      <c r="AZ124" s="8">
        <v>0</v>
      </c>
      <c r="BA124" s="8">
        <v>0</v>
      </c>
      <c r="BB124" s="230">
        <v>0</v>
      </c>
      <c r="BC124" s="218">
        <v>0</v>
      </c>
      <c r="BD124" s="3"/>
      <c r="BE124" s="3" t="s">
        <v>20</v>
      </c>
      <c r="BF124" s="474" t="s">
        <v>141</v>
      </c>
      <c r="BG124" s="4">
        <f t="shared" si="119"/>
        <v>3856</v>
      </c>
      <c r="BH124" s="4">
        <f t="shared" si="119"/>
        <v>3884</v>
      </c>
      <c r="BI124" s="4">
        <f t="shared" si="119"/>
        <v>3504</v>
      </c>
      <c r="BJ124" s="216">
        <f t="shared" si="124"/>
        <v>90.216271884655</v>
      </c>
      <c r="BK124" s="4">
        <f t="shared" si="125"/>
        <v>0</v>
      </c>
      <c r="BL124" s="4">
        <f t="shared" si="126"/>
        <v>0</v>
      </c>
      <c r="BM124" s="478">
        <f t="shared" si="126"/>
        <v>0</v>
      </c>
      <c r="BN124" s="218">
        <v>0</v>
      </c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</row>
    <row r="125" spans="1:80" ht="12.75">
      <c r="A125" s="41"/>
      <c r="B125" s="70" t="s">
        <v>21</v>
      </c>
      <c r="C125" s="147" t="s">
        <v>142</v>
      </c>
      <c r="D125" s="147">
        <v>1026</v>
      </c>
      <c r="E125" s="147">
        <v>1026</v>
      </c>
      <c r="F125" s="147">
        <v>1001</v>
      </c>
      <c r="G125" s="517">
        <f>(F125/E125*100)</f>
        <v>97.56335282651072</v>
      </c>
      <c r="H125" s="147">
        <v>309</v>
      </c>
      <c r="I125" s="147">
        <v>309</v>
      </c>
      <c r="J125" s="147">
        <v>266</v>
      </c>
      <c r="K125" s="216">
        <f>(J125/I125*100)</f>
        <v>86.08414239482201</v>
      </c>
      <c r="L125" s="3"/>
      <c r="M125" s="3" t="s">
        <v>21</v>
      </c>
      <c r="N125" s="3" t="s">
        <v>142</v>
      </c>
      <c r="O125" s="230">
        <v>3292</v>
      </c>
      <c r="P125" s="230">
        <v>4270</v>
      </c>
      <c r="Q125" s="230">
        <v>1838</v>
      </c>
      <c r="R125" s="517">
        <f>(Q125/P125*100)</f>
        <v>43.04449648711944</v>
      </c>
      <c r="S125" s="8">
        <v>527</v>
      </c>
      <c r="T125" s="8">
        <v>0</v>
      </c>
      <c r="U125" s="8">
        <v>0</v>
      </c>
      <c r="V125" s="218">
        <v>0</v>
      </c>
      <c r="W125" s="3"/>
      <c r="X125" s="3" t="s">
        <v>21</v>
      </c>
      <c r="Y125" s="474" t="s">
        <v>142</v>
      </c>
      <c r="Z125" s="4">
        <f aca="true" t="shared" si="127" ref="Z125:AB127">(O125-S125)</f>
        <v>2765</v>
      </c>
      <c r="AA125" s="4">
        <f t="shared" si="127"/>
        <v>4270</v>
      </c>
      <c r="AB125" s="4">
        <f t="shared" si="127"/>
        <v>1838</v>
      </c>
      <c r="AC125" s="216">
        <f>(AB125/AA125*100)</f>
        <v>43.04449648711944</v>
      </c>
      <c r="AD125" s="471">
        <v>0</v>
      </c>
      <c r="AE125" s="8">
        <v>0</v>
      </c>
      <c r="AF125" s="8">
        <v>0</v>
      </c>
      <c r="AG125" s="218">
        <v>0</v>
      </c>
      <c r="AH125" s="3"/>
      <c r="AI125" s="3" t="s">
        <v>21</v>
      </c>
      <c r="AJ125" s="3" t="s">
        <v>142</v>
      </c>
      <c r="AK125" s="8">
        <v>0</v>
      </c>
      <c r="AL125" s="8">
        <v>0</v>
      </c>
      <c r="AM125" s="8">
        <v>0</v>
      </c>
      <c r="AN125" s="218">
        <v>0</v>
      </c>
      <c r="AO125" s="4">
        <f aca="true" t="shared" si="128" ref="AO125:AQ127">(AD125-AK125)</f>
        <v>0</v>
      </c>
      <c r="AP125" s="4">
        <f t="shared" si="128"/>
        <v>0</v>
      </c>
      <c r="AQ125" s="4">
        <f t="shared" si="128"/>
        <v>0</v>
      </c>
      <c r="AR125" s="216">
        <v>0</v>
      </c>
      <c r="AS125" s="3"/>
      <c r="AT125" s="3" t="s">
        <v>21</v>
      </c>
      <c r="AU125" s="3" t="s">
        <v>142</v>
      </c>
      <c r="AV125" s="8">
        <v>0</v>
      </c>
      <c r="AW125" s="230">
        <v>0</v>
      </c>
      <c r="AX125" s="230">
        <v>0</v>
      </c>
      <c r="AY125" s="454">
        <v>0</v>
      </c>
      <c r="AZ125" s="230">
        <v>0</v>
      </c>
      <c r="BA125" s="230">
        <v>0</v>
      </c>
      <c r="BB125" s="230">
        <v>0</v>
      </c>
      <c r="BC125" s="454">
        <v>0</v>
      </c>
      <c r="BD125" s="474"/>
      <c r="BE125" s="3" t="s">
        <v>21</v>
      </c>
      <c r="BF125" s="474" t="s">
        <v>142</v>
      </c>
      <c r="BG125" s="478">
        <f aca="true" t="shared" si="129" ref="BG125:BI127">(D125+H125+O125+AD125+AV125+AZ125)</f>
        <v>4627</v>
      </c>
      <c r="BH125" s="478">
        <f t="shared" si="129"/>
        <v>5605</v>
      </c>
      <c r="BI125" s="478">
        <f t="shared" si="129"/>
        <v>3105</v>
      </c>
      <c r="BJ125" s="517">
        <f>(BI125/BH125*100)</f>
        <v>55.39696699375558</v>
      </c>
      <c r="BK125" s="478">
        <f aca="true" t="shared" si="130" ref="BK125:BM127">(AK125+AV125+AZ125)</f>
        <v>0</v>
      </c>
      <c r="BL125" s="478">
        <f t="shared" si="130"/>
        <v>0</v>
      </c>
      <c r="BM125" s="478">
        <f t="shared" si="130"/>
        <v>0</v>
      </c>
      <c r="BN125" s="454">
        <v>0</v>
      </c>
      <c r="BO125" s="147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</row>
    <row r="126" spans="1:80" ht="12.75">
      <c r="A126" s="41"/>
      <c r="B126" s="70" t="s">
        <v>22</v>
      </c>
      <c r="C126" s="41" t="s">
        <v>858</v>
      </c>
      <c r="D126" s="41">
        <v>0</v>
      </c>
      <c r="E126" s="41">
        <v>0</v>
      </c>
      <c r="F126" s="41">
        <v>0</v>
      </c>
      <c r="G126" s="218">
        <v>0</v>
      </c>
      <c r="H126" s="41">
        <v>0</v>
      </c>
      <c r="I126" s="41">
        <v>0</v>
      </c>
      <c r="J126" s="41">
        <v>0</v>
      </c>
      <c r="K126" s="218">
        <v>0</v>
      </c>
      <c r="L126" s="3"/>
      <c r="M126" s="70" t="s">
        <v>22</v>
      </c>
      <c r="N126" s="41" t="s">
        <v>858</v>
      </c>
      <c r="O126" s="8">
        <v>0</v>
      </c>
      <c r="P126" s="8">
        <v>52</v>
      </c>
      <c r="Q126" s="230">
        <v>0</v>
      </c>
      <c r="R126" s="517">
        <f>(Q126/P126*100)</f>
        <v>0</v>
      </c>
      <c r="S126" s="8">
        <v>0</v>
      </c>
      <c r="T126" s="8">
        <v>0</v>
      </c>
      <c r="U126" s="8">
        <v>0</v>
      </c>
      <c r="V126" s="218">
        <v>0</v>
      </c>
      <c r="W126" s="3"/>
      <c r="X126" s="70" t="s">
        <v>22</v>
      </c>
      <c r="Y126" s="147" t="s">
        <v>858</v>
      </c>
      <c r="Z126" s="478">
        <f t="shared" si="127"/>
        <v>0</v>
      </c>
      <c r="AA126" s="478">
        <f t="shared" si="127"/>
        <v>52</v>
      </c>
      <c r="AB126" s="478">
        <f t="shared" si="127"/>
        <v>0</v>
      </c>
      <c r="AC126" s="517">
        <f>(AB126/AA126*100)</f>
        <v>0</v>
      </c>
      <c r="AD126" s="230">
        <v>0</v>
      </c>
      <c r="AE126" s="230">
        <v>0</v>
      </c>
      <c r="AF126" s="230">
        <v>0</v>
      </c>
      <c r="AG126" s="218">
        <v>0</v>
      </c>
      <c r="AH126" s="3"/>
      <c r="AI126" s="70" t="s">
        <v>22</v>
      </c>
      <c r="AJ126" s="41" t="s">
        <v>858</v>
      </c>
      <c r="AK126" s="8">
        <v>0</v>
      </c>
      <c r="AL126" s="8">
        <v>0</v>
      </c>
      <c r="AM126" s="8">
        <v>0</v>
      </c>
      <c r="AN126" s="218">
        <v>0</v>
      </c>
      <c r="AO126" s="4">
        <f t="shared" si="128"/>
        <v>0</v>
      </c>
      <c r="AP126" s="4">
        <f t="shared" si="128"/>
        <v>0</v>
      </c>
      <c r="AQ126" s="4">
        <f t="shared" si="128"/>
        <v>0</v>
      </c>
      <c r="AR126" s="216">
        <v>0</v>
      </c>
      <c r="AS126" s="3"/>
      <c r="AT126" s="70" t="s">
        <v>22</v>
      </c>
      <c r="AU126" s="41" t="s">
        <v>858</v>
      </c>
      <c r="AV126" s="8">
        <v>0</v>
      </c>
      <c r="AW126" s="8">
        <v>0</v>
      </c>
      <c r="AX126" s="8">
        <v>0</v>
      </c>
      <c r="AY126" s="218">
        <v>0</v>
      </c>
      <c r="AZ126" s="8">
        <v>0</v>
      </c>
      <c r="BA126" s="8">
        <v>0</v>
      </c>
      <c r="BB126" s="230">
        <v>0</v>
      </c>
      <c r="BC126" s="218">
        <v>0</v>
      </c>
      <c r="BD126" s="3"/>
      <c r="BE126" s="70" t="s">
        <v>22</v>
      </c>
      <c r="BF126" s="41" t="s">
        <v>858</v>
      </c>
      <c r="BG126" s="478">
        <f t="shared" si="129"/>
        <v>0</v>
      </c>
      <c r="BH126" s="478">
        <f t="shared" si="129"/>
        <v>52</v>
      </c>
      <c r="BI126" s="478">
        <f t="shared" si="129"/>
        <v>0</v>
      </c>
      <c r="BJ126" s="517">
        <f>(BI126/BH126*100)</f>
        <v>0</v>
      </c>
      <c r="BK126" s="478">
        <f t="shared" si="130"/>
        <v>0</v>
      </c>
      <c r="BL126" s="478">
        <f t="shared" si="130"/>
        <v>0</v>
      </c>
      <c r="BM126" s="478">
        <f t="shared" si="130"/>
        <v>0</v>
      </c>
      <c r="BN126" s="218">
        <v>0</v>
      </c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</row>
    <row r="127" spans="1:80" ht="12.75">
      <c r="A127" s="41"/>
      <c r="B127" s="70" t="s">
        <v>23</v>
      </c>
      <c r="C127" s="41" t="s">
        <v>859</v>
      </c>
      <c r="D127" s="44">
        <v>0</v>
      </c>
      <c r="E127" s="44">
        <v>0</v>
      </c>
      <c r="F127" s="44">
        <v>0</v>
      </c>
      <c r="G127" s="218">
        <v>0</v>
      </c>
      <c r="H127" s="44">
        <v>0</v>
      </c>
      <c r="I127" s="44">
        <v>0</v>
      </c>
      <c r="J127" s="44">
        <v>0</v>
      </c>
      <c r="K127" s="218">
        <v>0</v>
      </c>
      <c r="L127" s="3"/>
      <c r="M127" s="70" t="s">
        <v>23</v>
      </c>
      <c r="N127" s="41" t="s">
        <v>859</v>
      </c>
      <c r="O127" s="8">
        <v>0</v>
      </c>
      <c r="P127" s="10">
        <v>52</v>
      </c>
      <c r="Q127" s="457">
        <v>0</v>
      </c>
      <c r="R127" s="517">
        <f>(Q127/P127*100)</f>
        <v>0</v>
      </c>
      <c r="S127" s="10">
        <v>0</v>
      </c>
      <c r="T127" s="8">
        <v>0</v>
      </c>
      <c r="U127" s="8">
        <v>0</v>
      </c>
      <c r="V127" s="218">
        <v>0</v>
      </c>
      <c r="W127" s="3"/>
      <c r="X127" s="70" t="s">
        <v>23</v>
      </c>
      <c r="Y127" s="147" t="s">
        <v>859</v>
      </c>
      <c r="Z127" s="479">
        <f t="shared" si="127"/>
        <v>0</v>
      </c>
      <c r="AA127" s="479">
        <f t="shared" si="127"/>
        <v>52</v>
      </c>
      <c r="AB127" s="479">
        <f t="shared" si="127"/>
        <v>0</v>
      </c>
      <c r="AC127" s="522">
        <f>(AB127/AA127*100)</f>
        <v>0</v>
      </c>
      <c r="AD127" s="457">
        <v>0</v>
      </c>
      <c r="AE127" s="457">
        <v>0</v>
      </c>
      <c r="AF127" s="457">
        <v>0</v>
      </c>
      <c r="AG127" s="225">
        <v>0</v>
      </c>
      <c r="AH127" s="3"/>
      <c r="AI127" s="70" t="s">
        <v>23</v>
      </c>
      <c r="AJ127" s="41" t="s">
        <v>859</v>
      </c>
      <c r="AK127" s="8">
        <v>0</v>
      </c>
      <c r="AL127" s="8">
        <v>0</v>
      </c>
      <c r="AM127" s="8">
        <v>0</v>
      </c>
      <c r="AN127" s="218">
        <v>0</v>
      </c>
      <c r="AO127" s="4">
        <f t="shared" si="128"/>
        <v>0</v>
      </c>
      <c r="AP127" s="4">
        <f t="shared" si="128"/>
        <v>0</v>
      </c>
      <c r="AQ127" s="4">
        <f t="shared" si="128"/>
        <v>0</v>
      </c>
      <c r="AR127" s="216">
        <v>0</v>
      </c>
      <c r="AS127" s="3"/>
      <c r="AT127" s="70" t="s">
        <v>23</v>
      </c>
      <c r="AU127" s="41" t="s">
        <v>859</v>
      </c>
      <c r="AV127" s="8">
        <v>0</v>
      </c>
      <c r="AW127" s="8">
        <v>0</v>
      </c>
      <c r="AX127" s="10">
        <v>0</v>
      </c>
      <c r="AY127" s="218">
        <v>0</v>
      </c>
      <c r="AZ127" s="8">
        <v>0</v>
      </c>
      <c r="BA127" s="8">
        <v>0</v>
      </c>
      <c r="BB127" s="457">
        <v>0</v>
      </c>
      <c r="BC127" s="225">
        <v>0</v>
      </c>
      <c r="BD127" s="33"/>
      <c r="BE127" s="70" t="s">
        <v>23</v>
      </c>
      <c r="BF127" s="41" t="s">
        <v>859</v>
      </c>
      <c r="BG127" s="478">
        <f t="shared" si="129"/>
        <v>0</v>
      </c>
      <c r="BH127" s="478">
        <f t="shared" si="129"/>
        <v>52</v>
      </c>
      <c r="BI127" s="478">
        <f t="shared" si="129"/>
        <v>0</v>
      </c>
      <c r="BJ127" s="517">
        <f>(BI127/BH127*100)</f>
        <v>0</v>
      </c>
      <c r="BK127" s="478">
        <f t="shared" si="130"/>
        <v>0</v>
      </c>
      <c r="BL127" s="478">
        <f t="shared" si="130"/>
        <v>0</v>
      </c>
      <c r="BM127" s="478">
        <f t="shared" si="130"/>
        <v>0</v>
      </c>
      <c r="BN127" s="225">
        <v>0</v>
      </c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</row>
    <row r="128" spans="1:80" ht="12.75">
      <c r="A128" s="48" t="s">
        <v>140</v>
      </c>
      <c r="B128" s="48"/>
      <c r="C128" s="48" t="s">
        <v>227</v>
      </c>
      <c r="D128" s="49">
        <f>SUM(D118:D127)</f>
        <v>587856</v>
      </c>
      <c r="E128" s="49">
        <f>SUM(E118:E127)</f>
        <v>705502</v>
      </c>
      <c r="F128" s="49">
        <f>SUM(F118:F127)</f>
        <v>683929</v>
      </c>
      <c r="G128" s="220">
        <f t="shared" si="120"/>
        <v>96.94217734322511</v>
      </c>
      <c r="H128" s="49">
        <f>SUM(H118:H127)</f>
        <v>185996</v>
      </c>
      <c r="I128" s="49">
        <f>SUM(I118:I127)</f>
        <v>227987</v>
      </c>
      <c r="J128" s="49">
        <f>SUM(J118:J127)</f>
        <v>226529</v>
      </c>
      <c r="K128" s="220">
        <f t="shared" si="121"/>
        <v>99.36048985249158</v>
      </c>
      <c r="L128" s="145" t="s">
        <v>140</v>
      </c>
      <c r="M128" s="146"/>
      <c r="N128" s="146" t="s">
        <v>227</v>
      </c>
      <c r="O128" s="49">
        <f>SUM(O118:O127)</f>
        <v>180591</v>
      </c>
      <c r="P128" s="49">
        <f>SUM(P118:P127)</f>
        <v>207037</v>
      </c>
      <c r="Q128" s="49">
        <f>SUM(Q118:Q127)</f>
        <v>206681</v>
      </c>
      <c r="R128" s="220">
        <f t="shared" si="122"/>
        <v>99.82805005868516</v>
      </c>
      <c r="S128" s="49">
        <f>SUM(S118:S127)</f>
        <v>527</v>
      </c>
      <c r="T128" s="49">
        <f>SUM(T118:T127)</f>
        <v>0</v>
      </c>
      <c r="U128" s="49">
        <f>SUM(U118:U127)</f>
        <v>0</v>
      </c>
      <c r="V128" s="257">
        <v>0</v>
      </c>
      <c r="W128" s="145" t="s">
        <v>140</v>
      </c>
      <c r="X128" s="146"/>
      <c r="Y128" s="146" t="s">
        <v>227</v>
      </c>
      <c r="Z128" s="49">
        <f>SUM(Z118:Z127)</f>
        <v>180064</v>
      </c>
      <c r="AA128" s="49">
        <f>SUM(AA118:AA127)</f>
        <v>207037</v>
      </c>
      <c r="AB128" s="49">
        <f>SUM(AB118:AB127)</f>
        <v>206681</v>
      </c>
      <c r="AC128" s="219">
        <f t="shared" si="123"/>
        <v>99.82805005868516</v>
      </c>
      <c r="AD128" s="49">
        <f>SUM(AD118:AD127)</f>
        <v>737982</v>
      </c>
      <c r="AE128" s="49">
        <f>SUM(AE118:AE127)</f>
        <v>713592</v>
      </c>
      <c r="AF128" s="49">
        <f>SUM(AF118:AF127)</f>
        <v>639440</v>
      </c>
      <c r="AG128" s="219">
        <f t="shared" si="117"/>
        <v>89.60862789941592</v>
      </c>
      <c r="AH128" s="27" t="s">
        <v>140</v>
      </c>
      <c r="AI128" s="2"/>
      <c r="AJ128" s="2" t="s">
        <v>227</v>
      </c>
      <c r="AK128" s="49">
        <f>SUM(AK118:AK127)</f>
        <v>0</v>
      </c>
      <c r="AL128" s="49">
        <f>SUM(AL118:AL127)</f>
        <v>0</v>
      </c>
      <c r="AM128" s="49">
        <f>SUM(AM118:AM127)</f>
        <v>0</v>
      </c>
      <c r="AN128" s="257">
        <v>0</v>
      </c>
      <c r="AO128" s="49">
        <f>SUM(AO118:AO127)</f>
        <v>737982</v>
      </c>
      <c r="AP128" s="49">
        <f>SUM(AP118:AP127)</f>
        <v>713592</v>
      </c>
      <c r="AQ128" s="49">
        <f>SUM(AQ118:AQ127)</f>
        <v>639440</v>
      </c>
      <c r="AR128" s="220">
        <f>(AQ128/AP128*100)</f>
        <v>89.60862789941592</v>
      </c>
      <c r="AS128" s="145" t="s">
        <v>140</v>
      </c>
      <c r="AT128" s="146"/>
      <c r="AU128" s="146" t="s">
        <v>227</v>
      </c>
      <c r="AV128" s="49">
        <f>SUM(AV118:AV127)</f>
        <v>0</v>
      </c>
      <c r="AW128" s="49">
        <f>SUM(AW118:AW127)</f>
        <v>0</v>
      </c>
      <c r="AX128" s="49">
        <f>SUM(AX118:AX127)</f>
        <v>0</v>
      </c>
      <c r="AY128" s="257">
        <v>0</v>
      </c>
      <c r="AZ128" s="49">
        <f>SUM(AZ118:AZ127)</f>
        <v>5000</v>
      </c>
      <c r="BA128" s="49">
        <f>SUM(BA118:BA127)</f>
        <v>7104</v>
      </c>
      <c r="BB128" s="49">
        <f>SUM(BB118:BB127)</f>
        <v>7206</v>
      </c>
      <c r="BC128" s="220">
        <f>(BB128/BA128*100)</f>
        <v>101.4358108108108</v>
      </c>
      <c r="BD128" s="145" t="s">
        <v>140</v>
      </c>
      <c r="BE128" s="146"/>
      <c r="BF128" s="146" t="s">
        <v>227</v>
      </c>
      <c r="BG128" s="49">
        <f>SUM(BG118:BG127)</f>
        <v>1697425</v>
      </c>
      <c r="BH128" s="49">
        <f>SUM(BH118:BH127)</f>
        <v>1861222</v>
      </c>
      <c r="BI128" s="49">
        <f>SUM(BI118:BI127)</f>
        <v>1763785</v>
      </c>
      <c r="BJ128" s="220">
        <f t="shared" si="124"/>
        <v>94.76489102320949</v>
      </c>
      <c r="BK128" s="49">
        <f>SUM(BK118:BK127)</f>
        <v>5000</v>
      </c>
      <c r="BL128" s="49">
        <f>SUM(BL118:BL127)</f>
        <v>7104</v>
      </c>
      <c r="BM128" s="49">
        <f>SUM(BM118:BM127)</f>
        <v>7206</v>
      </c>
      <c r="BN128" s="219">
        <f>(BM128/BL128*100)</f>
        <v>101.4358108108108</v>
      </c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</row>
    <row r="129" spans="1:80" ht="12.75">
      <c r="A129" s="518"/>
      <c r="B129" s="519"/>
      <c r="C129" s="140" t="s">
        <v>68</v>
      </c>
      <c r="D129" s="49">
        <f>(D111+D128)</f>
        <v>587856</v>
      </c>
      <c r="E129" s="49">
        <f>(E111+E128)</f>
        <v>717142</v>
      </c>
      <c r="F129" s="49">
        <f>(F111+F128)</f>
        <v>694254</v>
      </c>
      <c r="G129" s="520">
        <f t="shared" si="120"/>
        <v>96.80844240052876</v>
      </c>
      <c r="H129" s="49">
        <f>(H111+H128)</f>
        <v>185996</v>
      </c>
      <c r="I129" s="49">
        <f>(I111+I128)</f>
        <v>230802</v>
      </c>
      <c r="J129" s="49">
        <f>(J111+J128)</f>
        <v>228067</v>
      </c>
      <c r="K129" s="520">
        <f t="shared" si="121"/>
        <v>98.81500160310569</v>
      </c>
      <c r="L129" s="518"/>
      <c r="M129" s="519"/>
      <c r="N129" s="140" t="s">
        <v>68</v>
      </c>
      <c r="O129" s="49">
        <f>(O111+O128)</f>
        <v>372970</v>
      </c>
      <c r="P129" s="49">
        <f>(P111+P128)</f>
        <v>493766</v>
      </c>
      <c r="Q129" s="49">
        <f>(Q111+Q128)</f>
        <v>486226</v>
      </c>
      <c r="R129" s="520">
        <f t="shared" si="122"/>
        <v>98.47296087620452</v>
      </c>
      <c r="S129" s="49">
        <f>(S111+S128)</f>
        <v>527</v>
      </c>
      <c r="T129" s="49">
        <f>(T111+T128)</f>
        <v>0</v>
      </c>
      <c r="U129" s="49">
        <f>(U111+U128)</f>
        <v>0</v>
      </c>
      <c r="V129" s="521">
        <v>0</v>
      </c>
      <c r="W129" s="518"/>
      <c r="X129" s="519"/>
      <c r="Y129" s="140" t="s">
        <v>68</v>
      </c>
      <c r="Z129" s="49">
        <f>(Z111+Z128)</f>
        <v>372443</v>
      </c>
      <c r="AA129" s="49">
        <f>(AA111+AA128)</f>
        <v>493766</v>
      </c>
      <c r="AB129" s="49">
        <f>(AB111+AB128)</f>
        <v>486226</v>
      </c>
      <c r="AC129" s="523">
        <f t="shared" si="123"/>
        <v>98.47296087620452</v>
      </c>
      <c r="AD129" s="49">
        <f>(AD111+AD128)</f>
        <v>957775</v>
      </c>
      <c r="AE129" s="49">
        <f>(AE111+AE128)</f>
        <v>1160797</v>
      </c>
      <c r="AF129" s="49">
        <f>(AF111+AF128)</f>
        <v>1030708</v>
      </c>
      <c r="AG129" s="524">
        <f t="shared" si="117"/>
        <v>88.79313092642383</v>
      </c>
      <c r="AH129" s="518"/>
      <c r="AI129" s="519"/>
      <c r="AJ129" s="140" t="s">
        <v>68</v>
      </c>
      <c r="AK129" s="525">
        <f>(AK111+AK128)</f>
        <v>22981</v>
      </c>
      <c r="AL129" s="49">
        <f>(AL111+AL128)</f>
        <v>47006</v>
      </c>
      <c r="AM129" s="49">
        <f>(AM111+AM128)</f>
        <v>23049</v>
      </c>
      <c r="AN129" s="520">
        <f>(AM129/AL129*100)</f>
        <v>49.03416585116794</v>
      </c>
      <c r="AO129" s="49">
        <f>(AO111+AO128)</f>
        <v>934794</v>
      </c>
      <c r="AP129" s="49">
        <f>(AP111+AP128)</f>
        <v>1113791</v>
      </c>
      <c r="AQ129" s="49">
        <f>(AQ111+AQ128)</f>
        <v>1007659</v>
      </c>
      <c r="AR129" s="520">
        <f>(AQ129/AP129*100)</f>
        <v>90.47110274728382</v>
      </c>
      <c r="AS129" s="518"/>
      <c r="AT129" s="519"/>
      <c r="AU129" s="140" t="s">
        <v>68</v>
      </c>
      <c r="AV129" s="49">
        <f>(AV111+AV128)</f>
        <v>0</v>
      </c>
      <c r="AW129" s="49">
        <f>(AW111+AW128)</f>
        <v>3466</v>
      </c>
      <c r="AX129" s="49">
        <f>(AX111+AX128)</f>
        <v>3466</v>
      </c>
      <c r="AY129" s="521">
        <v>0</v>
      </c>
      <c r="AZ129" s="49">
        <f>(AZ111+AZ128)</f>
        <v>6300</v>
      </c>
      <c r="BA129" s="49">
        <f>(BA111+BA128)</f>
        <v>10113</v>
      </c>
      <c r="BB129" s="49">
        <f>(BB111+BB128)</f>
        <v>10215</v>
      </c>
      <c r="BC129" s="520">
        <f>(BB129/BA129*100)</f>
        <v>101.00860278849007</v>
      </c>
      <c r="BD129" s="518"/>
      <c r="BE129" s="519"/>
      <c r="BF129" s="140" t="s">
        <v>68</v>
      </c>
      <c r="BG129" s="49">
        <f>(BG111+BG128)</f>
        <v>2110897</v>
      </c>
      <c r="BH129" s="49">
        <f>(BH111+BH128)</f>
        <v>2616086</v>
      </c>
      <c r="BI129" s="49">
        <f>(BI111+BI128)</f>
        <v>2452936</v>
      </c>
      <c r="BJ129" s="520">
        <f t="shared" si="124"/>
        <v>93.76358422467763</v>
      </c>
      <c r="BK129" s="49">
        <f>(BK111+BK128)</f>
        <v>96081</v>
      </c>
      <c r="BL129" s="49">
        <f>(BL111+BL128)</f>
        <v>131574</v>
      </c>
      <c r="BM129" s="49">
        <f>(BM111+BM128)</f>
        <v>108116</v>
      </c>
      <c r="BN129" s="520">
        <f>(BM129/BL129*100)</f>
        <v>82.17124963898642</v>
      </c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</row>
    <row r="130" spans="1:8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</row>
    <row r="131" spans="1:80" ht="12.75">
      <c r="A131" s="40" t="s">
        <v>13</v>
      </c>
      <c r="B131" s="40"/>
      <c r="C131" s="40" t="s">
        <v>143</v>
      </c>
      <c r="D131" s="45">
        <f aca="true" t="shared" si="131" ref="D131:J131">(D129)</f>
        <v>587856</v>
      </c>
      <c r="E131" s="45">
        <f t="shared" si="131"/>
        <v>717142</v>
      </c>
      <c r="F131" s="45">
        <f t="shared" si="131"/>
        <v>694254</v>
      </c>
      <c r="G131" s="215">
        <f t="shared" si="120"/>
        <v>96.80844240052876</v>
      </c>
      <c r="H131" s="45">
        <f t="shared" si="131"/>
        <v>185996</v>
      </c>
      <c r="I131" s="45">
        <f t="shared" si="131"/>
        <v>230802</v>
      </c>
      <c r="J131" s="45">
        <f t="shared" si="131"/>
        <v>228067</v>
      </c>
      <c r="K131" s="215">
        <f t="shared" si="121"/>
        <v>98.81500160310569</v>
      </c>
      <c r="L131" s="40" t="s">
        <v>13</v>
      </c>
      <c r="M131" s="40"/>
      <c r="N131" s="40" t="s">
        <v>143</v>
      </c>
      <c r="O131" s="45">
        <f>(O129-O132)</f>
        <v>306170</v>
      </c>
      <c r="P131" s="45">
        <f>(P129-P132)</f>
        <v>422777</v>
      </c>
      <c r="Q131" s="45">
        <f>(Q129-Q132)</f>
        <v>414840</v>
      </c>
      <c r="R131" s="215">
        <f t="shared" si="122"/>
        <v>98.12265094837231</v>
      </c>
      <c r="S131" s="45">
        <f>(S129)</f>
        <v>527</v>
      </c>
      <c r="T131" s="45">
        <f>(T129)</f>
        <v>0</v>
      </c>
      <c r="U131" s="45">
        <f>(U129)</f>
        <v>0</v>
      </c>
      <c r="V131" s="217">
        <v>0</v>
      </c>
      <c r="W131" s="40" t="s">
        <v>13</v>
      </c>
      <c r="X131" s="40"/>
      <c r="Y131" s="40" t="s">
        <v>143</v>
      </c>
      <c r="Z131" s="45">
        <f>(Z129-Z132)</f>
        <v>305643</v>
      </c>
      <c r="AA131" s="45">
        <f>(AA129-AA132)</f>
        <v>422777</v>
      </c>
      <c r="AB131" s="45">
        <f>(AB129-AB132)</f>
        <v>414840</v>
      </c>
      <c r="AC131" s="215">
        <f t="shared" si="123"/>
        <v>98.12265094837231</v>
      </c>
      <c r="AD131" s="45">
        <f>(AO131)</f>
        <v>934794</v>
      </c>
      <c r="AE131" s="45">
        <f>(AP131)</f>
        <v>1113791</v>
      </c>
      <c r="AF131" s="45">
        <f>(AQ131)</f>
        <v>1007659</v>
      </c>
      <c r="AG131" s="215">
        <f t="shared" si="117"/>
        <v>90.47110274728382</v>
      </c>
      <c r="AH131" s="40" t="s">
        <v>13</v>
      </c>
      <c r="AI131" s="40"/>
      <c r="AJ131" s="40" t="s">
        <v>143</v>
      </c>
      <c r="AK131" s="40">
        <v>0</v>
      </c>
      <c r="AL131" s="40">
        <v>0</v>
      </c>
      <c r="AM131" s="40">
        <v>0</v>
      </c>
      <c r="AN131" s="217">
        <v>0</v>
      </c>
      <c r="AO131" s="45">
        <f>(AO129)</f>
        <v>934794</v>
      </c>
      <c r="AP131" s="45">
        <f>(AP129)</f>
        <v>1113791</v>
      </c>
      <c r="AQ131" s="45">
        <f>(AQ129)</f>
        <v>1007659</v>
      </c>
      <c r="AR131" s="215">
        <f>(AQ131/AP131*100)</f>
        <v>90.47110274728382</v>
      </c>
      <c r="AS131" s="40" t="s">
        <v>13</v>
      </c>
      <c r="AT131" s="40"/>
      <c r="AU131" s="40" t="s">
        <v>143</v>
      </c>
      <c r="AV131" s="40">
        <v>0</v>
      </c>
      <c r="AW131" s="40">
        <v>0</v>
      </c>
      <c r="AX131" s="40">
        <v>0</v>
      </c>
      <c r="AY131" s="217">
        <v>0</v>
      </c>
      <c r="AZ131" s="40">
        <v>0</v>
      </c>
      <c r="BA131" s="40">
        <v>0</v>
      </c>
      <c r="BB131" s="40">
        <v>0</v>
      </c>
      <c r="BC131" s="215">
        <v>0</v>
      </c>
      <c r="BD131" s="40" t="s">
        <v>13</v>
      </c>
      <c r="BE131" s="40"/>
      <c r="BF131" s="40" t="s">
        <v>143</v>
      </c>
      <c r="BG131" s="45">
        <f aca="true" t="shared" si="132" ref="BG131:BI132">(D131+H131+O131+AD131+AV131+AZ131)</f>
        <v>2014816</v>
      </c>
      <c r="BH131" s="45">
        <f t="shared" si="132"/>
        <v>2484512</v>
      </c>
      <c r="BI131" s="45">
        <f t="shared" si="132"/>
        <v>2344820</v>
      </c>
      <c r="BJ131" s="215">
        <f t="shared" si="124"/>
        <v>94.37748741000244</v>
      </c>
      <c r="BK131" s="73">
        <v>0</v>
      </c>
      <c r="BL131" s="73">
        <v>0</v>
      </c>
      <c r="BM131" s="73">
        <v>0</v>
      </c>
      <c r="BN131" s="217">
        <v>0</v>
      </c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</row>
    <row r="132" spans="1:80" ht="12.75">
      <c r="A132" s="44" t="s">
        <v>27</v>
      </c>
      <c r="B132" s="44"/>
      <c r="C132" s="44" t="s">
        <v>144</v>
      </c>
      <c r="D132" s="44">
        <v>0</v>
      </c>
      <c r="E132" s="44">
        <v>0</v>
      </c>
      <c r="F132" s="44">
        <v>0</v>
      </c>
      <c r="G132" s="225">
        <v>0</v>
      </c>
      <c r="H132" s="44">
        <v>0</v>
      </c>
      <c r="I132" s="44">
        <v>0</v>
      </c>
      <c r="J132" s="44">
        <v>0</v>
      </c>
      <c r="K132" s="225">
        <v>0</v>
      </c>
      <c r="L132" s="44" t="s">
        <v>27</v>
      </c>
      <c r="M132" s="44"/>
      <c r="N132" s="44" t="s">
        <v>144</v>
      </c>
      <c r="O132" s="47">
        <f>(O10)</f>
        <v>66800</v>
      </c>
      <c r="P132" s="47">
        <f>(P10)</f>
        <v>70989</v>
      </c>
      <c r="Q132" s="47">
        <f>(Q10)</f>
        <v>71386</v>
      </c>
      <c r="R132" s="219">
        <f t="shared" si="122"/>
        <v>100.55924157263803</v>
      </c>
      <c r="S132" s="44">
        <v>0</v>
      </c>
      <c r="T132" s="44">
        <v>0</v>
      </c>
      <c r="U132" s="44">
        <v>0</v>
      </c>
      <c r="V132" s="225">
        <v>0</v>
      </c>
      <c r="W132" s="44" t="s">
        <v>27</v>
      </c>
      <c r="X132" s="44"/>
      <c r="Y132" s="44" t="s">
        <v>144</v>
      </c>
      <c r="Z132" s="47">
        <f>(Z10)</f>
        <v>66800</v>
      </c>
      <c r="AA132" s="47">
        <f>(AA10)</f>
        <v>70989</v>
      </c>
      <c r="AB132" s="47">
        <f>(AB10)</f>
        <v>71386</v>
      </c>
      <c r="AC132" s="219">
        <f t="shared" si="123"/>
        <v>100.55924157263803</v>
      </c>
      <c r="AD132" s="47">
        <f>(AK132)</f>
        <v>22981</v>
      </c>
      <c r="AE132" s="47">
        <f>(AL132)</f>
        <v>47006</v>
      </c>
      <c r="AF132" s="47">
        <f>(AM132)</f>
        <v>23049</v>
      </c>
      <c r="AG132" s="219">
        <f t="shared" si="117"/>
        <v>49.03416585116794</v>
      </c>
      <c r="AH132" s="44" t="s">
        <v>27</v>
      </c>
      <c r="AI132" s="44"/>
      <c r="AJ132" s="44" t="s">
        <v>144</v>
      </c>
      <c r="AK132" s="47">
        <f>(AK129)</f>
        <v>22981</v>
      </c>
      <c r="AL132" s="47">
        <f>(AL129)</f>
        <v>47006</v>
      </c>
      <c r="AM132" s="47">
        <f>(AM129)</f>
        <v>23049</v>
      </c>
      <c r="AN132" s="219">
        <f>(AM132/AL132*100)</f>
        <v>49.03416585116794</v>
      </c>
      <c r="AO132" s="44">
        <v>0</v>
      </c>
      <c r="AP132" s="44">
        <v>0</v>
      </c>
      <c r="AQ132" s="44">
        <v>0</v>
      </c>
      <c r="AR132" s="219">
        <v>0</v>
      </c>
      <c r="AS132" s="44" t="s">
        <v>27</v>
      </c>
      <c r="AT132" s="44"/>
      <c r="AU132" s="44" t="s">
        <v>144</v>
      </c>
      <c r="AV132" s="47">
        <f aca="true" t="shared" si="133" ref="AV132:BB132">(AV129)</f>
        <v>0</v>
      </c>
      <c r="AW132" s="47">
        <f t="shared" si="133"/>
        <v>3466</v>
      </c>
      <c r="AX132" s="47">
        <f t="shared" si="133"/>
        <v>3466</v>
      </c>
      <c r="AY132" s="216">
        <f>(AX132/AW132*100)</f>
        <v>100</v>
      </c>
      <c r="AZ132" s="47">
        <f t="shared" si="133"/>
        <v>6300</v>
      </c>
      <c r="BA132" s="47">
        <f t="shared" si="133"/>
        <v>10113</v>
      </c>
      <c r="BB132" s="47">
        <f t="shared" si="133"/>
        <v>10215</v>
      </c>
      <c r="BC132" s="219">
        <f>(BB132/BA132*100)</f>
        <v>101.00860278849007</v>
      </c>
      <c r="BD132" s="44" t="s">
        <v>27</v>
      </c>
      <c r="BE132" s="44"/>
      <c r="BF132" s="44" t="s">
        <v>144</v>
      </c>
      <c r="BG132" s="47">
        <f t="shared" si="132"/>
        <v>96081</v>
      </c>
      <c r="BH132" s="47">
        <f t="shared" si="132"/>
        <v>131574</v>
      </c>
      <c r="BI132" s="47">
        <f t="shared" si="132"/>
        <v>108116</v>
      </c>
      <c r="BJ132" s="219">
        <f t="shared" si="124"/>
        <v>82.17124963898642</v>
      </c>
      <c r="BK132" s="89">
        <f>(BK129)</f>
        <v>96081</v>
      </c>
      <c r="BL132" s="89">
        <f>(BL129)</f>
        <v>131574</v>
      </c>
      <c r="BM132" s="89">
        <f>(BM129)</f>
        <v>108116</v>
      </c>
      <c r="BN132" s="219">
        <f>(BM132/BL132*100)</f>
        <v>82.17124963898642</v>
      </c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</row>
    <row r="133" spans="1:8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</row>
    <row r="134" spans="1:8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</row>
    <row r="135" spans="1:8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</row>
    <row r="136" spans="1:8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</row>
    <row r="137" spans="1:8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</row>
    <row r="138" spans="1:8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</row>
    <row r="139" spans="1:8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</row>
    <row r="140" spans="1:8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</row>
    <row r="141" spans="1:8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</row>
    <row r="142" spans="1:8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</row>
    <row r="143" spans="1:8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</row>
    <row r="144" spans="1:8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</row>
    <row r="145" spans="1:8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</row>
    <row r="146" spans="1:8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</row>
    <row r="147" spans="1:8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</row>
    <row r="148" spans="1:8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</row>
    <row r="149" spans="1:8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</row>
    <row r="150" spans="1:8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</row>
    <row r="151" spans="1:80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</row>
    <row r="152" spans="1:7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</row>
    <row r="158" spans="1:7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</row>
    <row r="169" spans="1:7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</row>
    <row r="173" spans="1:7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</row>
    <row r="174" spans="1:7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</row>
    <row r="175" spans="1:7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</row>
    <row r="176" spans="1:7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</row>
    <row r="179" spans="1:7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</row>
    <row r="181" spans="1:7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</row>
    <row r="185" spans="1:7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</row>
    <row r="197" spans="1:7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</row>
    <row r="198" spans="1:7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</row>
    <row r="199" spans="1:7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</row>
    <row r="200" spans="1:7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</row>
    <row r="203" spans="1:7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</row>
    <row r="207" spans="1:7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</row>
    <row r="215" spans="1:79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</row>
    <row r="224" spans="1:79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</row>
    <row r="225" spans="1:79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</row>
    <row r="226" spans="1:79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</row>
    <row r="227" spans="1:79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</row>
    <row r="228" spans="1:79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</row>
    <row r="234" spans="1:79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</sheetData>
  <printOptions horizontalCentered="1"/>
  <pageMargins left="0.3937007874015748" right="0.3937007874015748" top="1.14" bottom="0.984251968503937" header="0.5118110236220472" footer="0.5118110236220472"/>
  <pageSetup blackAndWhite="1" horizontalDpi="300" verticalDpi="300" orientation="portrait" paperSize="9" scale="75" r:id="rId1"/>
  <headerFooter alignWithMargins="0">
    <oddHeader>&amp;C&amp;"Times New Roman CE,Normál"&amp;P/&amp;N
Önkormányzati kiadások&amp;R&amp;"Times New Roman CE,Normál"4.sz. melléklet
(ezer ft-ban)</oddHeader>
    <oddFooter>&amp;L&amp;"Times New Roman CE,Normál"&amp;D / &amp;T
Kapossy Béláné&amp;C&amp;"Times New Roman CE,Normál"&amp;F/&amp;A/Ráczné&amp;R.&amp;"Times New Roman CE,Normál".............../..............olda&amp;"MS Sans Serif,Normál"l</oddFooter>
  </headerFooter>
  <rowBreaks count="1" manualBreakCount="1">
    <brk id="63" max="255" man="1"/>
  </rowBreaks>
  <colBreaks count="5" manualBreakCount="5">
    <brk id="11" max="65535" man="1"/>
    <brk id="22" max="65535" man="1"/>
    <brk id="33" max="65535" man="1"/>
    <brk id="44" max="65535" man="1"/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25"/>
  <sheetViews>
    <sheetView view="pageBreakPreview" zoomScale="75" zoomScaleNormal="75" zoomScaleSheetLayoutView="75" workbookViewId="0" topLeftCell="A80">
      <selection activeCell="K55" sqref="K55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49.00390625" style="0" customWidth="1"/>
    <col min="4" max="4" width="8.140625" style="0" customWidth="1"/>
    <col min="5" max="6" width="8.7109375" style="0" customWidth="1"/>
    <col min="7" max="7" width="8.8515625" style="0" customWidth="1"/>
    <col min="8" max="8" width="9.7109375" style="0" customWidth="1"/>
    <col min="9" max="9" width="8.7109375" style="0" customWidth="1"/>
    <col min="10" max="10" width="10.57421875" style="0" customWidth="1"/>
    <col min="11" max="11" width="5.7109375" style="0" customWidth="1"/>
    <col min="12" max="12" width="9.8515625" style="0" customWidth="1"/>
    <col min="13" max="13" width="8.28125" style="0" customWidth="1"/>
    <col min="15" max="15" width="8.00390625" style="0" customWidth="1"/>
    <col min="16" max="16" width="8.140625" style="0" customWidth="1"/>
    <col min="17" max="17" width="9.00390625" style="0" customWidth="1"/>
    <col min="18" max="18" width="8.28125" style="0" customWidth="1"/>
    <col min="19" max="19" width="7.140625" style="0" customWidth="1"/>
  </cols>
  <sheetData>
    <row r="1" spans="1:19" ht="12.75">
      <c r="A1" s="91" t="s">
        <v>4</v>
      </c>
      <c r="B1" s="91" t="s">
        <v>4</v>
      </c>
      <c r="C1" s="91" t="s">
        <v>4</v>
      </c>
      <c r="D1" s="92" t="s">
        <v>4</v>
      </c>
      <c r="E1" s="93"/>
      <c r="F1" s="93"/>
      <c r="G1" s="94"/>
      <c r="H1" s="552" t="s">
        <v>88</v>
      </c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</row>
    <row r="2" spans="1:19" ht="12.75">
      <c r="A2" s="98" t="s">
        <v>32</v>
      </c>
      <c r="B2" s="98" t="s">
        <v>89</v>
      </c>
      <c r="C2" s="98" t="s">
        <v>147</v>
      </c>
      <c r="D2" s="99" t="s">
        <v>148</v>
      </c>
      <c r="E2" s="100"/>
      <c r="F2" s="100"/>
      <c r="G2" s="101"/>
      <c r="H2" s="50" t="s">
        <v>35</v>
      </c>
      <c r="I2" s="102"/>
      <c r="J2" s="102"/>
      <c r="K2" s="102"/>
      <c r="L2" s="50" t="s">
        <v>71</v>
      </c>
      <c r="M2" s="102"/>
      <c r="N2" s="102"/>
      <c r="O2" s="102"/>
      <c r="P2" s="50" t="s">
        <v>37</v>
      </c>
      <c r="Q2" s="102"/>
      <c r="R2" s="102"/>
      <c r="S2" s="102"/>
    </row>
    <row r="3" spans="1:19" ht="12.75">
      <c r="A3" s="98" t="s">
        <v>38</v>
      </c>
      <c r="B3" s="98" t="s">
        <v>92</v>
      </c>
      <c r="C3" s="103"/>
      <c r="D3" s="104" t="s">
        <v>139</v>
      </c>
      <c r="E3" s="105"/>
      <c r="F3" s="105"/>
      <c r="G3" s="106"/>
      <c r="H3" s="95" t="s">
        <v>76</v>
      </c>
      <c r="I3" s="96"/>
      <c r="J3" s="96"/>
      <c r="K3" s="97"/>
      <c r="L3" s="95" t="s">
        <v>149</v>
      </c>
      <c r="M3" s="96"/>
      <c r="N3" s="96"/>
      <c r="O3" s="97"/>
      <c r="P3" s="95" t="s">
        <v>150</v>
      </c>
      <c r="Q3" s="96"/>
      <c r="R3" s="96"/>
      <c r="S3" s="97"/>
    </row>
    <row r="4" spans="1:19" ht="12.75">
      <c r="A4" s="98" t="s">
        <v>4</v>
      </c>
      <c r="B4" s="98" t="s">
        <v>38</v>
      </c>
      <c r="C4" s="98"/>
      <c r="D4" s="107" t="s">
        <v>0</v>
      </c>
      <c r="E4" s="107" t="s">
        <v>7</v>
      </c>
      <c r="F4" s="107" t="s">
        <v>380</v>
      </c>
      <c r="G4" s="107" t="s">
        <v>380</v>
      </c>
      <c r="H4" s="107" t="s">
        <v>0</v>
      </c>
      <c r="I4" s="107" t="s">
        <v>7</v>
      </c>
      <c r="J4" s="107" t="s">
        <v>380</v>
      </c>
      <c r="K4" s="107" t="s">
        <v>380</v>
      </c>
      <c r="L4" s="107" t="s">
        <v>0</v>
      </c>
      <c r="M4" s="107" t="s">
        <v>7</v>
      </c>
      <c r="N4" s="107" t="s">
        <v>380</v>
      </c>
      <c r="O4" s="107" t="s">
        <v>380</v>
      </c>
      <c r="P4" s="107" t="s">
        <v>0</v>
      </c>
      <c r="Q4" s="107" t="s">
        <v>7</v>
      </c>
      <c r="R4" s="107" t="s">
        <v>380</v>
      </c>
      <c r="S4" s="107" t="s">
        <v>380</v>
      </c>
    </row>
    <row r="5" spans="1:19" ht="12.75">
      <c r="A5" s="108"/>
      <c r="B5" s="109"/>
      <c r="C5" s="110"/>
      <c r="D5" s="111" t="s">
        <v>3</v>
      </c>
      <c r="E5" s="111" t="s">
        <v>3</v>
      </c>
      <c r="F5" s="452" t="s">
        <v>820</v>
      </c>
      <c r="G5" s="111" t="s">
        <v>381</v>
      </c>
      <c r="H5" s="111" t="s">
        <v>3</v>
      </c>
      <c r="I5" s="111" t="s">
        <v>3</v>
      </c>
      <c r="J5" s="452" t="s">
        <v>820</v>
      </c>
      <c r="K5" s="111" t="s">
        <v>381</v>
      </c>
      <c r="L5" s="111" t="s">
        <v>3</v>
      </c>
      <c r="M5" s="111" t="s">
        <v>3</v>
      </c>
      <c r="N5" s="452" t="s">
        <v>820</v>
      </c>
      <c r="O5" s="111" t="s">
        <v>381</v>
      </c>
      <c r="P5" s="111" t="s">
        <v>3</v>
      </c>
      <c r="Q5" s="111" t="s">
        <v>3</v>
      </c>
      <c r="R5" s="452" t="s">
        <v>820</v>
      </c>
      <c r="S5" s="111" t="s">
        <v>381</v>
      </c>
    </row>
    <row r="6" spans="1:19" ht="12.75">
      <c r="A6" s="48" t="s">
        <v>93</v>
      </c>
      <c r="B6" s="143" t="s">
        <v>243</v>
      </c>
      <c r="C6" s="550" t="s">
        <v>151</v>
      </c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</row>
    <row r="7" spans="1:19" ht="12.75">
      <c r="A7" s="41"/>
      <c r="B7" s="143" t="s">
        <v>244</v>
      </c>
      <c r="C7" s="40" t="s">
        <v>152</v>
      </c>
      <c r="D7" s="40">
        <v>12000</v>
      </c>
      <c r="E7" s="40">
        <v>12000</v>
      </c>
      <c r="F7" s="439">
        <v>12000</v>
      </c>
      <c r="G7" s="215">
        <f>(F7/E7*100)</f>
        <v>100</v>
      </c>
      <c r="H7" s="73">
        <v>0</v>
      </c>
      <c r="I7" s="40">
        <v>0</v>
      </c>
      <c r="J7" s="439">
        <v>0</v>
      </c>
      <c r="K7" s="217">
        <v>0</v>
      </c>
      <c r="L7" s="73">
        <v>12000</v>
      </c>
      <c r="M7" s="40">
        <v>12000</v>
      </c>
      <c r="N7" s="40">
        <v>12000</v>
      </c>
      <c r="O7" s="215">
        <f>(N7/M7*100)</f>
        <v>100</v>
      </c>
      <c r="P7" s="45">
        <f>(D7-H7-L7)</f>
        <v>0</v>
      </c>
      <c r="Q7" s="45">
        <f>(E7-I7-M7)</f>
        <v>0</v>
      </c>
      <c r="R7" s="45">
        <f>(F7-J7-N7)</f>
        <v>0</v>
      </c>
      <c r="S7" s="217">
        <v>0</v>
      </c>
    </row>
    <row r="8" spans="1:19" ht="12.75">
      <c r="A8" s="41"/>
      <c r="B8" s="112" t="s">
        <v>245</v>
      </c>
      <c r="C8" s="113" t="s">
        <v>153</v>
      </c>
      <c r="D8" s="41"/>
      <c r="E8" s="41"/>
      <c r="F8" s="147"/>
      <c r="G8" s="216"/>
      <c r="H8" s="114"/>
      <c r="I8" s="41"/>
      <c r="J8" s="147"/>
      <c r="K8" s="216"/>
      <c r="L8" s="114"/>
      <c r="M8" s="41"/>
      <c r="N8" s="41"/>
      <c r="O8" s="216"/>
      <c r="P8" s="46"/>
      <c r="Q8" s="46"/>
      <c r="R8" s="46"/>
      <c r="S8" s="218"/>
    </row>
    <row r="9" spans="1:19" ht="12.75">
      <c r="A9" s="41"/>
      <c r="B9" s="112" t="s">
        <v>4</v>
      </c>
      <c r="C9" s="113" t="s">
        <v>295</v>
      </c>
      <c r="D9" s="41"/>
      <c r="E9" s="41"/>
      <c r="F9" s="147"/>
      <c r="G9" s="216"/>
      <c r="H9" s="114"/>
      <c r="I9" s="41"/>
      <c r="J9" s="147"/>
      <c r="K9" s="216"/>
      <c r="L9" s="114"/>
      <c r="M9" s="41"/>
      <c r="N9" s="41"/>
      <c r="O9" s="216"/>
      <c r="P9" s="46"/>
      <c r="Q9" s="46"/>
      <c r="R9" s="46"/>
      <c r="S9" s="218"/>
    </row>
    <row r="10" spans="1:19" ht="12.75">
      <c r="A10" s="41"/>
      <c r="B10" s="70"/>
      <c r="C10" s="41" t="s">
        <v>681</v>
      </c>
      <c r="D10" s="41">
        <v>910</v>
      </c>
      <c r="E10" s="41">
        <v>910</v>
      </c>
      <c r="F10" s="147">
        <v>820</v>
      </c>
      <c r="G10" s="216">
        <f aca="true" t="shared" si="0" ref="G10:G27">(F10/E10*100)</f>
        <v>90.10989010989012</v>
      </c>
      <c r="H10" s="114">
        <v>0</v>
      </c>
      <c r="I10" s="41">
        <v>0</v>
      </c>
      <c r="J10" s="147">
        <v>0</v>
      </c>
      <c r="K10" s="218">
        <v>0</v>
      </c>
      <c r="L10" s="114">
        <v>910</v>
      </c>
      <c r="M10" s="41">
        <v>910</v>
      </c>
      <c r="N10" s="41">
        <v>820</v>
      </c>
      <c r="O10" s="216">
        <f aca="true" t="shared" si="1" ref="O10:O15">(N10/M10*100)</f>
        <v>90.10989010989012</v>
      </c>
      <c r="P10" s="46">
        <f aca="true" t="shared" si="2" ref="P10:R12">(D10-H10-L10)</f>
        <v>0</v>
      </c>
      <c r="Q10" s="46">
        <f t="shared" si="2"/>
        <v>0</v>
      </c>
      <c r="R10" s="46">
        <f t="shared" si="2"/>
        <v>0</v>
      </c>
      <c r="S10" s="218">
        <v>0</v>
      </c>
    </row>
    <row r="11" spans="1:19" ht="12.75">
      <c r="A11" s="41"/>
      <c r="B11" s="70"/>
      <c r="C11" s="41" t="s">
        <v>680</v>
      </c>
      <c r="D11" s="114">
        <v>1340</v>
      </c>
      <c r="E11" s="114">
        <v>1340</v>
      </c>
      <c r="F11" s="88">
        <v>1263</v>
      </c>
      <c r="G11" s="216">
        <f>(F11/E11*100)</f>
        <v>94.25373134328359</v>
      </c>
      <c r="H11" s="114">
        <v>0</v>
      </c>
      <c r="I11" s="114">
        <v>0</v>
      </c>
      <c r="J11" s="88">
        <v>0</v>
      </c>
      <c r="K11" s="218">
        <v>0</v>
      </c>
      <c r="L11" s="114">
        <v>1340</v>
      </c>
      <c r="M11" s="114">
        <v>1340</v>
      </c>
      <c r="N11" s="114">
        <v>1263</v>
      </c>
      <c r="O11" s="216">
        <f>(N11/M11*100)</f>
        <v>94.25373134328359</v>
      </c>
      <c r="P11" s="46">
        <f>(D11-H11-L11)</f>
        <v>0</v>
      </c>
      <c r="Q11" s="46">
        <f>(E11-I11-M11)</f>
        <v>0</v>
      </c>
      <c r="R11" s="46">
        <f>(F11-J11-N11)</f>
        <v>0</v>
      </c>
      <c r="S11" s="218">
        <v>0</v>
      </c>
    </row>
    <row r="12" spans="1:19" ht="13.5" customHeight="1">
      <c r="A12" s="41"/>
      <c r="B12" s="70"/>
      <c r="C12" s="41" t="s">
        <v>679</v>
      </c>
      <c r="D12" s="114">
        <v>7431</v>
      </c>
      <c r="E12" s="114">
        <v>5930</v>
      </c>
      <c r="F12" s="88">
        <v>4359</v>
      </c>
      <c r="G12" s="216">
        <f t="shared" si="0"/>
        <v>73.50758853288364</v>
      </c>
      <c r="H12" s="114">
        <v>0</v>
      </c>
      <c r="I12" s="114">
        <v>0</v>
      </c>
      <c r="J12" s="88">
        <v>0</v>
      </c>
      <c r="K12" s="218">
        <v>0</v>
      </c>
      <c r="L12" s="114">
        <v>7431</v>
      </c>
      <c r="M12" s="114">
        <v>5930</v>
      </c>
      <c r="N12" s="114">
        <v>4359</v>
      </c>
      <c r="O12" s="216">
        <f t="shared" si="1"/>
        <v>73.50758853288364</v>
      </c>
      <c r="P12" s="46">
        <f t="shared" si="2"/>
        <v>0</v>
      </c>
      <c r="Q12" s="46">
        <f t="shared" si="2"/>
        <v>0</v>
      </c>
      <c r="R12" s="46">
        <f t="shared" si="2"/>
        <v>0</v>
      </c>
      <c r="S12" s="218">
        <v>0</v>
      </c>
    </row>
    <row r="13" spans="1:19" ht="12.75">
      <c r="A13" s="41"/>
      <c r="B13" s="70" t="s">
        <v>297</v>
      </c>
      <c r="C13" s="41" t="s">
        <v>296</v>
      </c>
      <c r="D13" s="41">
        <v>1300</v>
      </c>
      <c r="E13" s="41">
        <v>0</v>
      </c>
      <c r="F13" s="88">
        <v>0</v>
      </c>
      <c r="G13" s="218">
        <v>0</v>
      </c>
      <c r="H13" s="114">
        <v>0</v>
      </c>
      <c r="I13" s="41">
        <v>0</v>
      </c>
      <c r="J13" s="147">
        <v>0</v>
      </c>
      <c r="K13" s="218">
        <v>0</v>
      </c>
      <c r="L13" s="114">
        <v>1300</v>
      </c>
      <c r="M13" s="41">
        <v>0</v>
      </c>
      <c r="N13" s="114">
        <v>0</v>
      </c>
      <c r="O13" s="218">
        <v>0</v>
      </c>
      <c r="P13" s="46">
        <f aca="true" t="shared" si="3" ref="P13:R14">(D13-H13-L13)</f>
        <v>0</v>
      </c>
      <c r="Q13" s="46">
        <f t="shared" si="3"/>
        <v>0</v>
      </c>
      <c r="R13" s="46">
        <f t="shared" si="3"/>
        <v>0</v>
      </c>
      <c r="S13" s="218">
        <v>0</v>
      </c>
    </row>
    <row r="14" spans="1:19" ht="12.75">
      <c r="A14" s="41"/>
      <c r="B14" s="70" t="s">
        <v>687</v>
      </c>
      <c r="C14" s="41" t="s">
        <v>682</v>
      </c>
      <c r="D14" s="41">
        <v>0</v>
      </c>
      <c r="E14" s="41">
        <v>15000</v>
      </c>
      <c r="F14" s="88">
        <v>0</v>
      </c>
      <c r="G14" s="216">
        <f t="shared" si="0"/>
        <v>0</v>
      </c>
      <c r="H14" s="114">
        <v>0</v>
      </c>
      <c r="I14" s="41">
        <v>0</v>
      </c>
      <c r="J14" s="147">
        <v>0</v>
      </c>
      <c r="K14" s="218">
        <v>0</v>
      </c>
      <c r="L14" s="114">
        <v>0</v>
      </c>
      <c r="M14" s="41">
        <v>15000</v>
      </c>
      <c r="N14" s="114">
        <v>0</v>
      </c>
      <c r="O14" s="216">
        <f t="shared" si="1"/>
        <v>0</v>
      </c>
      <c r="P14" s="46">
        <f t="shared" si="3"/>
        <v>0</v>
      </c>
      <c r="Q14" s="46">
        <f t="shared" si="3"/>
        <v>0</v>
      </c>
      <c r="R14" s="46">
        <f t="shared" si="3"/>
        <v>0</v>
      </c>
      <c r="S14" s="218">
        <v>0</v>
      </c>
    </row>
    <row r="15" spans="1:19" ht="12.75">
      <c r="A15" s="41"/>
      <c r="B15" s="70" t="s">
        <v>688</v>
      </c>
      <c r="C15" s="41" t="s">
        <v>683</v>
      </c>
      <c r="D15" s="41">
        <v>0</v>
      </c>
      <c r="E15" s="41">
        <v>100</v>
      </c>
      <c r="F15" s="88">
        <v>100</v>
      </c>
      <c r="G15" s="216">
        <f t="shared" si="0"/>
        <v>100</v>
      </c>
      <c r="H15" s="114">
        <v>0</v>
      </c>
      <c r="I15" s="41">
        <v>0</v>
      </c>
      <c r="J15" s="147">
        <v>0</v>
      </c>
      <c r="K15" s="218">
        <v>0</v>
      </c>
      <c r="L15" s="114">
        <v>0</v>
      </c>
      <c r="M15" s="41">
        <v>100</v>
      </c>
      <c r="N15" s="114">
        <v>100</v>
      </c>
      <c r="O15" s="216">
        <f t="shared" si="1"/>
        <v>100</v>
      </c>
      <c r="P15" s="46">
        <f aca="true" t="shared" si="4" ref="P15:R17">(D15-H15-L15)</f>
        <v>0</v>
      </c>
      <c r="Q15" s="46">
        <f t="shared" si="4"/>
        <v>0</v>
      </c>
      <c r="R15" s="46">
        <f t="shared" si="4"/>
        <v>0</v>
      </c>
      <c r="S15" s="218">
        <v>0</v>
      </c>
    </row>
    <row r="16" spans="1:19" ht="12.75">
      <c r="A16" s="41"/>
      <c r="B16" s="70" t="s">
        <v>689</v>
      </c>
      <c r="C16" s="41" t="s">
        <v>684</v>
      </c>
      <c r="D16" s="41">
        <v>0</v>
      </c>
      <c r="E16" s="41">
        <v>0</v>
      </c>
      <c r="F16" s="88">
        <v>0</v>
      </c>
      <c r="G16" s="218">
        <v>0</v>
      </c>
      <c r="H16" s="114">
        <v>0</v>
      </c>
      <c r="I16" s="41">
        <v>0</v>
      </c>
      <c r="J16" s="147">
        <v>0</v>
      </c>
      <c r="K16" s="218">
        <v>0</v>
      </c>
      <c r="L16" s="114">
        <v>0</v>
      </c>
      <c r="M16" s="41">
        <v>0</v>
      </c>
      <c r="N16" s="114">
        <v>0</v>
      </c>
      <c r="O16" s="216">
        <v>0</v>
      </c>
      <c r="P16" s="46">
        <f t="shared" si="4"/>
        <v>0</v>
      </c>
      <c r="Q16" s="46">
        <f t="shared" si="4"/>
        <v>0</v>
      </c>
      <c r="R16" s="46">
        <f t="shared" si="4"/>
        <v>0</v>
      </c>
      <c r="S16" s="218">
        <v>0</v>
      </c>
    </row>
    <row r="17" spans="1:19" ht="12.75">
      <c r="A17" s="41"/>
      <c r="B17" s="70" t="s">
        <v>690</v>
      </c>
      <c r="C17" s="41" t="s">
        <v>685</v>
      </c>
      <c r="D17" s="41">
        <v>0</v>
      </c>
      <c r="E17" s="41">
        <v>150</v>
      </c>
      <c r="F17" s="88">
        <v>0</v>
      </c>
      <c r="G17" s="216">
        <f t="shared" si="0"/>
        <v>0</v>
      </c>
      <c r="H17" s="114">
        <v>0</v>
      </c>
      <c r="I17" s="41">
        <v>0</v>
      </c>
      <c r="J17" s="147">
        <v>0</v>
      </c>
      <c r="K17" s="218">
        <v>0</v>
      </c>
      <c r="L17" s="114">
        <v>0</v>
      </c>
      <c r="M17" s="41">
        <v>150</v>
      </c>
      <c r="N17" s="114">
        <v>0</v>
      </c>
      <c r="O17" s="216"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218">
        <v>0</v>
      </c>
    </row>
    <row r="18" spans="1:19" ht="12.75">
      <c r="A18" s="41"/>
      <c r="B18" s="70" t="s">
        <v>691</v>
      </c>
      <c r="C18" s="41" t="s">
        <v>776</v>
      </c>
      <c r="D18" s="41">
        <v>0</v>
      </c>
      <c r="E18" s="41">
        <v>200</v>
      </c>
      <c r="F18" s="88">
        <v>200</v>
      </c>
      <c r="G18" s="216">
        <f t="shared" si="0"/>
        <v>100</v>
      </c>
      <c r="H18" s="114">
        <v>0</v>
      </c>
      <c r="I18" s="41">
        <v>0</v>
      </c>
      <c r="J18" s="147">
        <v>0</v>
      </c>
      <c r="K18" s="218">
        <v>0</v>
      </c>
      <c r="L18" s="114">
        <v>0</v>
      </c>
      <c r="M18" s="41">
        <v>200</v>
      </c>
      <c r="N18" s="114">
        <v>200</v>
      </c>
      <c r="O18" s="216">
        <f>(N18/M18*100)</f>
        <v>100</v>
      </c>
      <c r="P18" s="46">
        <f aca="true" t="shared" si="5" ref="P18:R19">(D18-H18-L18)</f>
        <v>0</v>
      </c>
      <c r="Q18" s="46">
        <f t="shared" si="5"/>
        <v>0</v>
      </c>
      <c r="R18" s="46">
        <f t="shared" si="5"/>
        <v>0</v>
      </c>
      <c r="S18" s="218">
        <v>0</v>
      </c>
    </row>
    <row r="19" spans="1:19" ht="12.75">
      <c r="A19" s="41"/>
      <c r="B19" s="70" t="s">
        <v>778</v>
      </c>
      <c r="C19" s="41" t="s">
        <v>777</v>
      </c>
      <c r="D19" s="41">
        <v>0</v>
      </c>
      <c r="E19" s="41">
        <v>400</v>
      </c>
      <c r="F19" s="88">
        <v>400</v>
      </c>
      <c r="G19" s="216">
        <f t="shared" si="0"/>
        <v>100</v>
      </c>
      <c r="H19" s="114">
        <v>0</v>
      </c>
      <c r="I19" s="41">
        <v>0</v>
      </c>
      <c r="J19" s="147">
        <v>0</v>
      </c>
      <c r="K19" s="218">
        <v>0</v>
      </c>
      <c r="L19" s="114">
        <v>0</v>
      </c>
      <c r="M19" s="41">
        <v>400</v>
      </c>
      <c r="N19" s="114">
        <v>400</v>
      </c>
      <c r="O19" s="216">
        <f>(N19/M19*100)</f>
        <v>100</v>
      </c>
      <c r="P19" s="46">
        <f t="shared" si="5"/>
        <v>0</v>
      </c>
      <c r="Q19" s="46">
        <f t="shared" si="5"/>
        <v>0</v>
      </c>
      <c r="R19" s="46">
        <f t="shared" si="5"/>
        <v>0</v>
      </c>
      <c r="S19" s="218">
        <v>0</v>
      </c>
    </row>
    <row r="20" spans="1:19" ht="12.75">
      <c r="A20" s="41"/>
      <c r="B20" s="70" t="s">
        <v>779</v>
      </c>
      <c r="C20" s="41" t="s">
        <v>851</v>
      </c>
      <c r="D20" s="41">
        <v>0</v>
      </c>
      <c r="E20" s="41">
        <v>7500</v>
      </c>
      <c r="F20" s="88">
        <v>1720</v>
      </c>
      <c r="G20" s="216">
        <f t="shared" si="0"/>
        <v>22.933333333333334</v>
      </c>
      <c r="H20" s="114">
        <v>0</v>
      </c>
      <c r="I20" s="41">
        <v>0</v>
      </c>
      <c r="J20" s="147">
        <v>0</v>
      </c>
      <c r="K20" s="218">
        <v>0</v>
      </c>
      <c r="L20" s="114">
        <v>0</v>
      </c>
      <c r="M20" s="41">
        <v>7500</v>
      </c>
      <c r="N20" s="114">
        <v>1720</v>
      </c>
      <c r="O20" s="216">
        <f>(N20/M20*100)</f>
        <v>22.933333333333334</v>
      </c>
      <c r="P20" s="46">
        <f aca="true" t="shared" si="6" ref="P20:R21">(D20-H20-L20)</f>
        <v>0</v>
      </c>
      <c r="Q20" s="46">
        <f t="shared" si="6"/>
        <v>0</v>
      </c>
      <c r="R20" s="46">
        <f t="shared" si="6"/>
        <v>0</v>
      </c>
      <c r="S20" s="218">
        <v>0</v>
      </c>
    </row>
    <row r="21" spans="1:19" ht="12.75">
      <c r="A21" s="41"/>
      <c r="B21" s="70" t="s">
        <v>863</v>
      </c>
      <c r="C21" s="41" t="s">
        <v>853</v>
      </c>
      <c r="D21" s="41">
        <v>0</v>
      </c>
      <c r="E21" s="41">
        <v>400</v>
      </c>
      <c r="F21" s="88">
        <v>227</v>
      </c>
      <c r="G21" s="216">
        <f t="shared" si="0"/>
        <v>56.75</v>
      </c>
      <c r="H21" s="114">
        <v>0</v>
      </c>
      <c r="I21" s="41">
        <v>0</v>
      </c>
      <c r="J21" s="147">
        <v>0</v>
      </c>
      <c r="K21" s="218">
        <v>0</v>
      </c>
      <c r="L21" s="114">
        <v>0</v>
      </c>
      <c r="M21" s="41">
        <v>400</v>
      </c>
      <c r="N21" s="114">
        <v>227</v>
      </c>
      <c r="O21" s="216">
        <f>(N21/M21*100)</f>
        <v>56.75</v>
      </c>
      <c r="P21" s="46">
        <f t="shared" si="6"/>
        <v>0</v>
      </c>
      <c r="Q21" s="46">
        <f t="shared" si="6"/>
        <v>0</v>
      </c>
      <c r="R21" s="46">
        <f t="shared" si="6"/>
        <v>0</v>
      </c>
      <c r="S21" s="218">
        <v>0</v>
      </c>
    </row>
    <row r="22" spans="1:19" ht="12.75">
      <c r="A22" s="41"/>
      <c r="B22" s="70" t="s">
        <v>864</v>
      </c>
      <c r="C22" s="41" t="s">
        <v>862</v>
      </c>
      <c r="D22" s="41">
        <v>0</v>
      </c>
      <c r="E22" s="41">
        <v>1116</v>
      </c>
      <c r="F22" s="88">
        <v>0</v>
      </c>
      <c r="G22" s="216">
        <f t="shared" si="0"/>
        <v>0</v>
      </c>
      <c r="H22" s="114">
        <v>0</v>
      </c>
      <c r="I22" s="41">
        <v>0</v>
      </c>
      <c r="J22" s="147">
        <v>0</v>
      </c>
      <c r="K22" s="218">
        <v>0</v>
      </c>
      <c r="L22" s="114">
        <v>0</v>
      </c>
      <c r="M22" s="41">
        <v>1116</v>
      </c>
      <c r="N22" s="114">
        <v>0</v>
      </c>
      <c r="O22" s="216">
        <f>(N22/M22*100)</f>
        <v>0</v>
      </c>
      <c r="P22" s="46">
        <f>(D22-H22-L22)</f>
        <v>0</v>
      </c>
      <c r="Q22" s="46">
        <f>(E22-I22-M22)</f>
        <v>0</v>
      </c>
      <c r="R22" s="46">
        <f>(F22-J22-N22)</f>
        <v>0</v>
      </c>
      <c r="S22" s="218">
        <v>0</v>
      </c>
    </row>
    <row r="23" spans="1:19" ht="12.75">
      <c r="A23" s="41"/>
      <c r="B23" s="70"/>
      <c r="C23" s="41"/>
      <c r="D23" s="41"/>
      <c r="E23" s="41"/>
      <c r="F23" s="88"/>
      <c r="G23" s="216"/>
      <c r="H23" s="114"/>
      <c r="I23" s="41"/>
      <c r="J23" s="147"/>
      <c r="K23" s="218"/>
      <c r="L23" s="114"/>
      <c r="M23" s="41"/>
      <c r="N23" s="114"/>
      <c r="O23" s="216"/>
      <c r="P23" s="46"/>
      <c r="Q23" s="46"/>
      <c r="R23" s="46"/>
      <c r="S23" s="218"/>
    </row>
    <row r="24" spans="1:19" ht="12.75">
      <c r="A24" s="41"/>
      <c r="B24" s="70"/>
      <c r="C24" s="113" t="s">
        <v>686</v>
      </c>
      <c r="D24" s="41"/>
      <c r="E24" s="41"/>
      <c r="F24" s="88"/>
      <c r="G24" s="216"/>
      <c r="H24" s="114"/>
      <c r="I24" s="41"/>
      <c r="J24" s="147"/>
      <c r="K24" s="218"/>
      <c r="L24" s="114"/>
      <c r="M24" s="41"/>
      <c r="N24" s="114"/>
      <c r="O24" s="216"/>
      <c r="P24" s="46"/>
      <c r="Q24" s="46"/>
      <c r="R24" s="46"/>
      <c r="S24" s="218"/>
    </row>
    <row r="25" spans="1:19" ht="12.75">
      <c r="A25" s="41"/>
      <c r="B25" s="70" t="s">
        <v>865</v>
      </c>
      <c r="C25" s="90" t="s">
        <v>692</v>
      </c>
      <c r="D25" s="41">
        <v>0</v>
      </c>
      <c r="E25" s="41">
        <v>1000</v>
      </c>
      <c r="F25" s="88">
        <v>1000</v>
      </c>
      <c r="G25" s="216">
        <f t="shared" si="0"/>
        <v>100</v>
      </c>
      <c r="H25" s="114">
        <v>0</v>
      </c>
      <c r="I25" s="41">
        <v>0</v>
      </c>
      <c r="J25" s="147">
        <v>0</v>
      </c>
      <c r="K25" s="218">
        <v>0</v>
      </c>
      <c r="L25" s="114">
        <v>0</v>
      </c>
      <c r="M25" s="41">
        <v>1000</v>
      </c>
      <c r="N25" s="114">
        <v>1000</v>
      </c>
      <c r="O25" s="216">
        <f>(N25/M25*100)</f>
        <v>100</v>
      </c>
      <c r="P25" s="46">
        <f>(D25-H25-L25)</f>
        <v>0</v>
      </c>
      <c r="Q25" s="46">
        <f>(E25-I25-M25)</f>
        <v>0</v>
      </c>
      <c r="R25" s="46">
        <f>(F25-J25-N25)</f>
        <v>0</v>
      </c>
      <c r="S25" s="218">
        <v>0</v>
      </c>
    </row>
    <row r="26" spans="1:19" ht="12.75">
      <c r="A26" s="41"/>
      <c r="B26" s="70"/>
      <c r="C26" s="90"/>
      <c r="D26" s="41"/>
      <c r="E26" s="41"/>
      <c r="F26" s="88"/>
      <c r="G26" s="216"/>
      <c r="H26" s="114"/>
      <c r="I26" s="41"/>
      <c r="J26" s="147"/>
      <c r="K26" s="218"/>
      <c r="L26" s="114"/>
      <c r="M26" s="41"/>
      <c r="N26" s="114"/>
      <c r="O26" s="216"/>
      <c r="P26" s="46"/>
      <c r="Q26" s="46"/>
      <c r="R26" s="46"/>
      <c r="S26" s="218"/>
    </row>
    <row r="27" spans="1:19" ht="12.75">
      <c r="A27" s="48"/>
      <c r="B27" s="72" t="s">
        <v>243</v>
      </c>
      <c r="C27" s="50" t="s">
        <v>154</v>
      </c>
      <c r="D27" s="49">
        <f>SUM(D7:D26)</f>
        <v>22981</v>
      </c>
      <c r="E27" s="49">
        <f>SUM(E7:E26)</f>
        <v>46046</v>
      </c>
      <c r="F27" s="49">
        <f>SUM(F7:F26)</f>
        <v>22089</v>
      </c>
      <c r="G27" s="220">
        <f t="shared" si="0"/>
        <v>47.97159362376754</v>
      </c>
      <c r="H27" s="49">
        <f>SUM(H7:H26)</f>
        <v>0</v>
      </c>
      <c r="I27" s="49">
        <f>SUM(I7:I26)</f>
        <v>0</v>
      </c>
      <c r="J27" s="49">
        <f>SUM(J7:J26)</f>
        <v>0</v>
      </c>
      <c r="K27" s="257">
        <v>0</v>
      </c>
      <c r="L27" s="49">
        <f>SUM(L7:L26)</f>
        <v>22981</v>
      </c>
      <c r="M27" s="49">
        <f>SUM(M7:M26)</f>
        <v>46046</v>
      </c>
      <c r="N27" s="49">
        <f>SUM(N7:N26)</f>
        <v>22089</v>
      </c>
      <c r="O27" s="220">
        <f>(N27/M27*100)</f>
        <v>47.97159362376754</v>
      </c>
      <c r="P27" s="49">
        <f>SUM(P7:P26)</f>
        <v>0</v>
      </c>
      <c r="Q27" s="49">
        <f>SUM(Q7:Q26)</f>
        <v>0</v>
      </c>
      <c r="R27" s="49">
        <f>SUM(R7:R26)</f>
        <v>0</v>
      </c>
      <c r="S27" s="257">
        <v>0</v>
      </c>
    </row>
    <row r="28" spans="1:19" ht="12.75">
      <c r="A28" s="39"/>
      <c r="B28" s="68" t="s">
        <v>246</v>
      </c>
      <c r="C28" s="551" t="s">
        <v>155</v>
      </c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</row>
    <row r="29" spans="1:19" ht="12.75">
      <c r="A29" s="40"/>
      <c r="B29" s="43" t="s">
        <v>247</v>
      </c>
      <c r="C29" s="40" t="s">
        <v>374</v>
      </c>
      <c r="D29" s="40">
        <v>12000</v>
      </c>
      <c r="E29" s="40">
        <v>25781</v>
      </c>
      <c r="F29" s="40">
        <v>25781</v>
      </c>
      <c r="G29" s="215">
        <f aca="true" t="shared" si="7" ref="G29:G47">(F29/E29*100)</f>
        <v>100</v>
      </c>
      <c r="H29" s="40">
        <v>0</v>
      </c>
      <c r="I29" s="40">
        <v>0</v>
      </c>
      <c r="J29" s="40">
        <v>0</v>
      </c>
      <c r="K29" s="217">
        <v>0</v>
      </c>
      <c r="L29" s="40">
        <v>0</v>
      </c>
      <c r="M29" s="40">
        <v>0</v>
      </c>
      <c r="N29" s="40">
        <v>0</v>
      </c>
      <c r="O29" s="266">
        <v>0</v>
      </c>
      <c r="P29" s="45">
        <f aca="true" t="shared" si="8" ref="P29:R30">(D29-H29-L29)</f>
        <v>12000</v>
      </c>
      <c r="Q29" s="45">
        <f t="shared" si="8"/>
        <v>25781</v>
      </c>
      <c r="R29" s="45">
        <f t="shared" si="8"/>
        <v>25781</v>
      </c>
      <c r="S29" s="215">
        <f aca="true" t="shared" si="9" ref="S29:S47">(R29/Q29*100)</f>
        <v>100</v>
      </c>
    </row>
    <row r="30" spans="1:19" ht="12.75">
      <c r="A30" s="41"/>
      <c r="B30" s="42" t="s">
        <v>248</v>
      </c>
      <c r="C30" s="41" t="s">
        <v>156</v>
      </c>
      <c r="D30" s="41">
        <v>3500</v>
      </c>
      <c r="E30" s="41">
        <v>3500</v>
      </c>
      <c r="F30" s="41">
        <v>3500</v>
      </c>
      <c r="G30" s="216">
        <f t="shared" si="7"/>
        <v>100</v>
      </c>
      <c r="H30" s="41">
        <v>0</v>
      </c>
      <c r="I30" s="41">
        <v>0</v>
      </c>
      <c r="J30" s="147">
        <v>0</v>
      </c>
      <c r="K30" s="218">
        <v>0</v>
      </c>
      <c r="L30" s="114">
        <v>0</v>
      </c>
      <c r="M30" s="41">
        <v>0</v>
      </c>
      <c r="N30" s="41">
        <v>0</v>
      </c>
      <c r="O30" s="289">
        <v>0</v>
      </c>
      <c r="P30" s="46">
        <f t="shared" si="8"/>
        <v>3500</v>
      </c>
      <c r="Q30" s="46">
        <f t="shared" si="8"/>
        <v>3500</v>
      </c>
      <c r="R30" s="46">
        <f t="shared" si="8"/>
        <v>3500</v>
      </c>
      <c r="S30" s="216">
        <f t="shared" si="9"/>
        <v>100</v>
      </c>
    </row>
    <row r="31" spans="1:19" ht="12.75">
      <c r="A31" s="41"/>
      <c r="B31" s="42" t="s">
        <v>249</v>
      </c>
      <c r="C31" s="41" t="s">
        <v>299</v>
      </c>
      <c r="D31" s="41">
        <v>160</v>
      </c>
      <c r="E31" s="41">
        <v>160</v>
      </c>
      <c r="F31" s="41">
        <v>118</v>
      </c>
      <c r="G31" s="216">
        <f t="shared" si="7"/>
        <v>73.75</v>
      </c>
      <c r="H31" s="41">
        <v>0</v>
      </c>
      <c r="I31" s="41">
        <v>118</v>
      </c>
      <c r="J31" s="41">
        <v>118</v>
      </c>
      <c r="K31" s="216">
        <f>(J31/I31*100)</f>
        <v>100</v>
      </c>
      <c r="L31" s="41">
        <v>0</v>
      </c>
      <c r="M31" s="41">
        <v>0</v>
      </c>
      <c r="N31" s="41">
        <v>0</v>
      </c>
      <c r="O31" s="289">
        <v>0</v>
      </c>
      <c r="P31" s="46">
        <f aca="true" t="shared" si="10" ref="P31:R32">(D31-H31-L31)</f>
        <v>160</v>
      </c>
      <c r="Q31" s="46">
        <f t="shared" si="10"/>
        <v>42</v>
      </c>
      <c r="R31" s="46">
        <f t="shared" si="10"/>
        <v>0</v>
      </c>
      <c r="S31" s="216">
        <f t="shared" si="9"/>
        <v>0</v>
      </c>
    </row>
    <row r="32" spans="1:19" ht="12.75">
      <c r="A32" s="41"/>
      <c r="B32" s="42" t="s">
        <v>250</v>
      </c>
      <c r="C32" s="41" t="s">
        <v>157</v>
      </c>
      <c r="D32" s="41">
        <v>5420</v>
      </c>
      <c r="E32" s="41">
        <v>5420</v>
      </c>
      <c r="F32" s="41">
        <v>4022</v>
      </c>
      <c r="G32" s="216">
        <f t="shared" si="7"/>
        <v>74.20664206642067</v>
      </c>
      <c r="H32" s="41">
        <v>0</v>
      </c>
      <c r="I32" s="41">
        <v>0</v>
      </c>
      <c r="J32" s="41">
        <v>0</v>
      </c>
      <c r="K32" s="218">
        <v>0</v>
      </c>
      <c r="L32" s="41">
        <v>0</v>
      </c>
      <c r="M32" s="41">
        <v>0</v>
      </c>
      <c r="N32" s="41">
        <v>0</v>
      </c>
      <c r="O32" s="289">
        <v>0</v>
      </c>
      <c r="P32" s="46">
        <f t="shared" si="10"/>
        <v>5420</v>
      </c>
      <c r="Q32" s="46">
        <f t="shared" si="10"/>
        <v>5420</v>
      </c>
      <c r="R32" s="46">
        <f t="shared" si="10"/>
        <v>4022</v>
      </c>
      <c r="S32" s="216">
        <f t="shared" si="9"/>
        <v>74.20664206642067</v>
      </c>
    </row>
    <row r="33" spans="1:19" ht="12.75">
      <c r="A33" s="41"/>
      <c r="B33" s="42" t="s">
        <v>4</v>
      </c>
      <c r="C33" s="41" t="s">
        <v>375</v>
      </c>
      <c r="D33" s="41"/>
      <c r="E33" s="41"/>
      <c r="F33" s="41"/>
      <c r="G33" s="216"/>
      <c r="H33" s="41"/>
      <c r="I33" s="41"/>
      <c r="J33" s="41"/>
      <c r="K33" s="218"/>
      <c r="L33" s="41"/>
      <c r="M33" s="41"/>
      <c r="N33" s="41"/>
      <c r="O33" s="289"/>
      <c r="P33" s="46"/>
      <c r="Q33" s="46"/>
      <c r="R33" s="46"/>
      <c r="S33" s="216"/>
    </row>
    <row r="34" spans="1:19" ht="12.75">
      <c r="A34" s="41"/>
      <c r="B34" s="42" t="s">
        <v>4</v>
      </c>
      <c r="C34" s="113" t="s">
        <v>158</v>
      </c>
      <c r="D34" s="46"/>
      <c r="E34" s="46"/>
      <c r="F34" s="41"/>
      <c r="G34" s="216"/>
      <c r="H34" s="41"/>
      <c r="I34" s="41"/>
      <c r="J34" s="41"/>
      <c r="K34" s="218"/>
      <c r="L34" s="41"/>
      <c r="M34" s="41"/>
      <c r="N34" s="41"/>
      <c r="O34" s="289"/>
      <c r="P34" s="46"/>
      <c r="Q34" s="46"/>
      <c r="R34" s="46"/>
      <c r="S34" s="216"/>
    </row>
    <row r="35" spans="1:19" ht="12.75">
      <c r="A35" s="41"/>
      <c r="B35" s="42" t="s">
        <v>251</v>
      </c>
      <c r="C35" s="113" t="s">
        <v>530</v>
      </c>
      <c r="D35" s="41"/>
      <c r="E35" s="41"/>
      <c r="F35" s="41"/>
      <c r="G35" s="216"/>
      <c r="H35" s="41"/>
      <c r="I35" s="41"/>
      <c r="J35" s="41"/>
      <c r="K35" s="218"/>
      <c r="L35" s="41"/>
      <c r="M35" s="41"/>
      <c r="N35" s="41"/>
      <c r="O35" s="289"/>
      <c r="P35" s="46"/>
      <c r="Q35" s="46"/>
      <c r="R35" s="46"/>
      <c r="S35" s="216"/>
    </row>
    <row r="36" spans="1:19" ht="12.75">
      <c r="A36" s="41"/>
      <c r="B36" s="42"/>
      <c r="C36" s="41" t="s">
        <v>535</v>
      </c>
      <c r="D36" s="41">
        <v>3400</v>
      </c>
      <c r="E36" s="41">
        <v>5257</v>
      </c>
      <c r="F36" s="41">
        <v>5257</v>
      </c>
      <c r="G36" s="216">
        <f t="shared" si="7"/>
        <v>100</v>
      </c>
      <c r="H36" s="41">
        <v>0</v>
      </c>
      <c r="I36" s="41">
        <v>0</v>
      </c>
      <c r="J36" s="41">
        <v>0</v>
      </c>
      <c r="K36" s="218">
        <v>0</v>
      </c>
      <c r="L36" s="41">
        <v>0</v>
      </c>
      <c r="M36" s="41">
        <v>0</v>
      </c>
      <c r="N36" s="41">
        <v>0</v>
      </c>
      <c r="O36" s="289">
        <v>0</v>
      </c>
      <c r="P36" s="46">
        <f aca="true" t="shared" si="11" ref="P36:R37">(D36-H36-L36)</f>
        <v>3400</v>
      </c>
      <c r="Q36" s="46">
        <f t="shared" si="11"/>
        <v>5257</v>
      </c>
      <c r="R36" s="46">
        <f t="shared" si="11"/>
        <v>5257</v>
      </c>
      <c r="S36" s="216">
        <f t="shared" si="9"/>
        <v>100</v>
      </c>
    </row>
    <row r="37" spans="1:19" ht="12.75">
      <c r="A37" s="41"/>
      <c r="B37" s="42" t="s">
        <v>4</v>
      </c>
      <c r="C37" s="41" t="s">
        <v>536</v>
      </c>
      <c r="D37" s="41">
        <v>11000</v>
      </c>
      <c r="E37" s="41">
        <v>41000</v>
      </c>
      <c r="F37" s="41">
        <v>26000</v>
      </c>
      <c r="G37" s="216">
        <f t="shared" si="7"/>
        <v>63.41463414634146</v>
      </c>
      <c r="H37" s="41">
        <v>0</v>
      </c>
      <c r="I37" s="41">
        <v>0</v>
      </c>
      <c r="J37" s="41">
        <v>0</v>
      </c>
      <c r="K37" s="218">
        <v>0</v>
      </c>
      <c r="L37" s="41">
        <v>0</v>
      </c>
      <c r="M37" s="41">
        <v>0</v>
      </c>
      <c r="N37" s="41">
        <v>0</v>
      </c>
      <c r="O37" s="289">
        <v>0</v>
      </c>
      <c r="P37" s="46">
        <f t="shared" si="11"/>
        <v>11000</v>
      </c>
      <c r="Q37" s="46">
        <f t="shared" si="11"/>
        <v>41000</v>
      </c>
      <c r="R37" s="46">
        <f t="shared" si="11"/>
        <v>26000</v>
      </c>
      <c r="S37" s="216">
        <f t="shared" si="9"/>
        <v>63.41463414634146</v>
      </c>
    </row>
    <row r="38" spans="1:19" ht="12.75">
      <c r="A38" s="41"/>
      <c r="B38" s="42"/>
      <c r="C38" s="41" t="s">
        <v>710</v>
      </c>
      <c r="D38" s="41">
        <v>0</v>
      </c>
      <c r="E38" s="41">
        <v>3000</v>
      </c>
      <c r="F38" s="41">
        <v>3000</v>
      </c>
      <c r="G38" s="216">
        <f t="shared" si="7"/>
        <v>100</v>
      </c>
      <c r="H38" s="41">
        <v>0</v>
      </c>
      <c r="I38" s="41">
        <v>0</v>
      </c>
      <c r="J38" s="41">
        <v>0</v>
      </c>
      <c r="K38" s="218">
        <v>0</v>
      </c>
      <c r="L38" s="41">
        <v>0</v>
      </c>
      <c r="M38" s="41">
        <v>0</v>
      </c>
      <c r="N38" s="41">
        <v>0</v>
      </c>
      <c r="O38" s="289">
        <v>0</v>
      </c>
      <c r="P38" s="46">
        <f>(D38-H38-L38)</f>
        <v>0</v>
      </c>
      <c r="Q38" s="46">
        <f>(E38-I38-M38)</f>
        <v>3000</v>
      </c>
      <c r="R38" s="46">
        <f>(F38-J38-N38)</f>
        <v>3000</v>
      </c>
      <c r="S38" s="216">
        <f t="shared" si="9"/>
        <v>100</v>
      </c>
    </row>
    <row r="39" spans="1:19" ht="12.75">
      <c r="A39" s="41"/>
      <c r="B39" s="42" t="s">
        <v>252</v>
      </c>
      <c r="C39" s="113" t="s">
        <v>159</v>
      </c>
      <c r="D39" s="41"/>
      <c r="E39" s="41"/>
      <c r="F39" s="41"/>
      <c r="G39" s="216"/>
      <c r="H39" s="41"/>
      <c r="I39" s="41"/>
      <c r="J39" s="41"/>
      <c r="K39" s="218"/>
      <c r="L39" s="41"/>
      <c r="M39" s="41"/>
      <c r="N39" s="41"/>
      <c r="O39" s="289"/>
      <c r="P39" s="46"/>
      <c r="Q39" s="46"/>
      <c r="R39" s="46"/>
      <c r="S39" s="216"/>
    </row>
    <row r="40" spans="1:19" ht="12.75">
      <c r="A40" s="41"/>
      <c r="B40" s="42"/>
      <c r="C40" s="41" t="s">
        <v>556</v>
      </c>
      <c r="D40" s="41">
        <v>13000</v>
      </c>
      <c r="E40" s="41">
        <v>35500</v>
      </c>
      <c r="F40" s="41">
        <v>35500</v>
      </c>
      <c r="G40" s="216">
        <f t="shared" si="7"/>
        <v>100</v>
      </c>
      <c r="H40" s="41">
        <v>0</v>
      </c>
      <c r="I40" s="41">
        <v>0</v>
      </c>
      <c r="J40" s="41">
        <v>0</v>
      </c>
      <c r="K40" s="218">
        <v>0</v>
      </c>
      <c r="L40" s="41">
        <v>0</v>
      </c>
      <c r="M40" s="41">
        <v>0</v>
      </c>
      <c r="N40" s="41">
        <v>0</v>
      </c>
      <c r="O40" s="289">
        <v>0</v>
      </c>
      <c r="P40" s="46">
        <f aca="true" t="shared" si="12" ref="P40:R41">(D40-H40-L40)</f>
        <v>13000</v>
      </c>
      <c r="Q40" s="46">
        <f t="shared" si="12"/>
        <v>35500</v>
      </c>
      <c r="R40" s="46">
        <f t="shared" si="12"/>
        <v>35500</v>
      </c>
      <c r="S40" s="216">
        <f t="shared" si="9"/>
        <v>100</v>
      </c>
    </row>
    <row r="41" spans="1:19" ht="12.75">
      <c r="A41" s="41"/>
      <c r="B41" s="42"/>
      <c r="C41" s="41" t="s">
        <v>557</v>
      </c>
      <c r="D41" s="41">
        <v>0</v>
      </c>
      <c r="E41" s="41">
        <v>5024</v>
      </c>
      <c r="F41" s="147">
        <v>5024</v>
      </c>
      <c r="G41" s="216">
        <f t="shared" si="7"/>
        <v>100</v>
      </c>
      <c r="H41" s="41">
        <v>0</v>
      </c>
      <c r="I41" s="41">
        <v>0</v>
      </c>
      <c r="J41" s="41">
        <v>0</v>
      </c>
      <c r="K41" s="218">
        <v>0</v>
      </c>
      <c r="L41" s="147">
        <v>0</v>
      </c>
      <c r="M41" s="147">
        <v>0</v>
      </c>
      <c r="N41" s="147">
        <v>0</v>
      </c>
      <c r="O41" s="290">
        <v>0</v>
      </c>
      <c r="P41" s="46">
        <f t="shared" si="12"/>
        <v>0</v>
      </c>
      <c r="Q41" s="46">
        <f t="shared" si="12"/>
        <v>5024</v>
      </c>
      <c r="R41" s="46">
        <f t="shared" si="12"/>
        <v>5024</v>
      </c>
      <c r="S41" s="216">
        <f>(R41/Q41*100)</f>
        <v>100</v>
      </c>
    </row>
    <row r="42" spans="1:19" ht="12.75">
      <c r="A42" s="41"/>
      <c r="B42" s="42" t="s">
        <v>253</v>
      </c>
      <c r="C42" s="113" t="s">
        <v>298</v>
      </c>
      <c r="D42" s="41"/>
      <c r="E42" s="41"/>
      <c r="F42" s="147"/>
      <c r="G42" s="216"/>
      <c r="H42" s="41"/>
      <c r="I42" s="41"/>
      <c r="J42" s="41"/>
      <c r="K42" s="218"/>
      <c r="L42" s="147"/>
      <c r="M42" s="147"/>
      <c r="N42" s="147"/>
      <c r="O42" s="290"/>
      <c r="P42" s="148"/>
      <c r="Q42" s="148"/>
      <c r="R42" s="148"/>
      <c r="S42" s="216"/>
    </row>
    <row r="43" spans="1:19" ht="12.75">
      <c r="A43" s="41"/>
      <c r="B43" s="42"/>
      <c r="C43" s="41" t="s">
        <v>556</v>
      </c>
      <c r="D43" s="147">
        <v>13000</v>
      </c>
      <c r="E43" s="147">
        <v>27000</v>
      </c>
      <c r="F43" s="147">
        <v>26999</v>
      </c>
      <c r="G43" s="216">
        <f t="shared" si="7"/>
        <v>99.9962962962963</v>
      </c>
      <c r="H43" s="41">
        <v>0</v>
      </c>
      <c r="I43" s="41">
        <v>0</v>
      </c>
      <c r="J43" s="41">
        <v>0</v>
      </c>
      <c r="K43" s="218">
        <v>0</v>
      </c>
      <c r="L43" s="147">
        <v>0</v>
      </c>
      <c r="M43" s="147">
        <v>0</v>
      </c>
      <c r="N43" s="147">
        <v>0</v>
      </c>
      <c r="O43" s="290">
        <v>0</v>
      </c>
      <c r="P43" s="148">
        <f aca="true" t="shared" si="13" ref="P43:R44">(D43-H43-L43)</f>
        <v>13000</v>
      </c>
      <c r="Q43" s="148">
        <f t="shared" si="13"/>
        <v>27000</v>
      </c>
      <c r="R43" s="148">
        <f t="shared" si="13"/>
        <v>26999</v>
      </c>
      <c r="S43" s="216">
        <f t="shared" si="9"/>
        <v>99.9962962962963</v>
      </c>
    </row>
    <row r="44" spans="1:19" ht="12.75">
      <c r="A44" s="41"/>
      <c r="B44" s="42"/>
      <c r="C44" s="41" t="s">
        <v>557</v>
      </c>
      <c r="D44" s="147">
        <v>0</v>
      </c>
      <c r="E44" s="147">
        <v>4586</v>
      </c>
      <c r="F44" s="147">
        <v>3780</v>
      </c>
      <c r="G44" s="216">
        <f t="shared" si="7"/>
        <v>82.42477104230265</v>
      </c>
      <c r="H44" s="41">
        <v>0</v>
      </c>
      <c r="I44" s="41">
        <v>0</v>
      </c>
      <c r="J44" s="41">
        <v>0</v>
      </c>
      <c r="K44" s="218">
        <v>0</v>
      </c>
      <c r="L44" s="147">
        <v>0</v>
      </c>
      <c r="M44" s="147">
        <v>0</v>
      </c>
      <c r="N44" s="147">
        <v>0</v>
      </c>
      <c r="O44" s="290">
        <v>0</v>
      </c>
      <c r="P44" s="148">
        <f t="shared" si="13"/>
        <v>0</v>
      </c>
      <c r="Q44" s="148">
        <f t="shared" si="13"/>
        <v>4586</v>
      </c>
      <c r="R44" s="148">
        <f t="shared" si="13"/>
        <v>3780</v>
      </c>
      <c r="S44" s="216">
        <f>(R44/Q44*100)</f>
        <v>82.42477104230265</v>
      </c>
    </row>
    <row r="45" spans="1:19" ht="12.75">
      <c r="A45" s="41"/>
      <c r="B45" s="42"/>
      <c r="C45" s="41" t="s">
        <v>711</v>
      </c>
      <c r="D45" s="147">
        <v>0</v>
      </c>
      <c r="E45" s="147">
        <v>6000</v>
      </c>
      <c r="F45" s="147">
        <v>6000</v>
      </c>
      <c r="G45" s="216">
        <f t="shared" si="7"/>
        <v>100</v>
      </c>
      <c r="H45" s="41">
        <v>0</v>
      </c>
      <c r="I45" s="41">
        <v>0</v>
      </c>
      <c r="J45" s="41">
        <v>0</v>
      </c>
      <c r="K45" s="218">
        <v>0</v>
      </c>
      <c r="L45" s="147">
        <v>0</v>
      </c>
      <c r="M45" s="147">
        <v>0</v>
      </c>
      <c r="N45" s="147">
        <v>0</v>
      </c>
      <c r="O45" s="290">
        <v>0</v>
      </c>
      <c r="P45" s="148">
        <f>(D45-H45-L45)</f>
        <v>0</v>
      </c>
      <c r="Q45" s="148">
        <f>(E45-I45-M45)</f>
        <v>6000</v>
      </c>
      <c r="R45" s="148">
        <f>(F45-J45-N45)</f>
        <v>6000</v>
      </c>
      <c r="S45" s="216">
        <f>(R45/Q45*100)</f>
        <v>100</v>
      </c>
    </row>
    <row r="46" spans="1:19" ht="12.75">
      <c r="A46" s="41"/>
      <c r="B46" s="42" t="s">
        <v>254</v>
      </c>
      <c r="C46" s="41" t="s">
        <v>160</v>
      </c>
      <c r="D46" s="147">
        <v>100</v>
      </c>
      <c r="E46" s="147">
        <v>100</v>
      </c>
      <c r="F46" s="147">
        <v>0</v>
      </c>
      <c r="G46" s="216">
        <f t="shared" si="7"/>
        <v>0</v>
      </c>
      <c r="H46" s="41">
        <v>0</v>
      </c>
      <c r="I46" s="41">
        <v>0</v>
      </c>
      <c r="J46" s="41">
        <v>0</v>
      </c>
      <c r="K46" s="218">
        <v>0</v>
      </c>
      <c r="L46" s="147">
        <v>0</v>
      </c>
      <c r="M46" s="147">
        <v>0</v>
      </c>
      <c r="N46" s="147">
        <v>0</v>
      </c>
      <c r="O46" s="290">
        <v>0</v>
      </c>
      <c r="P46" s="148">
        <f aca="true" t="shared" si="14" ref="P46:P60">(D46-H46-L46)</f>
        <v>100</v>
      </c>
      <c r="Q46" s="148">
        <f aca="true" t="shared" si="15" ref="Q46:R60">(E46-I46-M46)</f>
        <v>100</v>
      </c>
      <c r="R46" s="148">
        <f t="shared" si="15"/>
        <v>0</v>
      </c>
      <c r="S46" s="216">
        <f t="shared" si="9"/>
        <v>0</v>
      </c>
    </row>
    <row r="47" spans="1:19" ht="12.75">
      <c r="A47" s="44"/>
      <c r="B47" s="115" t="s">
        <v>255</v>
      </c>
      <c r="C47" s="44" t="s">
        <v>300</v>
      </c>
      <c r="D47" s="149">
        <v>150</v>
      </c>
      <c r="E47" s="149">
        <v>150</v>
      </c>
      <c r="F47" s="149">
        <v>150</v>
      </c>
      <c r="G47" s="219">
        <f t="shared" si="7"/>
        <v>100</v>
      </c>
      <c r="H47" s="44">
        <v>0</v>
      </c>
      <c r="I47" s="44">
        <v>0</v>
      </c>
      <c r="J47" s="44">
        <v>0</v>
      </c>
      <c r="K47" s="225">
        <v>0</v>
      </c>
      <c r="L47" s="149">
        <v>0</v>
      </c>
      <c r="M47" s="149">
        <v>0</v>
      </c>
      <c r="N47" s="149">
        <v>0</v>
      </c>
      <c r="O47" s="291">
        <v>0</v>
      </c>
      <c r="P47" s="150">
        <f t="shared" si="14"/>
        <v>150</v>
      </c>
      <c r="Q47" s="150">
        <f t="shared" si="15"/>
        <v>150</v>
      </c>
      <c r="R47" s="150">
        <f t="shared" si="15"/>
        <v>150</v>
      </c>
      <c r="S47" s="219">
        <f t="shared" si="9"/>
        <v>100</v>
      </c>
    </row>
    <row r="49" spans="1:19" ht="12.75">
      <c r="A49" s="91" t="s">
        <v>4</v>
      </c>
      <c r="B49" s="91" t="s">
        <v>4</v>
      </c>
      <c r="C49" s="91" t="s">
        <v>4</v>
      </c>
      <c r="D49" s="92" t="s">
        <v>4</v>
      </c>
      <c r="E49" s="93"/>
      <c r="F49" s="93"/>
      <c r="G49" s="94"/>
      <c r="H49" s="552" t="s">
        <v>88</v>
      </c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</row>
    <row r="50" spans="1:19" ht="12.75">
      <c r="A50" s="98" t="s">
        <v>32</v>
      </c>
      <c r="B50" s="98" t="s">
        <v>89</v>
      </c>
      <c r="C50" s="98" t="s">
        <v>147</v>
      </c>
      <c r="D50" s="99" t="s">
        <v>148</v>
      </c>
      <c r="E50" s="100"/>
      <c r="F50" s="100"/>
      <c r="G50" s="101"/>
      <c r="H50" s="50" t="s">
        <v>35</v>
      </c>
      <c r="I50" s="102"/>
      <c r="J50" s="102"/>
      <c r="K50" s="102"/>
      <c r="L50" s="50" t="s">
        <v>71</v>
      </c>
      <c r="M50" s="102"/>
      <c r="N50" s="102"/>
      <c r="O50" s="102"/>
      <c r="P50" s="50" t="s">
        <v>37</v>
      </c>
      <c r="Q50" s="102"/>
      <c r="R50" s="102"/>
      <c r="S50" s="102"/>
    </row>
    <row r="51" spans="1:19" ht="12.75">
      <c r="A51" s="98" t="s">
        <v>38</v>
      </c>
      <c r="B51" s="98" t="s">
        <v>92</v>
      </c>
      <c r="C51" s="103"/>
      <c r="D51" s="104" t="s">
        <v>139</v>
      </c>
      <c r="E51" s="105"/>
      <c r="F51" s="105"/>
      <c r="G51" s="106"/>
      <c r="H51" s="95" t="s">
        <v>76</v>
      </c>
      <c r="I51" s="96"/>
      <c r="J51" s="96"/>
      <c r="K51" s="97"/>
      <c r="L51" s="95" t="s">
        <v>149</v>
      </c>
      <c r="M51" s="96"/>
      <c r="N51" s="96"/>
      <c r="O51" s="97"/>
      <c r="P51" s="95" t="s">
        <v>150</v>
      </c>
      <c r="Q51" s="96"/>
      <c r="R51" s="96"/>
      <c r="S51" s="97"/>
    </row>
    <row r="52" spans="1:19" ht="12.75">
      <c r="A52" s="98" t="s">
        <v>4</v>
      </c>
      <c r="B52" s="98" t="s">
        <v>38</v>
      </c>
      <c r="C52" s="98"/>
      <c r="D52" s="107" t="s">
        <v>0</v>
      </c>
      <c r="E52" s="107" t="s">
        <v>7</v>
      </c>
      <c r="F52" s="107" t="s">
        <v>380</v>
      </c>
      <c r="G52" s="107" t="s">
        <v>380</v>
      </c>
      <c r="H52" s="107" t="s">
        <v>0</v>
      </c>
      <c r="I52" s="107" t="s">
        <v>7</v>
      </c>
      <c r="J52" s="107" t="s">
        <v>380</v>
      </c>
      <c r="K52" s="107" t="s">
        <v>380</v>
      </c>
      <c r="L52" s="107" t="s">
        <v>0</v>
      </c>
      <c r="M52" s="107" t="s">
        <v>7</v>
      </c>
      <c r="N52" s="107" t="s">
        <v>380</v>
      </c>
      <c r="O52" s="107" t="s">
        <v>380</v>
      </c>
      <c r="P52" s="107" t="s">
        <v>0</v>
      </c>
      <c r="Q52" s="107" t="s">
        <v>7</v>
      </c>
      <c r="R52" s="107" t="s">
        <v>380</v>
      </c>
      <c r="S52" s="107" t="s">
        <v>380</v>
      </c>
    </row>
    <row r="53" spans="1:19" ht="12.75">
      <c r="A53" s="108"/>
      <c r="B53" s="109"/>
      <c r="C53" s="110"/>
      <c r="D53" s="111" t="s">
        <v>3</v>
      </c>
      <c r="E53" s="111" t="s">
        <v>3</v>
      </c>
      <c r="F53" s="452" t="s">
        <v>820</v>
      </c>
      <c r="G53" s="111" t="s">
        <v>381</v>
      </c>
      <c r="H53" s="111" t="s">
        <v>3</v>
      </c>
      <c r="I53" s="111" t="s">
        <v>3</v>
      </c>
      <c r="J53" s="452" t="s">
        <v>820</v>
      </c>
      <c r="K53" s="111" t="s">
        <v>381</v>
      </c>
      <c r="L53" s="111" t="s">
        <v>3</v>
      </c>
      <c r="M53" s="111" t="s">
        <v>3</v>
      </c>
      <c r="N53" s="452" t="s">
        <v>820</v>
      </c>
      <c r="O53" s="111" t="s">
        <v>381</v>
      </c>
      <c r="P53" s="111" t="s">
        <v>3</v>
      </c>
      <c r="Q53" s="111" t="s">
        <v>3</v>
      </c>
      <c r="R53" s="452" t="s">
        <v>820</v>
      </c>
      <c r="S53" s="111" t="s">
        <v>381</v>
      </c>
    </row>
    <row r="54" spans="1:19" ht="12.75">
      <c r="A54" s="41"/>
      <c r="B54" s="42" t="s">
        <v>256</v>
      </c>
      <c r="C54" s="41" t="s">
        <v>301</v>
      </c>
      <c r="D54" s="147">
        <v>1370</v>
      </c>
      <c r="E54" s="147">
        <v>1370</v>
      </c>
      <c r="F54" s="147">
        <v>1370</v>
      </c>
      <c r="G54" s="216">
        <f aca="true" t="shared" si="16" ref="G54:G103">(F54/E54*100)</f>
        <v>100</v>
      </c>
      <c r="H54" s="41">
        <v>1370</v>
      </c>
      <c r="I54" s="41">
        <v>1370</v>
      </c>
      <c r="J54" s="147">
        <v>1370</v>
      </c>
      <c r="K54" s="216">
        <f>(J54/I54*100)</f>
        <v>100</v>
      </c>
      <c r="L54" s="147">
        <v>0</v>
      </c>
      <c r="M54" s="147">
        <v>0</v>
      </c>
      <c r="N54" s="147">
        <v>0</v>
      </c>
      <c r="O54" s="218">
        <v>0</v>
      </c>
      <c r="P54" s="148">
        <f t="shared" si="14"/>
        <v>0</v>
      </c>
      <c r="Q54" s="148">
        <f t="shared" si="15"/>
        <v>0</v>
      </c>
      <c r="R54" s="148">
        <f t="shared" si="15"/>
        <v>0</v>
      </c>
      <c r="S54" s="218">
        <v>0</v>
      </c>
    </row>
    <row r="55" spans="1:19" ht="12.75">
      <c r="A55" s="41"/>
      <c r="B55" s="42"/>
      <c r="C55" s="41" t="s">
        <v>361</v>
      </c>
      <c r="D55" s="147">
        <v>200</v>
      </c>
      <c r="E55" s="147">
        <v>400</v>
      </c>
      <c r="F55" s="147">
        <v>0</v>
      </c>
      <c r="G55" s="216">
        <f t="shared" si="16"/>
        <v>0</v>
      </c>
      <c r="H55" s="41">
        <v>200</v>
      </c>
      <c r="I55" s="41">
        <v>400</v>
      </c>
      <c r="J55" s="147">
        <v>0</v>
      </c>
      <c r="K55" s="216">
        <f>(J55/I55*100)</f>
        <v>0</v>
      </c>
      <c r="L55" s="147">
        <v>0</v>
      </c>
      <c r="M55" s="147">
        <v>0</v>
      </c>
      <c r="N55" s="147">
        <v>0</v>
      </c>
      <c r="O55" s="218">
        <v>0</v>
      </c>
      <c r="P55" s="148">
        <f t="shared" si="14"/>
        <v>0</v>
      </c>
      <c r="Q55" s="148">
        <f t="shared" si="15"/>
        <v>0</v>
      </c>
      <c r="R55" s="148">
        <f t="shared" si="15"/>
        <v>0</v>
      </c>
      <c r="S55" s="218">
        <v>0</v>
      </c>
    </row>
    <row r="56" spans="1:19" ht="12.75">
      <c r="A56" s="41"/>
      <c r="B56" s="42" t="s">
        <v>257</v>
      </c>
      <c r="C56" s="41" t="s">
        <v>161</v>
      </c>
      <c r="D56" s="147">
        <v>900</v>
      </c>
      <c r="E56" s="147">
        <v>900</v>
      </c>
      <c r="F56" s="147">
        <v>900</v>
      </c>
      <c r="G56" s="216">
        <f t="shared" si="16"/>
        <v>100</v>
      </c>
      <c r="H56" s="41">
        <v>0</v>
      </c>
      <c r="I56" s="41">
        <v>0</v>
      </c>
      <c r="J56" s="41">
        <v>0</v>
      </c>
      <c r="K56" s="218">
        <v>0</v>
      </c>
      <c r="L56" s="147">
        <v>0</v>
      </c>
      <c r="M56" s="147">
        <v>0</v>
      </c>
      <c r="N56" s="147">
        <v>0</v>
      </c>
      <c r="O56" s="218">
        <v>0</v>
      </c>
      <c r="P56" s="148">
        <f t="shared" si="14"/>
        <v>900</v>
      </c>
      <c r="Q56" s="148">
        <f t="shared" si="15"/>
        <v>900</v>
      </c>
      <c r="R56" s="148">
        <f t="shared" si="15"/>
        <v>900</v>
      </c>
      <c r="S56" s="216">
        <f aca="true" t="shared" si="17" ref="S56:S98">(R56/Q56*100)</f>
        <v>100</v>
      </c>
    </row>
    <row r="57" spans="1:19" ht="12.75">
      <c r="A57" s="41"/>
      <c r="B57" s="42" t="s">
        <v>258</v>
      </c>
      <c r="C57" s="90" t="s">
        <v>302</v>
      </c>
      <c r="D57" s="147">
        <v>200</v>
      </c>
      <c r="E57" s="147">
        <v>200</v>
      </c>
      <c r="F57" s="147">
        <v>200</v>
      </c>
      <c r="G57" s="216">
        <f t="shared" si="16"/>
        <v>100</v>
      </c>
      <c r="H57" s="41">
        <v>0</v>
      </c>
      <c r="I57" s="41">
        <v>0</v>
      </c>
      <c r="J57" s="41">
        <v>0</v>
      </c>
      <c r="K57" s="218">
        <v>0</v>
      </c>
      <c r="L57" s="147">
        <v>0</v>
      </c>
      <c r="M57" s="147">
        <v>0</v>
      </c>
      <c r="N57" s="147">
        <v>0</v>
      </c>
      <c r="O57" s="218">
        <v>0</v>
      </c>
      <c r="P57" s="148">
        <f t="shared" si="14"/>
        <v>200</v>
      </c>
      <c r="Q57" s="148">
        <f t="shared" si="15"/>
        <v>200</v>
      </c>
      <c r="R57" s="148">
        <f t="shared" si="15"/>
        <v>200</v>
      </c>
      <c r="S57" s="216">
        <f t="shared" si="17"/>
        <v>100</v>
      </c>
    </row>
    <row r="58" spans="1:19" ht="12.75">
      <c r="A58" s="41"/>
      <c r="B58" s="42" t="s">
        <v>259</v>
      </c>
      <c r="C58" s="41" t="s">
        <v>162</v>
      </c>
      <c r="D58" s="147">
        <v>800</v>
      </c>
      <c r="E58" s="147">
        <v>800</v>
      </c>
      <c r="F58" s="147">
        <v>800</v>
      </c>
      <c r="G58" s="216">
        <f t="shared" si="16"/>
        <v>100</v>
      </c>
      <c r="H58" s="41">
        <v>0</v>
      </c>
      <c r="I58" s="41">
        <v>0</v>
      </c>
      <c r="J58" s="41">
        <v>0</v>
      </c>
      <c r="K58" s="218">
        <v>0</v>
      </c>
      <c r="L58" s="147">
        <v>0</v>
      </c>
      <c r="M58" s="147">
        <v>0</v>
      </c>
      <c r="N58" s="147">
        <v>0</v>
      </c>
      <c r="O58" s="218">
        <v>0</v>
      </c>
      <c r="P58" s="148">
        <f t="shared" si="14"/>
        <v>800</v>
      </c>
      <c r="Q58" s="148">
        <f t="shared" si="15"/>
        <v>800</v>
      </c>
      <c r="R58" s="148">
        <f t="shared" si="15"/>
        <v>800</v>
      </c>
      <c r="S58" s="216">
        <f t="shared" si="17"/>
        <v>100</v>
      </c>
    </row>
    <row r="59" spans="1:19" ht="12.75">
      <c r="A59" s="41"/>
      <c r="B59" s="42" t="s">
        <v>260</v>
      </c>
      <c r="C59" s="113" t="s">
        <v>363</v>
      </c>
      <c r="D59" s="147">
        <v>310</v>
      </c>
      <c r="E59" s="147">
        <v>310</v>
      </c>
      <c r="F59" s="147">
        <v>310</v>
      </c>
      <c r="G59" s="216">
        <f t="shared" si="16"/>
        <v>100</v>
      </c>
      <c r="H59" s="41">
        <v>0</v>
      </c>
      <c r="I59" s="41">
        <v>0</v>
      </c>
      <c r="J59" s="41">
        <v>0</v>
      </c>
      <c r="K59" s="218">
        <v>0</v>
      </c>
      <c r="L59" s="147">
        <v>0</v>
      </c>
      <c r="M59" s="147">
        <v>0</v>
      </c>
      <c r="N59" s="147">
        <v>0</v>
      </c>
      <c r="O59" s="218">
        <v>0</v>
      </c>
      <c r="P59" s="148">
        <f t="shared" si="14"/>
        <v>310</v>
      </c>
      <c r="Q59" s="148">
        <f t="shared" si="15"/>
        <v>310</v>
      </c>
      <c r="R59" s="148">
        <f t="shared" si="15"/>
        <v>310</v>
      </c>
      <c r="S59" s="216">
        <f t="shared" si="17"/>
        <v>100</v>
      </c>
    </row>
    <row r="60" spans="1:19" ht="12.75">
      <c r="A60" s="41"/>
      <c r="B60" s="42"/>
      <c r="C60" s="162" t="s">
        <v>693</v>
      </c>
      <c r="D60" s="147">
        <v>200</v>
      </c>
      <c r="E60" s="147">
        <v>200</v>
      </c>
      <c r="F60" s="147">
        <v>200</v>
      </c>
      <c r="G60" s="216">
        <f t="shared" si="16"/>
        <v>100</v>
      </c>
      <c r="H60" s="41">
        <v>0</v>
      </c>
      <c r="I60" s="41">
        <v>0</v>
      </c>
      <c r="J60" s="41">
        <v>0</v>
      </c>
      <c r="K60" s="218">
        <v>0</v>
      </c>
      <c r="L60" s="147">
        <v>0</v>
      </c>
      <c r="M60" s="147">
        <v>0</v>
      </c>
      <c r="N60" s="147">
        <v>0</v>
      </c>
      <c r="O60" s="218">
        <v>0</v>
      </c>
      <c r="P60" s="148">
        <f t="shared" si="14"/>
        <v>200</v>
      </c>
      <c r="Q60" s="148">
        <f t="shared" si="15"/>
        <v>200</v>
      </c>
      <c r="R60" s="148">
        <f t="shared" si="15"/>
        <v>200</v>
      </c>
      <c r="S60" s="216">
        <f t="shared" si="17"/>
        <v>100</v>
      </c>
    </row>
    <row r="61" spans="1:19" ht="12.75">
      <c r="A61" s="41"/>
      <c r="B61" s="116"/>
      <c r="C61" s="163" t="s">
        <v>537</v>
      </c>
      <c r="D61" s="41">
        <v>540</v>
      </c>
      <c r="E61" s="41">
        <v>540</v>
      </c>
      <c r="F61" s="41">
        <v>540</v>
      </c>
      <c r="G61" s="216">
        <f t="shared" si="16"/>
        <v>100</v>
      </c>
      <c r="H61" s="41">
        <v>0</v>
      </c>
      <c r="I61" s="41">
        <v>0</v>
      </c>
      <c r="J61" s="41">
        <v>0</v>
      </c>
      <c r="K61" s="218">
        <v>0</v>
      </c>
      <c r="L61" s="41">
        <v>0</v>
      </c>
      <c r="M61" s="41">
        <v>0</v>
      </c>
      <c r="N61" s="41">
        <v>0</v>
      </c>
      <c r="O61" s="218">
        <v>0</v>
      </c>
      <c r="P61" s="46">
        <f aca="true" t="shared" si="18" ref="P61:R63">(D61-H61-L61)</f>
        <v>540</v>
      </c>
      <c r="Q61" s="46">
        <f t="shared" si="18"/>
        <v>540</v>
      </c>
      <c r="R61" s="46">
        <f t="shared" si="18"/>
        <v>540</v>
      </c>
      <c r="S61" s="216">
        <f t="shared" si="17"/>
        <v>100</v>
      </c>
    </row>
    <row r="62" spans="1:19" ht="12.75">
      <c r="A62" s="41"/>
      <c r="B62" s="42" t="s">
        <v>261</v>
      </c>
      <c r="C62" s="60" t="s">
        <v>163</v>
      </c>
      <c r="D62" s="41">
        <v>1000</v>
      </c>
      <c r="E62" s="41">
        <v>1500</v>
      </c>
      <c r="F62" s="41">
        <v>1500</v>
      </c>
      <c r="G62" s="216">
        <f t="shared" si="16"/>
        <v>100</v>
      </c>
      <c r="H62" s="41">
        <v>0</v>
      </c>
      <c r="I62" s="41">
        <v>0</v>
      </c>
      <c r="J62" s="41">
        <v>0</v>
      </c>
      <c r="K62" s="218">
        <v>0</v>
      </c>
      <c r="L62" s="41">
        <v>0</v>
      </c>
      <c r="M62" s="41">
        <v>0</v>
      </c>
      <c r="N62" s="41">
        <v>0</v>
      </c>
      <c r="O62" s="218">
        <v>0</v>
      </c>
      <c r="P62" s="46">
        <f t="shared" si="18"/>
        <v>1000</v>
      </c>
      <c r="Q62" s="46">
        <f t="shared" si="18"/>
        <v>1500</v>
      </c>
      <c r="R62" s="46">
        <f t="shared" si="18"/>
        <v>1500</v>
      </c>
      <c r="S62" s="216">
        <f t="shared" si="17"/>
        <v>100</v>
      </c>
    </row>
    <row r="63" spans="1:19" ht="12.75">
      <c r="A63" s="41"/>
      <c r="B63" s="42" t="s">
        <v>262</v>
      </c>
      <c r="C63" s="60" t="s">
        <v>164</v>
      </c>
      <c r="D63" s="41">
        <v>50</v>
      </c>
      <c r="E63" s="41">
        <v>50</v>
      </c>
      <c r="F63" s="41">
        <v>50</v>
      </c>
      <c r="G63" s="216">
        <f t="shared" si="16"/>
        <v>100</v>
      </c>
      <c r="H63" s="41">
        <v>0</v>
      </c>
      <c r="I63" s="41">
        <v>0</v>
      </c>
      <c r="J63" s="41">
        <v>0</v>
      </c>
      <c r="K63" s="218">
        <v>0</v>
      </c>
      <c r="L63" s="41">
        <v>0</v>
      </c>
      <c r="M63" s="41">
        <v>0</v>
      </c>
      <c r="N63" s="41">
        <v>0</v>
      </c>
      <c r="O63" s="218">
        <v>0</v>
      </c>
      <c r="P63" s="46">
        <f t="shared" si="18"/>
        <v>50</v>
      </c>
      <c r="Q63" s="46">
        <f t="shared" si="18"/>
        <v>50</v>
      </c>
      <c r="R63" s="46">
        <f t="shared" si="18"/>
        <v>50</v>
      </c>
      <c r="S63" s="216">
        <f t="shared" si="17"/>
        <v>100</v>
      </c>
    </row>
    <row r="64" spans="1:19" ht="12.75">
      <c r="A64" s="41"/>
      <c r="B64" s="42" t="s">
        <v>263</v>
      </c>
      <c r="C64" s="60" t="s">
        <v>303</v>
      </c>
      <c r="D64" s="41">
        <v>0</v>
      </c>
      <c r="E64" s="41">
        <v>500</v>
      </c>
      <c r="F64" s="41">
        <v>500</v>
      </c>
      <c r="G64" s="216">
        <f t="shared" si="16"/>
        <v>100</v>
      </c>
      <c r="H64" s="41">
        <v>0</v>
      </c>
      <c r="I64" s="41">
        <v>0</v>
      </c>
      <c r="J64" s="41">
        <v>0</v>
      </c>
      <c r="K64" s="218">
        <v>0</v>
      </c>
      <c r="L64" s="41">
        <v>0</v>
      </c>
      <c r="M64" s="41">
        <v>0</v>
      </c>
      <c r="N64" s="41">
        <v>0</v>
      </c>
      <c r="O64" s="218">
        <v>0</v>
      </c>
      <c r="P64" s="46">
        <f aca="true" t="shared" si="19" ref="P64:P71">(D64-H64-L64)</f>
        <v>0</v>
      </c>
      <c r="Q64" s="46">
        <f aca="true" t="shared" si="20" ref="Q64:R71">(E64-I64-M64)</f>
        <v>500</v>
      </c>
      <c r="R64" s="46">
        <f t="shared" si="20"/>
        <v>500</v>
      </c>
      <c r="S64" s="216">
        <f t="shared" si="17"/>
        <v>100</v>
      </c>
    </row>
    <row r="65" spans="1:19" ht="12.75">
      <c r="A65" s="41"/>
      <c r="B65" s="42" t="s">
        <v>264</v>
      </c>
      <c r="C65" s="60" t="s">
        <v>304</v>
      </c>
      <c r="D65" s="41">
        <v>0</v>
      </c>
      <c r="E65" s="41">
        <v>100</v>
      </c>
      <c r="F65" s="41">
        <v>100</v>
      </c>
      <c r="G65" s="216">
        <f t="shared" si="16"/>
        <v>100</v>
      </c>
      <c r="H65" s="41">
        <v>0</v>
      </c>
      <c r="I65" s="41">
        <v>0</v>
      </c>
      <c r="J65" s="41">
        <v>0</v>
      </c>
      <c r="K65" s="218">
        <v>0</v>
      </c>
      <c r="L65" s="41">
        <v>0</v>
      </c>
      <c r="M65" s="41">
        <v>0</v>
      </c>
      <c r="N65" s="41">
        <v>0</v>
      </c>
      <c r="O65" s="218">
        <v>0</v>
      </c>
      <c r="P65" s="46">
        <f t="shared" si="19"/>
        <v>0</v>
      </c>
      <c r="Q65" s="46">
        <f t="shared" si="20"/>
        <v>100</v>
      </c>
      <c r="R65" s="46">
        <f t="shared" si="20"/>
        <v>100</v>
      </c>
      <c r="S65" s="216">
        <f t="shared" si="17"/>
        <v>100</v>
      </c>
    </row>
    <row r="66" spans="1:19" ht="12.75">
      <c r="A66" s="41"/>
      <c r="B66" s="42" t="s">
        <v>265</v>
      </c>
      <c r="C66" s="60" t="s">
        <v>694</v>
      </c>
      <c r="D66" s="41">
        <v>198</v>
      </c>
      <c r="E66" s="41">
        <v>198</v>
      </c>
      <c r="F66" s="41">
        <v>198</v>
      </c>
      <c r="G66" s="216">
        <f t="shared" si="16"/>
        <v>100</v>
      </c>
      <c r="H66" s="41">
        <v>0</v>
      </c>
      <c r="I66" s="41">
        <v>0</v>
      </c>
      <c r="J66" s="41">
        <v>0</v>
      </c>
      <c r="K66" s="218">
        <v>0</v>
      </c>
      <c r="L66" s="41">
        <v>0</v>
      </c>
      <c r="M66" s="41">
        <v>0</v>
      </c>
      <c r="N66" s="41">
        <v>0</v>
      </c>
      <c r="O66" s="218">
        <v>0</v>
      </c>
      <c r="P66" s="46">
        <f t="shared" si="19"/>
        <v>198</v>
      </c>
      <c r="Q66" s="46">
        <f t="shared" si="20"/>
        <v>198</v>
      </c>
      <c r="R66" s="46">
        <f t="shared" si="20"/>
        <v>198</v>
      </c>
      <c r="S66" s="216">
        <f t="shared" si="17"/>
        <v>100</v>
      </c>
    </row>
    <row r="67" spans="1:19" ht="12.75">
      <c r="A67" s="41"/>
      <c r="B67" s="42" t="s">
        <v>266</v>
      </c>
      <c r="C67" s="60" t="s">
        <v>695</v>
      </c>
      <c r="D67" s="41">
        <v>0</v>
      </c>
      <c r="E67" s="41">
        <v>1000</v>
      </c>
      <c r="F67" s="41">
        <v>1000</v>
      </c>
      <c r="G67" s="216">
        <f t="shared" si="16"/>
        <v>100</v>
      </c>
      <c r="H67" s="41">
        <v>0</v>
      </c>
      <c r="I67" s="41">
        <v>0</v>
      </c>
      <c r="J67" s="41">
        <v>0</v>
      </c>
      <c r="K67" s="218">
        <v>0</v>
      </c>
      <c r="L67" s="41">
        <v>0</v>
      </c>
      <c r="M67" s="41">
        <v>0</v>
      </c>
      <c r="N67" s="41">
        <v>0</v>
      </c>
      <c r="O67" s="218">
        <v>0</v>
      </c>
      <c r="P67" s="46">
        <f t="shared" si="19"/>
        <v>0</v>
      </c>
      <c r="Q67" s="46">
        <f t="shared" si="20"/>
        <v>1000</v>
      </c>
      <c r="R67" s="46">
        <f t="shared" si="20"/>
        <v>1000</v>
      </c>
      <c r="S67" s="216">
        <f t="shared" si="17"/>
        <v>100</v>
      </c>
    </row>
    <row r="68" spans="1:19" ht="12.75">
      <c r="A68" s="41"/>
      <c r="B68" s="42" t="s">
        <v>267</v>
      </c>
      <c r="C68" s="60" t="s">
        <v>696</v>
      </c>
      <c r="D68" s="41">
        <v>0</v>
      </c>
      <c r="E68" s="41">
        <v>800</v>
      </c>
      <c r="F68" s="41">
        <v>800</v>
      </c>
      <c r="G68" s="216">
        <f t="shared" si="16"/>
        <v>100</v>
      </c>
      <c r="H68" s="41">
        <v>0</v>
      </c>
      <c r="I68" s="41">
        <v>0</v>
      </c>
      <c r="J68" s="41">
        <v>0</v>
      </c>
      <c r="K68" s="218">
        <v>0</v>
      </c>
      <c r="L68" s="41">
        <v>0</v>
      </c>
      <c r="M68" s="41">
        <v>0</v>
      </c>
      <c r="N68" s="41">
        <v>0</v>
      </c>
      <c r="O68" s="218">
        <v>0</v>
      </c>
      <c r="P68" s="46">
        <f t="shared" si="19"/>
        <v>0</v>
      </c>
      <c r="Q68" s="46">
        <f t="shared" si="20"/>
        <v>800</v>
      </c>
      <c r="R68" s="46">
        <f t="shared" si="20"/>
        <v>800</v>
      </c>
      <c r="S68" s="216">
        <f t="shared" si="17"/>
        <v>100</v>
      </c>
    </row>
    <row r="69" spans="1:19" ht="12.75">
      <c r="A69" s="41"/>
      <c r="B69" s="42" t="s">
        <v>268</v>
      </c>
      <c r="C69" s="163" t="s">
        <v>697</v>
      </c>
      <c r="D69" s="41">
        <v>0</v>
      </c>
      <c r="E69" s="41">
        <v>2453</v>
      </c>
      <c r="F69" s="41">
        <v>2453</v>
      </c>
      <c r="G69" s="216">
        <f t="shared" si="16"/>
        <v>100</v>
      </c>
      <c r="H69" s="41">
        <v>0</v>
      </c>
      <c r="I69" s="41">
        <v>0</v>
      </c>
      <c r="J69" s="41">
        <v>0</v>
      </c>
      <c r="K69" s="218">
        <v>0</v>
      </c>
      <c r="L69" s="41">
        <v>0</v>
      </c>
      <c r="M69" s="41">
        <v>0</v>
      </c>
      <c r="N69" s="41">
        <v>0</v>
      </c>
      <c r="O69" s="218">
        <v>0</v>
      </c>
      <c r="P69" s="46">
        <f t="shared" si="19"/>
        <v>0</v>
      </c>
      <c r="Q69" s="46">
        <f t="shared" si="20"/>
        <v>2453</v>
      </c>
      <c r="R69" s="46">
        <f t="shared" si="20"/>
        <v>2453</v>
      </c>
      <c r="S69" s="216">
        <f t="shared" si="17"/>
        <v>100</v>
      </c>
    </row>
    <row r="70" spans="1:19" ht="12.75">
      <c r="A70" s="41"/>
      <c r="B70" s="42" t="s">
        <v>269</v>
      </c>
      <c r="C70" s="60" t="s">
        <v>698</v>
      </c>
      <c r="D70" s="41">
        <v>0</v>
      </c>
      <c r="E70" s="41">
        <v>150</v>
      </c>
      <c r="F70" s="41">
        <v>150</v>
      </c>
      <c r="G70" s="216">
        <f t="shared" si="16"/>
        <v>100</v>
      </c>
      <c r="H70" s="41">
        <v>0</v>
      </c>
      <c r="I70" s="41">
        <v>0</v>
      </c>
      <c r="J70" s="41">
        <v>0</v>
      </c>
      <c r="K70" s="218">
        <v>0</v>
      </c>
      <c r="L70" s="41">
        <v>0</v>
      </c>
      <c r="M70" s="41">
        <v>0</v>
      </c>
      <c r="N70" s="41">
        <v>0</v>
      </c>
      <c r="O70" s="218">
        <v>0</v>
      </c>
      <c r="P70" s="46">
        <f t="shared" si="19"/>
        <v>0</v>
      </c>
      <c r="Q70" s="46">
        <f t="shared" si="20"/>
        <v>150</v>
      </c>
      <c r="R70" s="46">
        <f t="shared" si="20"/>
        <v>150</v>
      </c>
      <c r="S70" s="216">
        <f t="shared" si="17"/>
        <v>100</v>
      </c>
    </row>
    <row r="71" spans="1:19" ht="12.75">
      <c r="A71" s="41"/>
      <c r="B71" s="42" t="s">
        <v>270</v>
      </c>
      <c r="C71" s="60" t="s">
        <v>699</v>
      </c>
      <c r="D71" s="41">
        <v>0</v>
      </c>
      <c r="E71" s="41">
        <v>9769</v>
      </c>
      <c r="F71" s="41">
        <v>2410</v>
      </c>
      <c r="G71" s="216">
        <f t="shared" si="16"/>
        <v>24.669874091513975</v>
      </c>
      <c r="H71" s="41">
        <v>0</v>
      </c>
      <c r="I71" s="41">
        <v>0</v>
      </c>
      <c r="J71" s="41">
        <v>0</v>
      </c>
      <c r="K71" s="218">
        <v>0</v>
      </c>
      <c r="L71" s="41">
        <v>0</v>
      </c>
      <c r="M71" s="41">
        <v>0</v>
      </c>
      <c r="N71" s="41">
        <v>0</v>
      </c>
      <c r="O71" s="218">
        <v>0</v>
      </c>
      <c r="P71" s="46">
        <f t="shared" si="19"/>
        <v>0</v>
      </c>
      <c r="Q71" s="46">
        <f t="shared" si="20"/>
        <v>9769</v>
      </c>
      <c r="R71" s="46">
        <f t="shared" si="20"/>
        <v>2410</v>
      </c>
      <c r="S71" s="216">
        <f t="shared" si="17"/>
        <v>24.669874091513975</v>
      </c>
    </row>
    <row r="72" spans="1:19" ht="12.75">
      <c r="A72" s="41"/>
      <c r="B72" s="42" t="s">
        <v>271</v>
      </c>
      <c r="C72" s="60" t="s">
        <v>700</v>
      </c>
      <c r="D72" s="41">
        <v>0</v>
      </c>
      <c r="E72" s="41">
        <v>938</v>
      </c>
      <c r="F72" s="41">
        <v>0</v>
      </c>
      <c r="G72" s="216">
        <f t="shared" si="16"/>
        <v>0</v>
      </c>
      <c r="H72" s="41">
        <v>0</v>
      </c>
      <c r="I72" s="41">
        <v>0</v>
      </c>
      <c r="J72" s="41">
        <v>0</v>
      </c>
      <c r="K72" s="218">
        <v>0</v>
      </c>
      <c r="L72" s="41">
        <v>0</v>
      </c>
      <c r="M72" s="41">
        <v>0</v>
      </c>
      <c r="N72" s="41">
        <v>0</v>
      </c>
      <c r="O72" s="218">
        <v>0</v>
      </c>
      <c r="P72" s="46">
        <f aca="true" t="shared" si="21" ref="P72:R73">(D72-H72-L72)</f>
        <v>0</v>
      </c>
      <c r="Q72" s="46">
        <f t="shared" si="21"/>
        <v>938</v>
      </c>
      <c r="R72" s="46">
        <f t="shared" si="21"/>
        <v>0</v>
      </c>
      <c r="S72" s="216">
        <f t="shared" si="17"/>
        <v>0</v>
      </c>
    </row>
    <row r="73" spans="1:19" ht="12.75">
      <c r="A73" s="41"/>
      <c r="B73" s="42" t="s">
        <v>272</v>
      </c>
      <c r="C73" s="60" t="s">
        <v>701</v>
      </c>
      <c r="D73" s="41">
        <v>0</v>
      </c>
      <c r="E73" s="41">
        <v>6186</v>
      </c>
      <c r="F73" s="41">
        <v>6186</v>
      </c>
      <c r="G73" s="216">
        <f t="shared" si="16"/>
        <v>100</v>
      </c>
      <c r="H73" s="41">
        <v>0</v>
      </c>
      <c r="I73" s="41">
        <v>0</v>
      </c>
      <c r="J73" s="41">
        <v>0</v>
      </c>
      <c r="K73" s="218">
        <v>0</v>
      </c>
      <c r="L73" s="41">
        <v>0</v>
      </c>
      <c r="M73" s="41">
        <v>0</v>
      </c>
      <c r="N73" s="41">
        <v>0</v>
      </c>
      <c r="O73" s="218">
        <v>0</v>
      </c>
      <c r="P73" s="46">
        <f t="shared" si="21"/>
        <v>0</v>
      </c>
      <c r="Q73" s="46">
        <f t="shared" si="21"/>
        <v>6186</v>
      </c>
      <c r="R73" s="46">
        <f t="shared" si="21"/>
        <v>6186</v>
      </c>
      <c r="S73" s="216">
        <f t="shared" si="17"/>
        <v>100</v>
      </c>
    </row>
    <row r="74" spans="1:19" ht="12.75">
      <c r="A74" s="41"/>
      <c r="B74" s="42" t="s">
        <v>273</v>
      </c>
      <c r="C74" s="41" t="s">
        <v>702</v>
      </c>
      <c r="D74" s="41">
        <v>0</v>
      </c>
      <c r="E74" s="41">
        <v>4719</v>
      </c>
      <c r="F74" s="41">
        <v>0</v>
      </c>
      <c r="G74" s="216">
        <f t="shared" si="16"/>
        <v>0</v>
      </c>
      <c r="H74" s="41">
        <v>0</v>
      </c>
      <c r="I74" s="41">
        <v>0</v>
      </c>
      <c r="J74" s="41">
        <v>0</v>
      </c>
      <c r="K74" s="218">
        <v>0</v>
      </c>
      <c r="L74" s="41">
        <v>0</v>
      </c>
      <c r="M74" s="41">
        <v>0</v>
      </c>
      <c r="N74" s="41">
        <v>0</v>
      </c>
      <c r="O74" s="218">
        <v>0</v>
      </c>
      <c r="P74" s="46">
        <f>(D74-H74-L74)</f>
        <v>0</v>
      </c>
      <c r="Q74" s="46">
        <f>(E74-I74-M74)</f>
        <v>4719</v>
      </c>
      <c r="R74" s="46">
        <f>(F74-J74-N74)</f>
        <v>0</v>
      </c>
      <c r="S74" s="216">
        <f t="shared" si="17"/>
        <v>0</v>
      </c>
    </row>
    <row r="75" spans="1:19" ht="12.75">
      <c r="A75" s="41"/>
      <c r="B75" s="42" t="s">
        <v>274</v>
      </c>
      <c r="C75" s="491" t="s">
        <v>780</v>
      </c>
      <c r="D75" s="41">
        <v>0</v>
      </c>
      <c r="E75" s="41">
        <v>0</v>
      </c>
      <c r="F75" s="41">
        <v>0</v>
      </c>
      <c r="G75" s="218">
        <v>0</v>
      </c>
      <c r="H75" s="41">
        <v>0</v>
      </c>
      <c r="I75" s="41">
        <v>0</v>
      </c>
      <c r="J75" s="41">
        <v>0</v>
      </c>
      <c r="K75" s="218">
        <v>0</v>
      </c>
      <c r="L75" s="41">
        <v>0</v>
      </c>
      <c r="M75" s="41">
        <v>0</v>
      </c>
      <c r="N75" s="41">
        <v>0</v>
      </c>
      <c r="O75" s="218">
        <v>0</v>
      </c>
      <c r="P75" s="46">
        <f aca="true" t="shared" si="22" ref="P75:P87">(D75-H75-L75)</f>
        <v>0</v>
      </c>
      <c r="Q75" s="46">
        <f aca="true" t="shared" si="23" ref="Q75:Q87">(E75-I75-M75)</f>
        <v>0</v>
      </c>
      <c r="R75" s="46">
        <f aca="true" t="shared" si="24" ref="R75:R87">(F75-J75-N75)</f>
        <v>0</v>
      </c>
      <c r="S75" s="218">
        <v>0</v>
      </c>
    </row>
    <row r="76" spans="1:19" ht="12.75">
      <c r="A76" s="41"/>
      <c r="B76" s="42" t="s">
        <v>275</v>
      </c>
      <c r="C76" s="491" t="s">
        <v>781</v>
      </c>
      <c r="D76" s="41"/>
      <c r="E76" s="41"/>
      <c r="F76" s="41"/>
      <c r="G76" s="216"/>
      <c r="H76" s="41"/>
      <c r="I76" s="41"/>
      <c r="J76" s="41"/>
      <c r="K76" s="218"/>
      <c r="L76" s="41"/>
      <c r="M76" s="41"/>
      <c r="N76" s="41"/>
      <c r="O76" s="218"/>
      <c r="P76" s="46"/>
      <c r="Q76" s="46"/>
      <c r="R76" s="46"/>
      <c r="S76" s="216"/>
    </row>
    <row r="77" spans="1:19" ht="12.75">
      <c r="A77" s="41"/>
      <c r="B77" s="453"/>
      <c r="C77" s="491" t="s">
        <v>782</v>
      </c>
      <c r="D77" s="41">
        <v>0</v>
      </c>
      <c r="E77" s="41">
        <v>900</v>
      </c>
      <c r="F77" s="41">
        <v>900</v>
      </c>
      <c r="G77" s="216">
        <f t="shared" si="16"/>
        <v>100</v>
      </c>
      <c r="H77" s="41">
        <v>0</v>
      </c>
      <c r="I77" s="41">
        <v>0</v>
      </c>
      <c r="J77" s="41">
        <v>0</v>
      </c>
      <c r="K77" s="218">
        <v>0</v>
      </c>
      <c r="L77" s="41">
        <v>0</v>
      </c>
      <c r="M77" s="41">
        <v>0</v>
      </c>
      <c r="N77" s="41">
        <v>0</v>
      </c>
      <c r="O77" s="218">
        <v>0</v>
      </c>
      <c r="P77" s="46">
        <f t="shared" si="22"/>
        <v>0</v>
      </c>
      <c r="Q77" s="46">
        <f t="shared" si="23"/>
        <v>900</v>
      </c>
      <c r="R77" s="46">
        <f t="shared" si="24"/>
        <v>900</v>
      </c>
      <c r="S77" s="216">
        <f aca="true" t="shared" si="25" ref="S77:S87">(R77/Q77*100)</f>
        <v>100</v>
      </c>
    </row>
    <row r="78" spans="1:19" ht="12.75">
      <c r="A78" s="41"/>
      <c r="B78" s="453"/>
      <c r="C78" s="491" t="s">
        <v>783</v>
      </c>
      <c r="D78" s="41">
        <v>0</v>
      </c>
      <c r="E78" s="41">
        <v>600</v>
      </c>
      <c r="F78" s="41">
        <v>600</v>
      </c>
      <c r="G78" s="216">
        <f t="shared" si="16"/>
        <v>100</v>
      </c>
      <c r="H78" s="41">
        <v>0</v>
      </c>
      <c r="I78" s="41">
        <v>0</v>
      </c>
      <c r="J78" s="41">
        <v>0</v>
      </c>
      <c r="K78" s="218">
        <v>0</v>
      </c>
      <c r="L78" s="41">
        <v>0</v>
      </c>
      <c r="M78" s="41">
        <v>0</v>
      </c>
      <c r="N78" s="41">
        <v>0</v>
      </c>
      <c r="O78" s="218">
        <v>0</v>
      </c>
      <c r="P78" s="46">
        <f t="shared" si="22"/>
        <v>0</v>
      </c>
      <c r="Q78" s="46">
        <f t="shared" si="23"/>
        <v>600</v>
      </c>
      <c r="R78" s="46">
        <f t="shared" si="24"/>
        <v>600</v>
      </c>
      <c r="S78" s="216">
        <f t="shared" si="25"/>
        <v>100</v>
      </c>
    </row>
    <row r="79" spans="1:19" ht="12.75">
      <c r="A79" s="41"/>
      <c r="B79" s="453"/>
      <c r="C79" s="491" t="s">
        <v>784</v>
      </c>
      <c r="D79" s="41">
        <v>0</v>
      </c>
      <c r="E79" s="41">
        <v>300</v>
      </c>
      <c r="F79" s="41">
        <v>300</v>
      </c>
      <c r="G79" s="216">
        <f t="shared" si="16"/>
        <v>100</v>
      </c>
      <c r="H79" s="41">
        <v>0</v>
      </c>
      <c r="I79" s="41">
        <v>0</v>
      </c>
      <c r="J79" s="41">
        <v>0</v>
      </c>
      <c r="K79" s="218">
        <v>0</v>
      </c>
      <c r="L79" s="41">
        <v>0</v>
      </c>
      <c r="M79" s="41">
        <v>0</v>
      </c>
      <c r="N79" s="41">
        <v>0</v>
      </c>
      <c r="O79" s="218">
        <v>0</v>
      </c>
      <c r="P79" s="46">
        <f t="shared" si="22"/>
        <v>0</v>
      </c>
      <c r="Q79" s="46">
        <f t="shared" si="23"/>
        <v>300</v>
      </c>
      <c r="R79" s="46">
        <f t="shared" si="24"/>
        <v>300</v>
      </c>
      <c r="S79" s="216">
        <f t="shared" si="25"/>
        <v>100</v>
      </c>
    </row>
    <row r="80" spans="1:19" ht="12.75">
      <c r="A80" s="41"/>
      <c r="B80" s="453"/>
      <c r="C80" s="491" t="s">
        <v>785</v>
      </c>
      <c r="D80" s="41">
        <v>0</v>
      </c>
      <c r="E80" s="41">
        <v>200</v>
      </c>
      <c r="F80" s="41">
        <v>200</v>
      </c>
      <c r="G80" s="216">
        <f t="shared" si="16"/>
        <v>100</v>
      </c>
      <c r="H80" s="41">
        <v>0</v>
      </c>
      <c r="I80" s="41">
        <v>0</v>
      </c>
      <c r="J80" s="41">
        <v>0</v>
      </c>
      <c r="K80" s="218">
        <v>0</v>
      </c>
      <c r="L80" s="41">
        <v>0</v>
      </c>
      <c r="M80" s="41">
        <v>0</v>
      </c>
      <c r="N80" s="41">
        <v>0</v>
      </c>
      <c r="O80" s="218">
        <v>0</v>
      </c>
      <c r="P80" s="46">
        <f t="shared" si="22"/>
        <v>0</v>
      </c>
      <c r="Q80" s="46">
        <f t="shared" si="23"/>
        <v>200</v>
      </c>
      <c r="R80" s="46">
        <f t="shared" si="24"/>
        <v>200</v>
      </c>
      <c r="S80" s="216">
        <f t="shared" si="25"/>
        <v>100</v>
      </c>
    </row>
    <row r="81" spans="1:19" ht="12.75">
      <c r="A81" s="41"/>
      <c r="B81" s="453"/>
      <c r="C81" s="491" t="s">
        <v>786</v>
      </c>
      <c r="D81" s="41">
        <v>0</v>
      </c>
      <c r="E81" s="41">
        <v>1000</v>
      </c>
      <c r="F81" s="41">
        <v>1000</v>
      </c>
      <c r="G81" s="216">
        <f t="shared" si="16"/>
        <v>100</v>
      </c>
      <c r="H81" s="41">
        <v>0</v>
      </c>
      <c r="I81" s="41">
        <v>0</v>
      </c>
      <c r="J81" s="41">
        <v>0</v>
      </c>
      <c r="K81" s="218">
        <v>0</v>
      </c>
      <c r="L81" s="41">
        <v>0</v>
      </c>
      <c r="M81" s="41">
        <v>0</v>
      </c>
      <c r="N81" s="41">
        <v>0</v>
      </c>
      <c r="O81" s="218">
        <v>0</v>
      </c>
      <c r="P81" s="46">
        <f t="shared" si="22"/>
        <v>0</v>
      </c>
      <c r="Q81" s="46">
        <f t="shared" si="23"/>
        <v>1000</v>
      </c>
      <c r="R81" s="46">
        <f t="shared" si="24"/>
        <v>1000</v>
      </c>
      <c r="S81" s="216">
        <f t="shared" si="25"/>
        <v>100</v>
      </c>
    </row>
    <row r="82" spans="1:19" ht="12.75">
      <c r="A82" s="41"/>
      <c r="B82" s="453" t="s">
        <v>359</v>
      </c>
      <c r="C82" s="491" t="s">
        <v>787</v>
      </c>
      <c r="D82" s="41"/>
      <c r="E82" s="41"/>
      <c r="F82" s="41"/>
      <c r="G82" s="216"/>
      <c r="H82" s="41"/>
      <c r="I82" s="41"/>
      <c r="J82" s="41"/>
      <c r="K82" s="218"/>
      <c r="L82" s="41"/>
      <c r="M82" s="41"/>
      <c r="N82" s="41"/>
      <c r="O82" s="218"/>
      <c r="P82" s="46"/>
      <c r="Q82" s="46"/>
      <c r="R82" s="46"/>
      <c r="S82" s="216"/>
    </row>
    <row r="83" spans="1:19" ht="12.75">
      <c r="A83" s="41"/>
      <c r="B83" s="453"/>
      <c r="C83" s="491" t="s">
        <v>788</v>
      </c>
      <c r="D83" s="41">
        <v>0</v>
      </c>
      <c r="E83" s="41">
        <v>68</v>
      </c>
      <c r="F83" s="41">
        <v>68</v>
      </c>
      <c r="G83" s="216">
        <f t="shared" si="16"/>
        <v>100</v>
      </c>
      <c r="H83" s="41">
        <v>0</v>
      </c>
      <c r="I83" s="41">
        <v>0</v>
      </c>
      <c r="J83" s="41">
        <v>0</v>
      </c>
      <c r="K83" s="218">
        <v>0</v>
      </c>
      <c r="L83" s="41">
        <v>0</v>
      </c>
      <c r="M83" s="41">
        <v>0</v>
      </c>
      <c r="N83" s="41">
        <v>0</v>
      </c>
      <c r="O83" s="218">
        <v>0</v>
      </c>
      <c r="P83" s="46">
        <f t="shared" si="22"/>
        <v>0</v>
      </c>
      <c r="Q83" s="46">
        <f t="shared" si="23"/>
        <v>68</v>
      </c>
      <c r="R83" s="46">
        <f t="shared" si="24"/>
        <v>68</v>
      </c>
      <c r="S83" s="216">
        <f t="shared" si="25"/>
        <v>100</v>
      </c>
    </row>
    <row r="84" spans="1:19" ht="12.75">
      <c r="A84" s="41"/>
      <c r="B84" s="453"/>
      <c r="C84" s="491" t="s">
        <v>789</v>
      </c>
      <c r="D84" s="41">
        <v>0</v>
      </c>
      <c r="E84" s="41">
        <v>67</v>
      </c>
      <c r="F84" s="41">
        <v>67</v>
      </c>
      <c r="G84" s="216">
        <f t="shared" si="16"/>
        <v>100</v>
      </c>
      <c r="H84" s="41">
        <v>0</v>
      </c>
      <c r="I84" s="41">
        <v>0</v>
      </c>
      <c r="J84" s="41">
        <v>0</v>
      </c>
      <c r="K84" s="218">
        <v>0</v>
      </c>
      <c r="L84" s="41">
        <v>0</v>
      </c>
      <c r="M84" s="41">
        <v>0</v>
      </c>
      <c r="N84" s="41">
        <v>0</v>
      </c>
      <c r="O84" s="218">
        <v>0</v>
      </c>
      <c r="P84" s="46">
        <f t="shared" si="22"/>
        <v>0</v>
      </c>
      <c r="Q84" s="46">
        <f t="shared" si="23"/>
        <v>67</v>
      </c>
      <c r="R84" s="46">
        <f t="shared" si="24"/>
        <v>67</v>
      </c>
      <c r="S84" s="216">
        <f t="shared" si="25"/>
        <v>100</v>
      </c>
    </row>
    <row r="85" spans="1:19" ht="12.75">
      <c r="A85" s="41"/>
      <c r="B85" s="453"/>
      <c r="C85" s="491" t="s">
        <v>790</v>
      </c>
      <c r="D85" s="41">
        <v>0</v>
      </c>
      <c r="E85" s="41">
        <v>68</v>
      </c>
      <c r="F85" s="41">
        <v>68</v>
      </c>
      <c r="G85" s="216">
        <f t="shared" si="16"/>
        <v>100</v>
      </c>
      <c r="H85" s="41">
        <v>0</v>
      </c>
      <c r="I85" s="41">
        <v>0</v>
      </c>
      <c r="J85" s="41">
        <v>0</v>
      </c>
      <c r="K85" s="218">
        <v>0</v>
      </c>
      <c r="L85" s="41">
        <v>0</v>
      </c>
      <c r="M85" s="41">
        <v>0</v>
      </c>
      <c r="N85" s="41">
        <v>0</v>
      </c>
      <c r="O85" s="218">
        <v>0</v>
      </c>
      <c r="P85" s="46">
        <f t="shared" si="22"/>
        <v>0</v>
      </c>
      <c r="Q85" s="46">
        <f t="shared" si="23"/>
        <v>68</v>
      </c>
      <c r="R85" s="46">
        <f t="shared" si="24"/>
        <v>68</v>
      </c>
      <c r="S85" s="216">
        <f t="shared" si="25"/>
        <v>100</v>
      </c>
    </row>
    <row r="86" spans="1:19" ht="12.75">
      <c r="A86" s="41"/>
      <c r="B86" s="453" t="s">
        <v>360</v>
      </c>
      <c r="C86" s="491" t="s">
        <v>791</v>
      </c>
      <c r="D86" s="41">
        <v>0</v>
      </c>
      <c r="E86" s="41">
        <v>500</v>
      </c>
      <c r="F86" s="41">
        <v>500</v>
      </c>
      <c r="G86" s="216">
        <f t="shared" si="16"/>
        <v>100</v>
      </c>
      <c r="H86" s="41">
        <v>0</v>
      </c>
      <c r="I86" s="41">
        <v>0</v>
      </c>
      <c r="J86" s="41">
        <v>0</v>
      </c>
      <c r="K86" s="218">
        <v>0</v>
      </c>
      <c r="L86" s="41">
        <v>0</v>
      </c>
      <c r="M86" s="41">
        <v>0</v>
      </c>
      <c r="N86" s="41">
        <v>0</v>
      </c>
      <c r="O86" s="218">
        <v>0</v>
      </c>
      <c r="P86" s="46">
        <f t="shared" si="22"/>
        <v>0</v>
      </c>
      <c r="Q86" s="46">
        <f t="shared" si="23"/>
        <v>500</v>
      </c>
      <c r="R86" s="46">
        <f t="shared" si="24"/>
        <v>500</v>
      </c>
      <c r="S86" s="216">
        <f t="shared" si="25"/>
        <v>100</v>
      </c>
    </row>
    <row r="87" spans="1:19" ht="12.75">
      <c r="A87" s="41"/>
      <c r="B87" s="453" t="s">
        <v>362</v>
      </c>
      <c r="C87" s="491" t="s">
        <v>792</v>
      </c>
      <c r="D87" s="41">
        <v>0</v>
      </c>
      <c r="E87" s="41">
        <v>70</v>
      </c>
      <c r="F87" s="41">
        <v>70</v>
      </c>
      <c r="G87" s="216">
        <f t="shared" si="16"/>
        <v>100</v>
      </c>
      <c r="H87" s="41">
        <v>0</v>
      </c>
      <c r="I87" s="41">
        <v>0</v>
      </c>
      <c r="J87" s="41">
        <v>0</v>
      </c>
      <c r="K87" s="218">
        <v>0</v>
      </c>
      <c r="L87" s="41">
        <v>0</v>
      </c>
      <c r="M87" s="41">
        <v>0</v>
      </c>
      <c r="N87" s="41">
        <v>0</v>
      </c>
      <c r="O87" s="218">
        <v>0</v>
      </c>
      <c r="P87" s="46">
        <f t="shared" si="22"/>
        <v>0</v>
      </c>
      <c r="Q87" s="46">
        <f t="shared" si="23"/>
        <v>70</v>
      </c>
      <c r="R87" s="46">
        <f t="shared" si="24"/>
        <v>70</v>
      </c>
      <c r="S87" s="216">
        <f t="shared" si="25"/>
        <v>100</v>
      </c>
    </row>
    <row r="88" spans="1:19" ht="12.75">
      <c r="A88" s="41"/>
      <c r="B88" s="453" t="s">
        <v>539</v>
      </c>
      <c r="C88" s="491" t="s">
        <v>852</v>
      </c>
      <c r="D88" s="41">
        <v>0</v>
      </c>
      <c r="E88" s="41">
        <v>790</v>
      </c>
      <c r="F88" s="41">
        <v>0</v>
      </c>
      <c r="G88" s="216">
        <f t="shared" si="16"/>
        <v>0</v>
      </c>
      <c r="H88" s="41">
        <v>0</v>
      </c>
      <c r="I88" s="41">
        <v>0</v>
      </c>
      <c r="J88" s="41">
        <v>0</v>
      </c>
      <c r="K88" s="218">
        <v>0</v>
      </c>
      <c r="L88" s="41">
        <v>0</v>
      </c>
      <c r="M88" s="41">
        <v>0</v>
      </c>
      <c r="N88" s="41">
        <v>0</v>
      </c>
      <c r="O88" s="218">
        <v>0</v>
      </c>
      <c r="P88" s="46">
        <f>(D88-H88-L88)</f>
        <v>0</v>
      </c>
      <c r="Q88" s="46">
        <f>(E88-I88-M88)</f>
        <v>790</v>
      </c>
      <c r="R88" s="46">
        <f>(F88-J88-N88)</f>
        <v>0</v>
      </c>
      <c r="S88" s="216">
        <f>(R88/Q88*100)</f>
        <v>0</v>
      </c>
    </row>
    <row r="89" spans="1:19" ht="12.75">
      <c r="A89" s="41"/>
      <c r="B89" s="42"/>
      <c r="C89" s="41"/>
      <c r="D89" s="41"/>
      <c r="E89" s="41"/>
      <c r="F89" s="41"/>
      <c r="G89" s="218"/>
      <c r="H89" s="41"/>
      <c r="I89" s="41"/>
      <c r="J89" s="41"/>
      <c r="K89" s="218"/>
      <c r="L89" s="41"/>
      <c r="M89" s="41"/>
      <c r="N89" s="41"/>
      <c r="O89" s="218"/>
      <c r="P89" s="46"/>
      <c r="Q89" s="46"/>
      <c r="R89" s="46"/>
      <c r="S89" s="216"/>
    </row>
    <row r="90" spans="1:19" ht="12.75">
      <c r="A90" s="41"/>
      <c r="B90" s="42"/>
      <c r="C90" s="469" t="s">
        <v>672</v>
      </c>
      <c r="D90" s="41"/>
      <c r="E90" s="41"/>
      <c r="F90" s="41"/>
      <c r="G90" s="218"/>
      <c r="H90" s="41"/>
      <c r="I90" s="41"/>
      <c r="J90" s="41"/>
      <c r="K90" s="218"/>
      <c r="L90" s="41"/>
      <c r="M90" s="41"/>
      <c r="N90" s="41"/>
      <c r="O90" s="218"/>
      <c r="P90" s="46"/>
      <c r="Q90" s="46"/>
      <c r="R90" s="46"/>
      <c r="S90" s="216"/>
    </row>
    <row r="91" spans="1:19" ht="12.75">
      <c r="A91" s="41"/>
      <c r="B91" s="42" t="s">
        <v>539</v>
      </c>
      <c r="C91" s="60" t="s">
        <v>374</v>
      </c>
      <c r="D91" s="41">
        <v>0</v>
      </c>
      <c r="E91" s="41">
        <v>0</v>
      </c>
      <c r="F91" s="41">
        <v>0</v>
      </c>
      <c r="G91" s="218">
        <v>0</v>
      </c>
      <c r="H91" s="41">
        <v>0</v>
      </c>
      <c r="I91" s="41">
        <v>0</v>
      </c>
      <c r="J91" s="41">
        <v>0</v>
      </c>
      <c r="K91" s="218">
        <v>0</v>
      </c>
      <c r="L91" s="41">
        <v>0</v>
      </c>
      <c r="M91" s="41">
        <v>0</v>
      </c>
      <c r="N91" s="41">
        <v>0</v>
      </c>
      <c r="O91" s="218">
        <v>0</v>
      </c>
      <c r="P91" s="46">
        <f aca="true" t="shared" si="26" ref="P91:R95">(D91-H91-L91)</f>
        <v>0</v>
      </c>
      <c r="Q91" s="46">
        <f t="shared" si="26"/>
        <v>0</v>
      </c>
      <c r="R91" s="46">
        <f t="shared" si="26"/>
        <v>0</v>
      </c>
      <c r="S91" s="218">
        <v>0</v>
      </c>
    </row>
    <row r="92" spans="1:19" ht="12.75">
      <c r="A92" s="41"/>
      <c r="B92" s="42" t="s">
        <v>545</v>
      </c>
      <c r="C92" s="60" t="s">
        <v>703</v>
      </c>
      <c r="D92" s="41">
        <v>0</v>
      </c>
      <c r="E92" s="41">
        <v>0</v>
      </c>
      <c r="F92" s="41">
        <v>0</v>
      </c>
      <c r="G92" s="218">
        <v>0</v>
      </c>
      <c r="H92" s="41">
        <v>0</v>
      </c>
      <c r="I92" s="41">
        <v>0</v>
      </c>
      <c r="J92" s="41">
        <v>0</v>
      </c>
      <c r="K92" s="218">
        <v>0</v>
      </c>
      <c r="L92" s="41">
        <v>0</v>
      </c>
      <c r="M92" s="41">
        <v>0</v>
      </c>
      <c r="N92" s="41">
        <v>0</v>
      </c>
      <c r="O92" s="218">
        <v>0</v>
      </c>
      <c r="P92" s="46">
        <f>(D92-H92-L92)</f>
        <v>0</v>
      </c>
      <c r="Q92" s="46">
        <f>(E92-I92-M92)</f>
        <v>0</v>
      </c>
      <c r="R92" s="46">
        <f>(F92-J92-N92)</f>
        <v>0</v>
      </c>
      <c r="S92" s="218">
        <v>0</v>
      </c>
    </row>
    <row r="93" spans="1:19" ht="12.75">
      <c r="A93" s="41"/>
      <c r="B93" s="42" t="s">
        <v>546</v>
      </c>
      <c r="C93" s="60" t="s">
        <v>704</v>
      </c>
      <c r="D93" s="41">
        <v>0</v>
      </c>
      <c r="E93" s="41">
        <v>0</v>
      </c>
      <c r="F93" s="41">
        <v>0</v>
      </c>
      <c r="G93" s="218">
        <v>0</v>
      </c>
      <c r="H93" s="41">
        <v>0</v>
      </c>
      <c r="I93" s="41">
        <v>0</v>
      </c>
      <c r="J93" s="41">
        <v>0</v>
      </c>
      <c r="K93" s="218">
        <v>0</v>
      </c>
      <c r="L93" s="41">
        <v>0</v>
      </c>
      <c r="M93" s="41">
        <v>0</v>
      </c>
      <c r="N93" s="41">
        <v>0</v>
      </c>
      <c r="O93" s="218">
        <v>0</v>
      </c>
      <c r="P93" s="46">
        <f t="shared" si="26"/>
        <v>0</v>
      </c>
      <c r="Q93" s="46">
        <f t="shared" si="26"/>
        <v>0</v>
      </c>
      <c r="R93" s="46">
        <f t="shared" si="26"/>
        <v>0</v>
      </c>
      <c r="S93" s="218">
        <v>0</v>
      </c>
    </row>
    <row r="94" spans="1:19" ht="13.5" customHeight="1">
      <c r="A94" s="41"/>
      <c r="B94" s="42" t="s">
        <v>547</v>
      </c>
      <c r="C94" s="60" t="s">
        <v>705</v>
      </c>
      <c r="D94" s="41">
        <v>0</v>
      </c>
      <c r="E94" s="41">
        <v>0</v>
      </c>
      <c r="F94" s="41">
        <v>0</v>
      </c>
      <c r="G94" s="218">
        <v>0</v>
      </c>
      <c r="H94" s="41">
        <v>0</v>
      </c>
      <c r="I94" s="41">
        <v>0</v>
      </c>
      <c r="J94" s="41">
        <v>0</v>
      </c>
      <c r="K94" s="218">
        <v>0</v>
      </c>
      <c r="L94" s="41">
        <v>0</v>
      </c>
      <c r="M94" s="41">
        <v>0</v>
      </c>
      <c r="N94" s="41">
        <v>0</v>
      </c>
      <c r="O94" s="218">
        <v>0</v>
      </c>
      <c r="P94" s="46">
        <f t="shared" si="26"/>
        <v>0</v>
      </c>
      <c r="Q94" s="46">
        <f t="shared" si="26"/>
        <v>0</v>
      </c>
      <c r="R94" s="46">
        <f t="shared" si="26"/>
        <v>0</v>
      </c>
      <c r="S94" s="218">
        <v>0</v>
      </c>
    </row>
    <row r="95" spans="1:19" ht="12.75">
      <c r="A95" s="41"/>
      <c r="B95" s="42" t="s">
        <v>793</v>
      </c>
      <c r="C95" s="163" t="s">
        <v>305</v>
      </c>
      <c r="D95" s="41">
        <v>0</v>
      </c>
      <c r="E95" s="41">
        <v>40</v>
      </c>
      <c r="F95" s="41">
        <v>0</v>
      </c>
      <c r="G95" s="216">
        <f t="shared" si="16"/>
        <v>0</v>
      </c>
      <c r="H95" s="41">
        <v>0</v>
      </c>
      <c r="I95" s="41">
        <v>0</v>
      </c>
      <c r="J95" s="41">
        <v>0</v>
      </c>
      <c r="K95" s="218">
        <v>0</v>
      </c>
      <c r="L95" s="41">
        <v>0</v>
      </c>
      <c r="M95" s="41">
        <v>0</v>
      </c>
      <c r="N95" s="41">
        <v>0</v>
      </c>
      <c r="O95" s="218">
        <v>0</v>
      </c>
      <c r="P95" s="46">
        <f t="shared" si="26"/>
        <v>0</v>
      </c>
      <c r="Q95" s="46">
        <f t="shared" si="26"/>
        <v>40</v>
      </c>
      <c r="R95" s="46">
        <f t="shared" si="26"/>
        <v>0</v>
      </c>
      <c r="S95" s="216">
        <f t="shared" si="17"/>
        <v>0</v>
      </c>
    </row>
    <row r="96" spans="1:19" ht="12.75">
      <c r="A96" s="481"/>
      <c r="B96" s="42" t="s">
        <v>794</v>
      </c>
      <c r="C96" s="482" t="s">
        <v>376</v>
      </c>
      <c r="D96" s="481">
        <v>0</v>
      </c>
      <c r="E96" s="481">
        <v>8172</v>
      </c>
      <c r="F96" s="481">
        <v>8172</v>
      </c>
      <c r="G96" s="216">
        <f t="shared" si="16"/>
        <v>100</v>
      </c>
      <c r="H96" s="41">
        <v>0</v>
      </c>
      <c r="I96" s="41">
        <v>0</v>
      </c>
      <c r="J96" s="41">
        <v>0</v>
      </c>
      <c r="K96" s="218">
        <v>0</v>
      </c>
      <c r="L96" s="41">
        <v>0</v>
      </c>
      <c r="M96" s="41">
        <v>0</v>
      </c>
      <c r="N96" s="114">
        <v>0</v>
      </c>
      <c r="O96" s="218">
        <v>0</v>
      </c>
      <c r="P96" s="46">
        <f aca="true" t="shared" si="27" ref="P96:R98">(D96-H96-L96)</f>
        <v>0</v>
      </c>
      <c r="Q96" s="46">
        <f t="shared" si="27"/>
        <v>8172</v>
      </c>
      <c r="R96" s="46">
        <f t="shared" si="27"/>
        <v>8172</v>
      </c>
      <c r="S96" s="216">
        <f t="shared" si="17"/>
        <v>100</v>
      </c>
    </row>
    <row r="97" spans="1:19" ht="12.75">
      <c r="A97" s="41"/>
      <c r="B97" s="42" t="s">
        <v>795</v>
      </c>
      <c r="C97" s="163" t="s">
        <v>558</v>
      </c>
      <c r="D97" s="41">
        <v>0</v>
      </c>
      <c r="E97" s="41">
        <v>100</v>
      </c>
      <c r="F97" s="41">
        <v>0</v>
      </c>
      <c r="G97" s="216">
        <f t="shared" si="16"/>
        <v>0</v>
      </c>
      <c r="H97" s="41">
        <v>0</v>
      </c>
      <c r="I97" s="41">
        <v>0</v>
      </c>
      <c r="J97" s="41">
        <v>0</v>
      </c>
      <c r="K97" s="218">
        <v>0</v>
      </c>
      <c r="L97" s="41">
        <v>0</v>
      </c>
      <c r="M97" s="41">
        <v>0</v>
      </c>
      <c r="N97" s="114">
        <v>0</v>
      </c>
      <c r="O97" s="218">
        <v>0</v>
      </c>
      <c r="P97" s="46">
        <f t="shared" si="27"/>
        <v>0</v>
      </c>
      <c r="Q97" s="46">
        <f t="shared" si="27"/>
        <v>100</v>
      </c>
      <c r="R97" s="46">
        <f t="shared" si="27"/>
        <v>0</v>
      </c>
      <c r="S97" s="216">
        <f t="shared" si="17"/>
        <v>0</v>
      </c>
    </row>
    <row r="98" spans="1:19" ht="12.75">
      <c r="A98" s="41"/>
      <c r="B98" s="42" t="s">
        <v>796</v>
      </c>
      <c r="C98" s="163" t="s">
        <v>559</v>
      </c>
      <c r="D98" s="41">
        <v>0</v>
      </c>
      <c r="E98" s="41">
        <v>1089</v>
      </c>
      <c r="F98" s="41">
        <v>1089</v>
      </c>
      <c r="G98" s="216">
        <f t="shared" si="16"/>
        <v>100</v>
      </c>
      <c r="H98" s="41">
        <v>0</v>
      </c>
      <c r="I98" s="41">
        <v>0</v>
      </c>
      <c r="J98" s="41">
        <v>0</v>
      </c>
      <c r="K98" s="218">
        <v>0</v>
      </c>
      <c r="L98" s="41">
        <v>0</v>
      </c>
      <c r="M98" s="41">
        <v>0</v>
      </c>
      <c r="N98" s="114">
        <v>0</v>
      </c>
      <c r="O98" s="218">
        <v>0</v>
      </c>
      <c r="P98" s="46">
        <f t="shared" si="27"/>
        <v>0</v>
      </c>
      <c r="Q98" s="46">
        <f t="shared" si="27"/>
        <v>1089</v>
      </c>
      <c r="R98" s="46">
        <f t="shared" si="27"/>
        <v>1089</v>
      </c>
      <c r="S98" s="216">
        <f t="shared" si="17"/>
        <v>100</v>
      </c>
    </row>
    <row r="99" spans="1:19" ht="12.75">
      <c r="A99" s="41"/>
      <c r="B99" s="453"/>
      <c r="C99" s="41"/>
      <c r="D99" s="88"/>
      <c r="E99" s="41"/>
      <c r="F99" s="41"/>
      <c r="G99" s="216"/>
      <c r="H99" s="41"/>
      <c r="I99" s="41"/>
      <c r="J99" s="41"/>
      <c r="K99" s="454"/>
      <c r="L99" s="41"/>
      <c r="M99" s="88"/>
      <c r="N99" s="41"/>
      <c r="O99" s="455"/>
      <c r="P99" s="46"/>
      <c r="Q99" s="46"/>
      <c r="R99" s="46"/>
      <c r="S99" s="216"/>
    </row>
    <row r="100" spans="1:19" ht="12.75">
      <c r="A100" s="48"/>
      <c r="B100" s="117" t="s">
        <v>246</v>
      </c>
      <c r="C100" s="48" t="s">
        <v>155</v>
      </c>
      <c r="D100" s="49">
        <f>SUM(D29:D99)</f>
        <v>67498</v>
      </c>
      <c r="E100" s="49">
        <f>SUM(E29:E99)</f>
        <v>209525</v>
      </c>
      <c r="F100" s="49">
        <f>SUM(F29:F99)</f>
        <v>177832</v>
      </c>
      <c r="G100" s="220">
        <f t="shared" si="16"/>
        <v>84.87388139840114</v>
      </c>
      <c r="H100" s="49">
        <f>SUM(H29:H99)</f>
        <v>1570</v>
      </c>
      <c r="I100" s="49">
        <f>SUM(I29:I99)</f>
        <v>1888</v>
      </c>
      <c r="J100" s="49">
        <f>SUM(J29:J99)</f>
        <v>1488</v>
      </c>
      <c r="K100" s="220">
        <f>(J100/I100*100)</f>
        <v>78.8135593220339</v>
      </c>
      <c r="L100" s="49">
        <f>SUM(L29:L99)</f>
        <v>0</v>
      </c>
      <c r="M100" s="49">
        <f>SUM(M29:M99)</f>
        <v>0</v>
      </c>
      <c r="N100" s="49">
        <f>SUM(N29:N99)</f>
        <v>0</v>
      </c>
      <c r="O100" s="257">
        <v>0</v>
      </c>
      <c r="P100" s="49">
        <f>SUM(P29:P99)</f>
        <v>65928</v>
      </c>
      <c r="Q100" s="49">
        <f>SUM(Q29:Q99)</f>
        <v>207637</v>
      </c>
      <c r="R100" s="49">
        <f>SUM(R29:R99)</f>
        <v>176344</v>
      </c>
      <c r="S100" s="220">
        <f>(R100/Q100*100)</f>
        <v>84.92898664496212</v>
      </c>
    </row>
    <row r="101" spans="1:19" ht="12.75">
      <c r="A101" s="44" t="s">
        <v>93</v>
      </c>
      <c r="B101" s="42" t="s">
        <v>16</v>
      </c>
      <c r="C101" s="72" t="s">
        <v>68</v>
      </c>
      <c r="D101" s="49">
        <f>(D27+D100)</f>
        <v>90479</v>
      </c>
      <c r="E101" s="49">
        <f>(E27+E100)</f>
        <v>255571</v>
      </c>
      <c r="F101" s="49">
        <f>(F27+F100)</f>
        <v>199921</v>
      </c>
      <c r="G101" s="220">
        <f t="shared" si="16"/>
        <v>78.22522899703019</v>
      </c>
      <c r="H101" s="49">
        <f>(H27+H100)</f>
        <v>1570</v>
      </c>
      <c r="I101" s="49">
        <f>(I27+I100)</f>
        <v>1888</v>
      </c>
      <c r="J101" s="49">
        <f>(J27+J100)</f>
        <v>1488</v>
      </c>
      <c r="K101" s="220">
        <f>(J101/I101*100)</f>
        <v>78.8135593220339</v>
      </c>
      <c r="L101" s="49">
        <f>(L27+L100)</f>
        <v>22981</v>
      </c>
      <c r="M101" s="49">
        <f>(M27+M100)</f>
        <v>46046</v>
      </c>
      <c r="N101" s="49">
        <f>(N27+N100)</f>
        <v>22089</v>
      </c>
      <c r="O101" s="220">
        <f>(N101/M101*100)</f>
        <v>47.97159362376754</v>
      </c>
      <c r="P101" s="49">
        <f>(P27+P100)</f>
        <v>65928</v>
      </c>
      <c r="Q101" s="49">
        <f>(Q27+Q100)</f>
        <v>207637</v>
      </c>
      <c r="R101" s="49">
        <f>(R27+R100)</f>
        <v>176344</v>
      </c>
      <c r="S101" s="220">
        <f>(R101/Q101*100)</f>
        <v>84.92898664496212</v>
      </c>
    </row>
    <row r="102" spans="1:19" ht="12.75">
      <c r="A102" s="40"/>
      <c r="B102" s="40"/>
      <c r="C102" s="40" t="s">
        <v>165</v>
      </c>
      <c r="D102" s="45">
        <f>(H102+P102)</f>
        <v>67498</v>
      </c>
      <c r="E102" s="45">
        <f>(I102+Q102)</f>
        <v>209525</v>
      </c>
      <c r="F102" s="45">
        <f>(J102+R102)</f>
        <v>177832</v>
      </c>
      <c r="G102" s="215">
        <f t="shared" si="16"/>
        <v>84.87388139840114</v>
      </c>
      <c r="H102" s="45">
        <f>(H27+H100)</f>
        <v>1570</v>
      </c>
      <c r="I102" s="45">
        <f>(I27+I100)</f>
        <v>1888</v>
      </c>
      <c r="J102" s="45">
        <f>(J27+J100)</f>
        <v>1488</v>
      </c>
      <c r="K102" s="215">
        <f>(J102/I102*100)</f>
        <v>78.8135593220339</v>
      </c>
      <c r="L102" s="62">
        <v>0</v>
      </c>
      <c r="M102" s="62">
        <v>0</v>
      </c>
      <c r="N102" s="62">
        <v>0</v>
      </c>
      <c r="O102" s="217">
        <v>0</v>
      </c>
      <c r="P102" s="45">
        <f>(P101-P103)</f>
        <v>65928</v>
      </c>
      <c r="Q102" s="45">
        <f>(Q101-Q103)</f>
        <v>207637</v>
      </c>
      <c r="R102" s="45">
        <f>(R101-R103)</f>
        <v>176344</v>
      </c>
      <c r="S102" s="215">
        <f>(R102/Q102*100)</f>
        <v>84.92898664496212</v>
      </c>
    </row>
    <row r="103" spans="1:19" ht="12.75">
      <c r="A103" s="44"/>
      <c r="B103" s="44"/>
      <c r="C103" s="44" t="s">
        <v>166</v>
      </c>
      <c r="D103" s="47">
        <f>(L101)</f>
        <v>22981</v>
      </c>
      <c r="E103" s="47">
        <f>(M101)</f>
        <v>46046</v>
      </c>
      <c r="F103" s="47">
        <f>(F101-F102)</f>
        <v>22089</v>
      </c>
      <c r="G103" s="219">
        <f t="shared" si="16"/>
        <v>47.97159362376754</v>
      </c>
      <c r="H103" s="47">
        <f>(H101-H102)</f>
        <v>0</v>
      </c>
      <c r="I103" s="47">
        <f>(I101-I102)</f>
        <v>0</v>
      </c>
      <c r="J103" s="47">
        <f>(J101-J102)</f>
        <v>0</v>
      </c>
      <c r="K103" s="225">
        <v>0</v>
      </c>
      <c r="L103" s="47">
        <f>(L101)</f>
        <v>22981</v>
      </c>
      <c r="M103" s="47">
        <f>(M101)</f>
        <v>46046</v>
      </c>
      <c r="N103" s="47">
        <f>(N101)</f>
        <v>22089</v>
      </c>
      <c r="O103" s="219">
        <f>(N103/M103*100)</f>
        <v>47.97159362376754</v>
      </c>
      <c r="P103" s="118">
        <v>0</v>
      </c>
      <c r="Q103" s="118">
        <v>0</v>
      </c>
      <c r="R103" s="118">
        <v>0</v>
      </c>
      <c r="S103" s="225">
        <v>0</v>
      </c>
    </row>
    <row r="104" spans="1:19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:19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:19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:19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ht="12.75">
      <c r="A119" s="39"/>
      <c r="B119" s="39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ht="12.75">
      <c r="A120" s="39"/>
      <c r="B120" s="39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</row>
    <row r="121" spans="1:19" ht="12.75">
      <c r="A121" s="39"/>
      <c r="B121" s="39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</row>
    <row r="122" spans="1:19" ht="12.75">
      <c r="A122" s="39"/>
      <c r="B122" s="39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</row>
    <row r="123" spans="1:19" ht="12.75">
      <c r="A123" s="39"/>
      <c r="B123" s="39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:19" ht="12.75">
      <c r="A124" s="39"/>
      <c r="B124" s="39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ht="12.75">
      <c r="A125" s="39"/>
      <c r="B125" s="39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1:19" ht="12.75">
      <c r="A126" s="39"/>
      <c r="B126" s="39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</row>
    <row r="127" spans="1:19" ht="12.75">
      <c r="A127" s="39"/>
      <c r="B127" s="39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</row>
    <row r="128" spans="1:19" ht="12.75">
      <c r="A128" s="39"/>
      <c r="B128" s="39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</row>
    <row r="129" spans="1:19" ht="12.75">
      <c r="A129" s="39"/>
      <c r="B129" s="39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</row>
    <row r="130" spans="1:19" ht="12.75">
      <c r="A130" s="39"/>
      <c r="B130" s="39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</row>
    <row r="131" spans="1:19" ht="12.75">
      <c r="A131" s="39"/>
      <c r="B131" s="39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</row>
    <row r="132" spans="1:19" ht="12.75">
      <c r="A132" s="39"/>
      <c r="B132" s="39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1:19" ht="12.75">
      <c r="A133" s="39"/>
      <c r="B133" s="39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</row>
    <row r="134" spans="1:19" ht="12.75">
      <c r="A134" s="39"/>
      <c r="B134" s="39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</row>
    <row r="135" spans="1:19" ht="12.75">
      <c r="A135" s="39"/>
      <c r="B135" s="39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</row>
    <row r="136" spans="1:19" ht="12.75">
      <c r="A136" s="39"/>
      <c r="B136" s="39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1:19" ht="12.75">
      <c r="A137" s="39"/>
      <c r="B137" s="39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</row>
    <row r="138" spans="1:19" ht="12.75">
      <c r="A138" s="39"/>
      <c r="B138" s="39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</row>
    <row r="139" spans="1:19" ht="12.75">
      <c r="A139" s="39"/>
      <c r="B139" s="39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</row>
    <row r="140" spans="1:19" ht="12.75">
      <c r="A140" s="39"/>
      <c r="B140" s="39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</row>
    <row r="141" spans="1:19" ht="12.75">
      <c r="A141" s="39"/>
      <c r="B141" s="39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</row>
    <row r="142" spans="1:19" ht="12.75">
      <c r="A142" s="39"/>
      <c r="B142" s="39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ht="12.75">
      <c r="A143" s="6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2.75">
      <c r="A144" s="6"/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2.75">
      <c r="A145" s="6"/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2.75">
      <c r="A146" s="6"/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2.75">
      <c r="A147" s="6"/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2.75">
      <c r="A148" s="6"/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2.75">
      <c r="A149" s="6"/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2.75">
      <c r="A150" s="6"/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2.75">
      <c r="A151" s="6"/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2.75">
      <c r="A152" s="6"/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2.75">
      <c r="A153" s="6"/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2.75">
      <c r="A154" s="6"/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2.75">
      <c r="A155" s="6"/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2.75">
      <c r="A156" s="6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3:19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3:19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3:19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3:19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3:19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3:19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3:19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3:19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3:19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3:19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3:19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3:19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3:19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3:19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3:19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3:19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3:19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3:19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3:19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3:19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3:19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3:19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3:19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3:19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3:19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3:19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3:19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3:19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3:19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3:19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3:19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3:19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3:19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3:19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3:19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3:19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3:19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3:19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3:19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3:19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3:19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3:19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3:19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3:19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3:19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3:19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3:19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3:19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3:19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3:19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3:19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3:19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3:19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3:19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3:19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3:19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3:19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3:19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3:19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3:19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3:19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3:19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3:19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3:19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3:19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3:19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3:19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3:19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3:19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3:19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3:19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3:19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3:19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3:19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3:19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3:19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3:19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3:19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3:19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3:19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3:19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3:19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3:19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3:19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3:19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3:19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3:19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3:19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3:19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3:19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3:19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3:19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3:19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3:19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3:19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3:19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3:19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3:19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3:19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3:19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3:19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3:19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3:19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3:19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3:19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3:19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3:19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3:19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3:19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3:19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3:19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3:19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3:19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3:19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3:19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3:19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3:19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3:19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3:19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3:19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3:19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3:19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3:19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3:19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3:19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3:19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3:19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3:19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3:19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3:19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3:19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3:19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3:19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3:19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3:19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3:19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3:19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3:19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3:19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3:19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3:19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3:19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3:19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3:19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3:19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3:19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3:19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3:19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3:19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3:19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3:19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3:19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3:19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3:19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3:19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3:19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3:19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3:19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3:19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3:19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3:19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3:19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3:19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3:19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3:19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</sheetData>
  <mergeCells count="4">
    <mergeCell ref="C6:S6"/>
    <mergeCell ref="C28:S28"/>
    <mergeCell ref="H1:S1"/>
    <mergeCell ref="H49:S49"/>
  </mergeCells>
  <printOptions horizontalCentered="1" verticalCentered="1"/>
  <pageMargins left="0.1968503937007874" right="0.1968503937007874" top="0.89" bottom="0.7874015748031497" header="0.5118110236220472" footer="0.5118110236220472"/>
  <pageSetup blackAndWhite="1" horizontalDpi="300" verticalDpi="300" orientation="landscape" paperSize="9" scale="60" r:id="rId1"/>
  <headerFooter alignWithMargins="0">
    <oddHeader>&amp;C&amp;"Times New Roman CE,Normál"&amp;P/&amp;N
Egyéb szervezetek támogatása&amp;R&amp;"Times New Roman CE,Normál"4/a.sz. melléklet
(ezer ft-ban)</oddHeader>
    <oddFooter>&amp;L&amp;"Times New Roman CE,Normál"&amp;D/&amp;T
Kapossy Béláné&amp;C&amp;"Times New Roman CE,Normál"&amp;F/&amp;A/Ráczné&amp;R&amp;"Times New Roman CE,Normál".................../.................oldal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2003-04-02T07:44:18Z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