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elhalm kiad 4mell" sheetId="1" r:id="rId1"/>
  </sheets>
  <definedNames>
    <definedName name="_xlnm.Print_Titles" localSheetId="0">'Felhalm kiad 4mell'!$1:$4</definedName>
    <definedName name="_xlnm.Print_Area" localSheetId="0">'Felhalm kiad 4mell'!$A$1:$L$58</definedName>
  </definedNames>
  <calcPr fullCalcOnLoad="1"/>
</workbook>
</file>

<file path=xl/sharedStrings.xml><?xml version="1.0" encoding="utf-8"?>
<sst xmlns="http://schemas.openxmlformats.org/spreadsheetml/2006/main" count="107" uniqueCount="80">
  <si>
    <t>Megnevezés</t>
  </si>
  <si>
    <t>A támogatás</t>
  </si>
  <si>
    <t>2002. évi</t>
  </si>
  <si>
    <t>2003. évi</t>
  </si>
  <si>
    <t>2004. évi</t>
  </si>
  <si>
    <t>mértéke</t>
  </si>
  <si>
    <t>jóváhagyott</t>
  </si>
  <si>
    <t>rendelkezés-</t>
  </si>
  <si>
    <t>várható</t>
  </si>
  <si>
    <t>rendelke-</t>
  </si>
  <si>
    <t>tervezett</t>
  </si>
  <si>
    <t>felhasználá-</t>
  </si>
  <si>
    <t>%-ban</t>
  </si>
  <si>
    <t>illetve</t>
  </si>
  <si>
    <t>re álló</t>
  </si>
  <si>
    <t>felhasználás</t>
  </si>
  <si>
    <t>maradvány</t>
  </si>
  <si>
    <t>zésre</t>
  </si>
  <si>
    <t>Diff.</t>
  </si>
  <si>
    <t>sának</t>
  </si>
  <si>
    <t>Megjegyzés</t>
  </si>
  <si>
    <t>pályázott</t>
  </si>
  <si>
    <t>álló</t>
  </si>
  <si>
    <t>határideje</t>
  </si>
  <si>
    <t>I. Folyamatban lévő támogatások</t>
  </si>
  <si>
    <t>1.) Céltámogatások</t>
  </si>
  <si>
    <t xml:space="preserve"> 2004.12.31.</t>
  </si>
  <si>
    <t>1.) Összesen</t>
  </si>
  <si>
    <t>2) Címzett támogatás</t>
  </si>
  <si>
    <t xml:space="preserve"> - 450 férőhelyes kollégium építése </t>
  </si>
  <si>
    <t xml:space="preserve"> - Széchenyi I.Ker.SZKI Tanétterem és tanszálloda</t>
  </si>
  <si>
    <t xml:space="preserve"> 2005.12.31.</t>
  </si>
  <si>
    <t>2.) Összesen</t>
  </si>
  <si>
    <t>3.) Vízügyi Alap támogatás    VICE</t>
  </si>
  <si>
    <t xml:space="preserve"> - Szennyvíz csatornázási program</t>
  </si>
  <si>
    <t xml:space="preserve"> 2003.12.31.</t>
  </si>
  <si>
    <t>3.) Összesen</t>
  </si>
  <si>
    <t>4/a.)  KAC támogatás  központi</t>
  </si>
  <si>
    <t>4/b.)  KAC támogatás  megyei</t>
  </si>
  <si>
    <t>4.) Összesen</t>
  </si>
  <si>
    <t>5.) Gazdasági Minisztérium</t>
  </si>
  <si>
    <t xml:space="preserve"> - Áll.tám.bérlakás program Kecelhegy 72 lakás</t>
  </si>
  <si>
    <t xml:space="preserve"> 2003.07.01</t>
  </si>
  <si>
    <t xml:space="preserve"> - Nyugdíjasház</t>
  </si>
  <si>
    <t xml:space="preserve"> - Füredi u. 37-39. panel felújítása</t>
  </si>
  <si>
    <t xml:space="preserve"> - Béke u. 81-83. panel felújítása</t>
  </si>
  <si>
    <t xml:space="preserve"> - Kinizsi ltp 5. panel felújítása</t>
  </si>
  <si>
    <t xml:space="preserve"> - Füredi u. 20-22 panel felújítása</t>
  </si>
  <si>
    <t xml:space="preserve"> - 48-as Ifjúság u. 13. panel felújítása</t>
  </si>
  <si>
    <t xml:space="preserve"> - Panelfelújítások 2003</t>
  </si>
  <si>
    <t>5.) Összesen</t>
  </si>
  <si>
    <t>6.) Céljellegű decentralizált támogatás     CÉDE</t>
  </si>
  <si>
    <t xml:space="preserve"> - Töröcskei faluház és orvosi rendelő </t>
  </si>
  <si>
    <t xml:space="preserve"> - Polgármesteri Hivatal  informatika                                           SMTFT               </t>
  </si>
  <si>
    <t xml:space="preserve"> 2003.01.31.</t>
  </si>
  <si>
    <t xml:space="preserve"> - Bérlakásépítés Berzsenyi u 2/b-2/c  59 db   SMTFT</t>
  </si>
  <si>
    <t>2004.01.31.</t>
  </si>
  <si>
    <t xml:space="preserve"> - Atletikai pálya   SMTFT</t>
  </si>
  <si>
    <t xml:space="preserve"> - Noszlopy Közgazd.SZKI konyhafelújítási munkái</t>
  </si>
  <si>
    <t xml:space="preserve"> - Tűzoltóság kapucsere, külső szennyvízelvezető rendszer felújítása</t>
  </si>
  <si>
    <t>6.) Összesen</t>
  </si>
  <si>
    <t>7.) Egyéb támogatás</t>
  </si>
  <si>
    <t xml:space="preserve"> - Fecskeház saját erő (Kvár, Fő u 84.) Okt. Min.</t>
  </si>
  <si>
    <t>7.) Összesen</t>
  </si>
  <si>
    <t>I. Folyamatban lévő támogatások összesen</t>
  </si>
  <si>
    <t>II. Pályázott támogatások</t>
  </si>
  <si>
    <t xml:space="preserve"> Kaposvár-Toponár  összekötő út</t>
  </si>
  <si>
    <t>Áll.tám.bérlakás program"Fecskeház"  30 lakás</t>
  </si>
  <si>
    <t>Címzett támogatás pályázatok</t>
  </si>
  <si>
    <t xml:space="preserve">     - Csiky G. Színház rekonstrukció  </t>
  </si>
  <si>
    <t xml:space="preserve">     - Rippl-R. SZKI és Koll. Rekonstrukció </t>
  </si>
  <si>
    <t xml:space="preserve">     - Gyergyai Koll. és Eötvös SzKI rek.</t>
  </si>
  <si>
    <t xml:space="preserve">     - Élelmiszeripari SZKI új elhelyezése</t>
  </si>
  <si>
    <t>II. Pályázott támogatások összesen</t>
  </si>
  <si>
    <t>Megjegyzések:</t>
  </si>
  <si>
    <t xml:space="preserve"> /1 Az új induló címzett támogatásokat jóváhagyó törvény a kimutatás elkészítéséig még nem jelent meg.</t>
  </si>
  <si>
    <r>
      <t xml:space="preserve"> - Szennyvízcsat.hálózat ép.  2002-2003.</t>
    </r>
    <r>
      <rPr>
        <b/>
        <sz val="9"/>
        <color indexed="8"/>
        <rFont val="Arial CE"/>
        <family val="2"/>
      </rPr>
      <t xml:space="preserve"> Kaposvár II.ütem</t>
    </r>
  </si>
  <si>
    <r>
      <t xml:space="preserve"> - Szennyvízcsat.hálózat ép.  2002-2003.</t>
    </r>
    <r>
      <rPr>
        <b/>
        <sz val="9"/>
        <color indexed="8"/>
        <rFont val="Arial CE"/>
        <family val="2"/>
      </rPr>
      <t xml:space="preserve"> Kaposfüred-Toponár</t>
    </r>
  </si>
  <si>
    <r>
      <t xml:space="preserve"> - Rákóczi Stadion rekonstrukció I.II.  ISM  </t>
    </r>
    <r>
      <rPr>
        <b/>
        <sz val="16"/>
        <color indexed="8"/>
        <rFont val="Arial CE"/>
        <family val="2"/>
      </rPr>
      <t xml:space="preserve"> **</t>
    </r>
  </si>
  <si>
    <r>
      <t xml:space="preserve">** </t>
    </r>
    <r>
      <rPr>
        <b/>
        <sz val="9"/>
        <color indexed="8"/>
        <rFont val="Arial CE"/>
        <family val="2"/>
      </rPr>
      <t xml:space="preserve"> 2002 évben megelőlegezett ÁFA: 59.436 eFt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</si>
</sst>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</numFmts>
  <fonts count="12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Arial CE"/>
      <family val="2"/>
    </font>
    <font>
      <b/>
      <sz val="9"/>
      <color indexed="12"/>
      <name val="Arial CE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2"/>
    </font>
    <font>
      <sz val="9"/>
      <color indexed="12"/>
      <name val="Arial CE"/>
      <family val="2"/>
    </font>
    <font>
      <b/>
      <sz val="16"/>
      <color indexed="8"/>
      <name val="Arial CE"/>
      <family val="2"/>
    </font>
    <font>
      <i/>
      <sz val="9"/>
      <color indexed="8"/>
      <name val="Arial CE"/>
      <family val="2"/>
    </font>
    <font>
      <i/>
      <sz val="9"/>
      <color indexed="12"/>
      <name val="Arial CE"/>
      <family val="2"/>
    </font>
    <font>
      <b/>
      <u val="single"/>
      <sz val="9"/>
      <color indexed="8"/>
      <name val="Arial CE"/>
      <family val="2"/>
    </font>
    <font>
      <b/>
      <sz val="14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4" fontId="2" fillId="2" borderId="1" xfId="17" applyNumberFormat="1" applyFont="1" applyFill="1" applyBorder="1" applyAlignment="1">
      <alignment horizontal="center" vertical="top"/>
      <protection/>
    </xf>
    <xf numFmtId="3" fontId="2" fillId="2" borderId="1" xfId="17" applyNumberFormat="1" applyFont="1" applyFill="1" applyBorder="1" applyAlignment="1">
      <alignment horizontal="center" vertical="top"/>
      <protection/>
    </xf>
    <xf numFmtId="3" fontId="3" fillId="2" borderId="1" xfId="17" applyNumberFormat="1" applyFont="1" applyFill="1" applyBorder="1" applyAlignment="1">
      <alignment horizontal="center" vertical="top"/>
      <protection/>
    </xf>
    <xf numFmtId="49" fontId="2" fillId="2" borderId="2" xfId="17" applyNumberFormat="1" applyFont="1" applyFill="1" applyBorder="1" applyAlignment="1">
      <alignment horizontal="center" vertical="top"/>
      <protection/>
    </xf>
    <xf numFmtId="3" fontId="4" fillId="0" borderId="1" xfId="17" applyNumberFormat="1" applyFont="1" applyBorder="1" applyAlignment="1">
      <alignment horizontal="right"/>
      <protection/>
    </xf>
    <xf numFmtId="3" fontId="4" fillId="0" borderId="3" xfId="17" applyNumberFormat="1" applyFont="1" applyBorder="1">
      <alignment/>
      <protection/>
    </xf>
    <xf numFmtId="0" fontId="4" fillId="0" borderId="0" xfId="17" applyFont="1" applyBorder="1">
      <alignment/>
      <protection/>
    </xf>
    <xf numFmtId="4" fontId="2" fillId="2" borderId="4" xfId="17" applyNumberFormat="1" applyFont="1" applyFill="1" applyBorder="1" applyAlignment="1">
      <alignment horizontal="center" vertical="top"/>
      <protection/>
    </xf>
    <xf numFmtId="3" fontId="2" fillId="2" borderId="4" xfId="17" applyNumberFormat="1" applyFont="1" applyFill="1" applyBorder="1" applyAlignment="1">
      <alignment horizontal="center" vertical="top"/>
      <protection/>
    </xf>
    <xf numFmtId="3" fontId="3" fillId="2" borderId="4" xfId="17" applyNumberFormat="1" applyFont="1" applyFill="1" applyBorder="1" applyAlignment="1">
      <alignment horizontal="center" vertical="top"/>
      <protection/>
    </xf>
    <xf numFmtId="49" fontId="2" fillId="2" borderId="5" xfId="17" applyNumberFormat="1" applyFont="1" applyFill="1" applyBorder="1" applyAlignment="1">
      <alignment horizontal="center" vertical="top"/>
      <protection/>
    </xf>
    <xf numFmtId="3" fontId="4" fillId="0" borderId="4" xfId="17" applyNumberFormat="1" applyFont="1" applyBorder="1" applyAlignment="1">
      <alignment horizontal="right"/>
      <protection/>
    </xf>
    <xf numFmtId="4" fontId="2" fillId="2" borderId="6" xfId="17" applyNumberFormat="1" applyFont="1" applyFill="1" applyBorder="1" applyAlignment="1">
      <alignment horizontal="center" vertical="top"/>
      <protection/>
    </xf>
    <xf numFmtId="3" fontId="2" fillId="2" borderId="6" xfId="17" applyNumberFormat="1" applyFont="1" applyFill="1" applyBorder="1" applyAlignment="1">
      <alignment horizontal="center" vertical="top"/>
      <protection/>
    </xf>
    <xf numFmtId="3" fontId="5" fillId="2" borderId="6" xfId="17" applyNumberFormat="1" applyFont="1" applyFill="1" applyBorder="1" applyAlignment="1">
      <alignment horizontal="center" vertical="top"/>
      <protection/>
    </xf>
    <xf numFmtId="3" fontId="3" fillId="2" borderId="6" xfId="17" applyNumberFormat="1" applyFont="1" applyFill="1" applyBorder="1" applyAlignment="1">
      <alignment horizontal="center" vertical="top"/>
      <protection/>
    </xf>
    <xf numFmtId="49" fontId="2" fillId="2" borderId="7" xfId="17" applyNumberFormat="1" applyFont="1" applyFill="1" applyBorder="1" applyAlignment="1">
      <alignment horizontal="center" vertical="top"/>
      <protection/>
    </xf>
    <xf numFmtId="3" fontId="4" fillId="0" borderId="6" xfId="17" applyNumberFormat="1" applyFont="1" applyBorder="1" applyAlignment="1">
      <alignment horizontal="right"/>
      <protection/>
    </xf>
    <xf numFmtId="49" fontId="5" fillId="0" borderId="5" xfId="17" applyNumberFormat="1" applyFont="1" applyBorder="1">
      <alignment/>
      <protection/>
    </xf>
    <xf numFmtId="4" fontId="5" fillId="0" borderId="4" xfId="17" applyNumberFormat="1" applyFont="1" applyBorder="1" applyAlignment="1">
      <alignment horizontal="center"/>
      <protection/>
    </xf>
    <xf numFmtId="3" fontId="2" fillId="0" borderId="4" xfId="17" applyNumberFormat="1" applyFont="1" applyBorder="1" applyAlignment="1">
      <alignment horizontal="right"/>
      <protection/>
    </xf>
    <xf numFmtId="3" fontId="3" fillId="0" borderId="4" xfId="17" applyNumberFormat="1" applyFont="1" applyBorder="1" applyAlignment="1">
      <alignment horizontal="right"/>
      <protection/>
    </xf>
    <xf numFmtId="49" fontId="4" fillId="0" borderId="5" xfId="17" applyNumberFormat="1" applyFont="1" applyBorder="1" applyAlignment="1">
      <alignment horizontal="center"/>
      <protection/>
    </xf>
    <xf numFmtId="49" fontId="2" fillId="0" borderId="5" xfId="17" applyNumberFormat="1" applyFont="1" applyBorder="1">
      <alignment/>
      <protection/>
    </xf>
    <xf numFmtId="4" fontId="2" fillId="0" borderId="4" xfId="17" applyNumberFormat="1" applyFont="1" applyBorder="1" applyAlignment="1">
      <alignment horizontal="center"/>
      <protection/>
    </xf>
    <xf numFmtId="3" fontId="6" fillId="0" borderId="4" xfId="17" applyNumberFormat="1" applyFont="1" applyBorder="1" applyAlignment="1">
      <alignment horizontal="right"/>
      <protection/>
    </xf>
    <xf numFmtId="49" fontId="4" fillId="0" borderId="5" xfId="17" applyNumberFormat="1" applyFont="1" applyBorder="1" applyAlignment="1">
      <alignment wrapText="1"/>
      <protection/>
    </xf>
    <xf numFmtId="4" fontId="4" fillId="0" borderId="4" xfId="17" applyNumberFormat="1" applyFont="1" applyBorder="1" applyAlignment="1">
      <alignment horizontal="center"/>
      <protection/>
    </xf>
    <xf numFmtId="3" fontId="3" fillId="0" borderId="8" xfId="17" applyNumberFormat="1" applyFont="1" applyBorder="1" applyAlignment="1">
      <alignment horizontal="right"/>
      <protection/>
    </xf>
    <xf numFmtId="49" fontId="2" fillId="0" borderId="9" xfId="17" applyNumberFormat="1" applyFont="1" applyBorder="1">
      <alignment/>
      <protection/>
    </xf>
    <xf numFmtId="4" fontId="2" fillId="0" borderId="8" xfId="17" applyNumberFormat="1" applyFont="1" applyBorder="1" applyAlignment="1">
      <alignment horizontal="center"/>
      <protection/>
    </xf>
    <xf numFmtId="3" fontId="2" fillId="0" borderId="8" xfId="17" applyNumberFormat="1" applyFont="1" applyBorder="1" applyAlignment="1">
      <alignment horizontal="right"/>
      <protection/>
    </xf>
    <xf numFmtId="49" fontId="4" fillId="0" borderId="9" xfId="17" applyNumberFormat="1" applyFont="1" applyBorder="1" applyAlignment="1">
      <alignment horizontal="center"/>
      <protection/>
    </xf>
    <xf numFmtId="3" fontId="4" fillId="0" borderId="8" xfId="17" applyNumberFormat="1" applyFont="1" applyBorder="1" applyAlignment="1">
      <alignment horizontal="right"/>
      <protection/>
    </xf>
    <xf numFmtId="3" fontId="4" fillId="0" borderId="10" xfId="17" applyNumberFormat="1" applyFont="1" applyBorder="1">
      <alignment/>
      <protection/>
    </xf>
    <xf numFmtId="0" fontId="4" fillId="0" borderId="11" xfId="17" applyFont="1" applyBorder="1">
      <alignment/>
      <protection/>
    </xf>
    <xf numFmtId="0" fontId="2" fillId="0" borderId="5" xfId="17" applyFont="1" applyBorder="1">
      <alignment/>
      <protection/>
    </xf>
    <xf numFmtId="0" fontId="4" fillId="0" borderId="5" xfId="17" applyFont="1" applyBorder="1">
      <alignment/>
      <protection/>
    </xf>
    <xf numFmtId="49" fontId="4" fillId="0" borderId="5" xfId="17" applyNumberFormat="1" applyFont="1" applyBorder="1">
      <alignment/>
      <protection/>
    </xf>
    <xf numFmtId="3" fontId="2" fillId="0" borderId="9" xfId="17" applyNumberFormat="1" applyFont="1" applyBorder="1" applyAlignment="1">
      <alignment horizontal="center"/>
      <protection/>
    </xf>
    <xf numFmtId="3" fontId="6" fillId="0" borderId="5" xfId="17" applyNumberFormat="1" applyFont="1" applyBorder="1" applyAlignment="1">
      <alignment horizontal="right"/>
      <protection/>
    </xf>
    <xf numFmtId="3" fontId="3" fillId="0" borderId="9" xfId="17" applyNumberFormat="1" applyFont="1" applyBorder="1" applyAlignment="1">
      <alignment horizontal="right"/>
      <protection/>
    </xf>
    <xf numFmtId="49" fontId="2" fillId="0" borderId="9" xfId="17" applyNumberFormat="1" applyFont="1" applyBorder="1" applyAlignment="1">
      <alignment horizontal="center"/>
      <protection/>
    </xf>
    <xf numFmtId="3" fontId="4" fillId="0" borderId="5" xfId="17" applyNumberFormat="1" applyFont="1" applyBorder="1" applyAlignment="1">
      <alignment horizontal="center"/>
      <protection/>
    </xf>
    <xf numFmtId="49" fontId="4" fillId="3" borderId="5" xfId="17" applyNumberFormat="1" applyFont="1" applyFill="1" applyBorder="1">
      <alignment/>
      <protection/>
    </xf>
    <xf numFmtId="4" fontId="4" fillId="3" borderId="4" xfId="17" applyNumberFormat="1" applyFont="1" applyFill="1" applyBorder="1" applyAlignment="1">
      <alignment horizontal="center"/>
      <protection/>
    </xf>
    <xf numFmtId="3" fontId="4" fillId="3" borderId="4" xfId="17" applyNumberFormat="1" applyFont="1" applyFill="1" applyBorder="1" applyAlignment="1">
      <alignment horizontal="right"/>
      <protection/>
    </xf>
    <xf numFmtId="3" fontId="6" fillId="3" borderId="4" xfId="17" applyNumberFormat="1" applyFont="1" applyFill="1" applyBorder="1" applyAlignment="1">
      <alignment horizontal="right"/>
      <protection/>
    </xf>
    <xf numFmtId="3" fontId="4" fillId="3" borderId="5" xfId="17" applyNumberFormat="1" applyFont="1" applyFill="1" applyBorder="1" applyAlignment="1">
      <alignment horizontal="center"/>
      <protection/>
    </xf>
    <xf numFmtId="3" fontId="4" fillId="3" borderId="3" xfId="17" applyNumberFormat="1" applyFont="1" applyFill="1" applyBorder="1">
      <alignment/>
      <protection/>
    </xf>
    <xf numFmtId="0" fontId="4" fillId="3" borderId="0" xfId="17" applyFont="1" applyFill="1" applyBorder="1">
      <alignment/>
      <protection/>
    </xf>
    <xf numFmtId="49" fontId="4" fillId="3" borderId="5" xfId="17" applyNumberFormat="1" applyFont="1" applyFill="1" applyBorder="1" applyAlignment="1">
      <alignment horizontal="center"/>
      <protection/>
    </xf>
    <xf numFmtId="3" fontId="4" fillId="0" borderId="2" xfId="17" applyNumberFormat="1" applyFont="1" applyBorder="1" applyAlignment="1">
      <alignment horizontal="right"/>
      <protection/>
    </xf>
    <xf numFmtId="3" fontId="4" fillId="0" borderId="5" xfId="17" applyNumberFormat="1" applyFont="1" applyBorder="1" applyAlignment="1">
      <alignment horizontal="right"/>
      <protection/>
    </xf>
    <xf numFmtId="49" fontId="2" fillId="4" borderId="5" xfId="17" applyNumberFormat="1" applyFont="1" applyFill="1" applyBorder="1">
      <alignment/>
      <protection/>
    </xf>
    <xf numFmtId="4" fontId="4" fillId="4" borderId="4" xfId="17" applyNumberFormat="1" applyFont="1" applyFill="1" applyBorder="1" applyAlignment="1">
      <alignment horizontal="center"/>
      <protection/>
    </xf>
    <xf numFmtId="3" fontId="4" fillId="4" borderId="4" xfId="17" applyNumberFormat="1" applyFont="1" applyFill="1" applyBorder="1" applyAlignment="1">
      <alignment horizontal="right"/>
      <protection/>
    </xf>
    <xf numFmtId="3" fontId="6" fillId="4" borderId="4" xfId="17" applyNumberFormat="1" applyFont="1" applyFill="1" applyBorder="1" applyAlignment="1">
      <alignment horizontal="right"/>
      <protection/>
    </xf>
    <xf numFmtId="3" fontId="4" fillId="4" borderId="5" xfId="17" applyNumberFormat="1" applyFont="1" applyFill="1" applyBorder="1" applyAlignment="1">
      <alignment horizontal="right"/>
      <protection/>
    </xf>
    <xf numFmtId="49" fontId="4" fillId="4" borderId="5" xfId="17" applyNumberFormat="1" applyFont="1" applyFill="1" applyBorder="1" applyAlignment="1">
      <alignment horizontal="center"/>
      <protection/>
    </xf>
    <xf numFmtId="3" fontId="4" fillId="4" borderId="3" xfId="17" applyNumberFormat="1" applyFont="1" applyFill="1" applyBorder="1">
      <alignment/>
      <protection/>
    </xf>
    <xf numFmtId="0" fontId="4" fillId="4" borderId="0" xfId="17" applyFont="1" applyFill="1" applyBorder="1">
      <alignment/>
      <protection/>
    </xf>
    <xf numFmtId="3" fontId="6" fillId="3" borderId="7" xfId="17" applyNumberFormat="1" applyFont="1" applyFill="1" applyBorder="1" applyAlignment="1">
      <alignment horizontal="right"/>
      <protection/>
    </xf>
    <xf numFmtId="49" fontId="2" fillId="0" borderId="12" xfId="17" applyNumberFormat="1" applyFont="1" applyBorder="1">
      <alignment/>
      <protection/>
    </xf>
    <xf numFmtId="4" fontId="2" fillId="0" borderId="13" xfId="17" applyNumberFormat="1" applyFont="1" applyBorder="1" applyAlignment="1">
      <alignment horizontal="center"/>
      <protection/>
    </xf>
    <xf numFmtId="3" fontId="2" fillId="0" borderId="13" xfId="17" applyNumberFormat="1" applyFont="1" applyBorder="1" applyAlignment="1">
      <alignment horizontal="right"/>
      <protection/>
    </xf>
    <xf numFmtId="3" fontId="3" fillId="0" borderId="14" xfId="17" applyNumberFormat="1" applyFont="1" applyBorder="1" applyAlignment="1">
      <alignment horizontal="right"/>
      <protection/>
    </xf>
    <xf numFmtId="3" fontId="3" fillId="0" borderId="13" xfId="17" applyNumberFormat="1" applyFont="1" applyBorder="1" applyAlignment="1">
      <alignment horizontal="right"/>
      <protection/>
    </xf>
    <xf numFmtId="49" fontId="4" fillId="0" borderId="12" xfId="17" applyNumberFormat="1" applyFont="1" applyBorder="1" applyAlignment="1">
      <alignment horizontal="center"/>
      <protection/>
    </xf>
    <xf numFmtId="3" fontId="4" fillId="0" borderId="13" xfId="17" applyNumberFormat="1" applyFont="1" applyBorder="1" applyAlignment="1">
      <alignment horizontal="right"/>
      <protection/>
    </xf>
    <xf numFmtId="3" fontId="4" fillId="0" borderId="15" xfId="17" applyNumberFormat="1" applyFont="1" applyBorder="1">
      <alignment/>
      <protection/>
    </xf>
    <xf numFmtId="0" fontId="4" fillId="0" borderId="16" xfId="17" applyFont="1" applyBorder="1">
      <alignment/>
      <protection/>
    </xf>
    <xf numFmtId="3" fontId="4" fillId="0" borderId="4" xfId="17" applyNumberFormat="1" applyFont="1" applyBorder="1">
      <alignment/>
      <protection/>
    </xf>
    <xf numFmtId="3" fontId="6" fillId="0" borderId="4" xfId="17" applyNumberFormat="1" applyFont="1" applyBorder="1">
      <alignment/>
      <protection/>
    </xf>
    <xf numFmtId="3" fontId="8" fillId="0" borderId="4" xfId="17" applyNumberFormat="1" applyFont="1" applyBorder="1" applyAlignment="1">
      <alignment horizontal="right"/>
      <protection/>
    </xf>
    <xf numFmtId="3" fontId="9" fillId="0" borderId="4" xfId="17" applyNumberFormat="1" applyFont="1" applyBorder="1" applyAlignment="1">
      <alignment horizontal="right"/>
      <protection/>
    </xf>
    <xf numFmtId="49" fontId="8" fillId="0" borderId="5" xfId="17" applyNumberFormat="1" applyFont="1" applyBorder="1">
      <alignment/>
      <protection/>
    </xf>
    <xf numFmtId="0" fontId="10" fillId="2" borderId="0" xfId="17" applyFont="1" applyFill="1" applyBorder="1">
      <alignment/>
      <protection/>
    </xf>
    <xf numFmtId="4" fontId="4" fillId="2" borderId="0" xfId="17" applyNumberFormat="1" applyFont="1" applyFill="1" applyBorder="1" applyAlignment="1">
      <alignment horizontal="center"/>
      <protection/>
    </xf>
    <xf numFmtId="3" fontId="4" fillId="2" borderId="0" xfId="17" applyNumberFormat="1" applyFont="1" applyFill="1" applyBorder="1">
      <alignment/>
      <protection/>
    </xf>
    <xf numFmtId="3" fontId="6" fillId="2" borderId="0" xfId="17" applyNumberFormat="1" applyFont="1" applyFill="1" applyBorder="1">
      <alignment/>
      <protection/>
    </xf>
    <xf numFmtId="49" fontId="4" fillId="2" borderId="0" xfId="17" applyNumberFormat="1" applyFont="1" applyFill="1" applyBorder="1" applyAlignment="1">
      <alignment horizontal="center"/>
      <protection/>
    </xf>
    <xf numFmtId="3" fontId="4" fillId="0" borderId="0" xfId="17" applyNumberFormat="1" applyFont="1" applyBorder="1" applyAlignment="1">
      <alignment horizontal="right"/>
      <protection/>
    </xf>
    <xf numFmtId="0" fontId="4" fillId="2" borderId="0" xfId="17" applyFont="1" applyFill="1" applyBorder="1">
      <alignment/>
      <protection/>
    </xf>
    <xf numFmtId="0" fontId="11" fillId="2" borderId="0" xfId="17" applyFont="1" applyFill="1" applyBorder="1">
      <alignment/>
      <protection/>
    </xf>
    <xf numFmtId="0" fontId="6" fillId="2" borderId="0" xfId="17" applyFont="1" applyFill="1" applyBorder="1">
      <alignment/>
      <protection/>
    </xf>
    <xf numFmtId="3" fontId="4" fillId="2" borderId="0" xfId="17" applyNumberFormat="1" applyFont="1" applyFill="1" applyBorder="1" applyAlignment="1">
      <alignment horizontal="right"/>
      <protection/>
    </xf>
    <xf numFmtId="0" fontId="4" fillId="2" borderId="4" xfId="17" applyFont="1" applyFill="1" applyBorder="1">
      <alignment/>
      <protection/>
    </xf>
    <xf numFmtId="0" fontId="6" fillId="2" borderId="4" xfId="17" applyFont="1" applyFill="1" applyBorder="1">
      <alignment/>
      <protection/>
    </xf>
    <xf numFmtId="0" fontId="4" fillId="2" borderId="5" xfId="17" applyFont="1" applyFill="1" applyBorder="1">
      <alignment/>
      <protection/>
    </xf>
    <xf numFmtId="49" fontId="4" fillId="2" borderId="0" xfId="17" applyNumberFormat="1" applyFont="1" applyFill="1" applyBorder="1">
      <alignment/>
      <protection/>
    </xf>
    <xf numFmtId="4" fontId="4" fillId="2" borderId="4" xfId="17" applyNumberFormat="1" applyFont="1" applyFill="1" applyBorder="1" applyAlignment="1">
      <alignment horizontal="center"/>
      <protection/>
    </xf>
    <xf numFmtId="3" fontId="4" fillId="2" borderId="4" xfId="17" applyNumberFormat="1" applyFont="1" applyFill="1" applyBorder="1">
      <alignment/>
      <protection/>
    </xf>
    <xf numFmtId="3" fontId="6" fillId="2" borderId="4" xfId="17" applyNumberFormat="1" applyFont="1" applyFill="1" applyBorder="1">
      <alignment/>
      <protection/>
    </xf>
    <xf numFmtId="49" fontId="4" fillId="2" borderId="5" xfId="17" applyNumberFormat="1" applyFont="1" applyFill="1" applyBorder="1" applyAlignment="1">
      <alignment horizontal="center"/>
      <protection/>
    </xf>
    <xf numFmtId="49" fontId="4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49" fontId="2" fillId="0" borderId="2" xfId="17" applyNumberFormat="1" applyFont="1" applyBorder="1" applyAlignment="1">
      <alignment horizontal="center" vertical="center" wrapText="1"/>
      <protection/>
    </xf>
    <xf numFmtId="49" fontId="2" fillId="0" borderId="5" xfId="17" applyNumberFormat="1" applyFont="1" applyBorder="1" applyAlignment="1">
      <alignment horizontal="center" vertical="center" wrapText="1"/>
      <protection/>
    </xf>
    <xf numFmtId="49" fontId="2" fillId="0" borderId="7" xfId="17" applyNumberFormat="1" applyFont="1" applyBorder="1" applyAlignment="1">
      <alignment horizontal="center" vertical="center" wrapText="1"/>
      <protection/>
    </xf>
    <xf numFmtId="3" fontId="2" fillId="0" borderId="4" xfId="17" applyNumberFormat="1" applyFont="1" applyBorder="1" applyAlignment="1">
      <alignment horizontal="center"/>
      <protection/>
    </xf>
    <xf numFmtId="3" fontId="2" fillId="0" borderId="3" xfId="17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_koncepció2002_2003 tám_pály" xfId="17"/>
    <cellStyle name="Normál_Pályázatok 2002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75" zoomScaleNormal="75" workbookViewId="0" topLeftCell="A1">
      <pane xSplit="1" ySplit="4" topLeftCell="D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"/>
    </sheetView>
  </sheetViews>
  <sheetFormatPr defaultColWidth="9.00390625" defaultRowHeight="12.75" outlineLevelCol="1"/>
  <cols>
    <col min="1" max="1" width="57.00390625" style="96" customWidth="1"/>
    <col min="2" max="2" width="10.75390625" style="28" customWidth="1"/>
    <col min="3" max="3" width="10.25390625" style="73" customWidth="1"/>
    <col min="4" max="4" width="10.375" style="73" customWidth="1"/>
    <col min="5" max="5" width="10.75390625" style="73" customWidth="1"/>
    <col min="6" max="6" width="11.375" style="73" customWidth="1"/>
    <col min="7" max="8" width="10.125" style="73" customWidth="1"/>
    <col min="9" max="9" width="10.625" style="74" customWidth="1"/>
    <col min="10" max="10" width="10.125" style="74" hidden="1" customWidth="1" outlineLevel="1"/>
    <col min="11" max="11" width="10.625" style="73" customWidth="1" collapsed="1"/>
    <col min="12" max="12" width="10.875" style="23" customWidth="1"/>
    <col min="13" max="13" width="10.125" style="83" hidden="1" customWidth="1" outlineLevel="1"/>
    <col min="14" max="14" width="10.75390625" style="97" hidden="1" customWidth="1" outlineLevel="1"/>
    <col min="15" max="16" width="8.00390625" style="7" customWidth="1" collapsed="1"/>
    <col min="17" max="16384" width="8.00390625" style="7" customWidth="1"/>
  </cols>
  <sheetData>
    <row r="1" spans="1:14" ht="12">
      <c r="A1" s="98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2" t="s">
        <v>2</v>
      </c>
      <c r="G1" s="2" t="s">
        <v>3</v>
      </c>
      <c r="H1" s="2" t="s">
        <v>3</v>
      </c>
      <c r="I1" s="3" t="s">
        <v>3</v>
      </c>
      <c r="J1" s="3"/>
      <c r="K1" s="2" t="s">
        <v>4</v>
      </c>
      <c r="L1" s="4" t="s">
        <v>1</v>
      </c>
      <c r="M1" s="5"/>
      <c r="N1" s="6"/>
    </row>
    <row r="2" spans="1:14" ht="12">
      <c r="A2" s="99"/>
      <c r="B2" s="8" t="s">
        <v>5</v>
      </c>
      <c r="C2" s="9" t="s">
        <v>6</v>
      </c>
      <c r="D2" s="9" t="s">
        <v>7</v>
      </c>
      <c r="E2" s="9" t="s">
        <v>8</v>
      </c>
      <c r="F2" s="9" t="s">
        <v>8</v>
      </c>
      <c r="G2" s="9" t="s">
        <v>6</v>
      </c>
      <c r="H2" s="9" t="s">
        <v>9</v>
      </c>
      <c r="I2" s="10" t="s">
        <v>10</v>
      </c>
      <c r="J2" s="10"/>
      <c r="K2" s="9" t="s">
        <v>6</v>
      </c>
      <c r="L2" s="11" t="s">
        <v>11</v>
      </c>
      <c r="M2" s="12"/>
      <c r="N2" s="6"/>
    </row>
    <row r="3" spans="1:14" ht="12">
      <c r="A3" s="99"/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13</v>
      </c>
      <c r="H3" s="9" t="s">
        <v>17</v>
      </c>
      <c r="I3" s="10" t="s">
        <v>15</v>
      </c>
      <c r="J3" s="10" t="s">
        <v>18</v>
      </c>
      <c r="K3" s="9" t="s">
        <v>13</v>
      </c>
      <c r="L3" s="11" t="s">
        <v>19</v>
      </c>
      <c r="M3" s="101" t="s">
        <v>20</v>
      </c>
      <c r="N3" s="102"/>
    </row>
    <row r="4" spans="1:14" ht="12">
      <c r="A4" s="100"/>
      <c r="B4" s="13"/>
      <c r="C4" s="14" t="s">
        <v>21</v>
      </c>
      <c r="D4" s="14"/>
      <c r="E4" s="14"/>
      <c r="F4" s="14"/>
      <c r="G4" s="15" t="s">
        <v>21</v>
      </c>
      <c r="H4" s="14" t="s">
        <v>22</v>
      </c>
      <c r="I4" s="16"/>
      <c r="J4" s="16"/>
      <c r="K4" s="15" t="s">
        <v>21</v>
      </c>
      <c r="L4" s="17" t="s">
        <v>23</v>
      </c>
      <c r="M4" s="18"/>
      <c r="N4" s="6"/>
    </row>
    <row r="5" spans="1:14" ht="21" customHeight="1">
      <c r="A5" s="19" t="s">
        <v>24</v>
      </c>
      <c r="B5" s="20"/>
      <c r="C5" s="21"/>
      <c r="D5" s="21"/>
      <c r="E5" s="21"/>
      <c r="F5" s="21"/>
      <c r="G5" s="21"/>
      <c r="H5" s="21"/>
      <c r="I5" s="22"/>
      <c r="J5" s="22"/>
      <c r="K5" s="21"/>
      <c r="M5" s="12"/>
      <c r="N5" s="6"/>
    </row>
    <row r="6" spans="1:14" ht="21" customHeight="1">
      <c r="A6" s="24" t="s">
        <v>25</v>
      </c>
      <c r="B6" s="25"/>
      <c r="C6" s="12"/>
      <c r="D6" s="12"/>
      <c r="E6" s="12"/>
      <c r="F6" s="12"/>
      <c r="G6" s="12"/>
      <c r="H6" s="12"/>
      <c r="I6" s="26"/>
      <c r="J6" s="26"/>
      <c r="K6" s="12"/>
      <c r="M6" s="12"/>
      <c r="N6" s="6"/>
    </row>
    <row r="7" spans="1:14" ht="32.25" customHeight="1">
      <c r="A7" s="27" t="s">
        <v>76</v>
      </c>
      <c r="B7" s="28">
        <v>30</v>
      </c>
      <c r="C7" s="12">
        <v>59079</v>
      </c>
      <c r="D7" s="12">
        <f>159726-57294</f>
        <v>102432</v>
      </c>
      <c r="E7" s="12">
        <v>50964</v>
      </c>
      <c r="F7" s="12">
        <f>+D7-E7</f>
        <v>51468</v>
      </c>
      <c r="G7" s="12">
        <v>0</v>
      </c>
      <c r="H7" s="12">
        <f>+F7+G7</f>
        <v>51468</v>
      </c>
      <c r="I7" s="26">
        <f>50416+319</f>
        <v>50735</v>
      </c>
      <c r="J7" s="29">
        <f>+H7-I7</f>
        <v>733</v>
      </c>
      <c r="K7" s="12">
        <v>0</v>
      </c>
      <c r="L7" s="23" t="s">
        <v>26</v>
      </c>
      <c r="M7" s="12"/>
      <c r="N7" s="6"/>
    </row>
    <row r="8" spans="1:14" ht="29.25" customHeight="1">
      <c r="A8" s="27" t="s">
        <v>77</v>
      </c>
      <c r="B8" s="28">
        <v>30</v>
      </c>
      <c r="C8" s="12">
        <v>53650</v>
      </c>
      <c r="D8" s="12">
        <f>161889-25429</f>
        <v>136460</v>
      </c>
      <c r="E8" s="12">
        <v>25958</v>
      </c>
      <c r="F8" s="12">
        <f>+D8-E8</f>
        <v>110502</v>
      </c>
      <c r="G8" s="12">
        <v>0</v>
      </c>
      <c r="H8" s="12">
        <f>+F8+G8</f>
        <v>110502</v>
      </c>
      <c r="I8" s="26">
        <f>87983+7608+12264+521</f>
        <v>108376</v>
      </c>
      <c r="J8" s="29">
        <f>+H8-I8</f>
        <v>2126</v>
      </c>
      <c r="K8" s="12">
        <v>0</v>
      </c>
      <c r="L8" s="23" t="s">
        <v>26</v>
      </c>
      <c r="M8" s="12"/>
      <c r="N8" s="6"/>
    </row>
    <row r="9" spans="1:14" s="36" customFormat="1" ht="21" customHeight="1">
      <c r="A9" s="30" t="s">
        <v>27</v>
      </c>
      <c r="B9" s="31"/>
      <c r="C9" s="32">
        <f aca="true" t="shared" si="0" ref="C9:I9">SUM(C7:C8)</f>
        <v>112729</v>
      </c>
      <c r="D9" s="32">
        <f t="shared" si="0"/>
        <v>238892</v>
      </c>
      <c r="E9" s="32">
        <f t="shared" si="0"/>
        <v>76922</v>
      </c>
      <c r="F9" s="32">
        <f t="shared" si="0"/>
        <v>161970</v>
      </c>
      <c r="G9" s="32">
        <f t="shared" si="0"/>
        <v>0</v>
      </c>
      <c r="H9" s="32">
        <f t="shared" si="0"/>
        <v>161970</v>
      </c>
      <c r="I9" s="29">
        <f t="shared" si="0"/>
        <v>159111</v>
      </c>
      <c r="J9" s="29">
        <f>+H9-I9</f>
        <v>2859</v>
      </c>
      <c r="K9" s="32">
        <f>SUM(K7:K8)</f>
        <v>0</v>
      </c>
      <c r="L9" s="33"/>
      <c r="M9" s="34"/>
      <c r="N9" s="35"/>
    </row>
    <row r="10" spans="1:14" ht="21" customHeight="1">
      <c r="A10" s="37" t="s">
        <v>28</v>
      </c>
      <c r="B10" s="25"/>
      <c r="C10" s="12"/>
      <c r="D10" s="12"/>
      <c r="E10" s="12"/>
      <c r="F10" s="12"/>
      <c r="G10" s="12"/>
      <c r="H10" s="12"/>
      <c r="I10" s="26"/>
      <c r="J10" s="26"/>
      <c r="K10" s="12"/>
      <c r="M10" s="12"/>
      <c r="N10" s="6"/>
    </row>
    <row r="11" spans="1:14" ht="21" customHeight="1">
      <c r="A11" s="38" t="s">
        <v>29</v>
      </c>
      <c r="B11" s="28">
        <v>99.38</v>
      </c>
      <c r="C11" s="12">
        <v>890000</v>
      </c>
      <c r="D11" s="12">
        <f>80000+C11</f>
        <v>970000</v>
      </c>
      <c r="E11" s="12">
        <v>640208</v>
      </c>
      <c r="F11" s="12">
        <f>+D11-E11</f>
        <v>329792</v>
      </c>
      <c r="G11" s="12">
        <v>624350</v>
      </c>
      <c r="H11" s="12">
        <f>+F11+G11</f>
        <v>954142</v>
      </c>
      <c r="I11" s="26">
        <v>954142</v>
      </c>
      <c r="J11" s="26"/>
      <c r="K11" s="12">
        <v>0</v>
      </c>
      <c r="L11" s="23" t="s">
        <v>26</v>
      </c>
      <c r="M11" s="12">
        <v>978220</v>
      </c>
      <c r="N11" s="6"/>
    </row>
    <row r="12" spans="1:14" ht="21" customHeight="1">
      <c r="A12" s="38" t="s">
        <v>30</v>
      </c>
      <c r="B12" s="28">
        <v>97.38</v>
      </c>
      <c r="C12" s="12">
        <v>60000</v>
      </c>
      <c r="D12" s="12">
        <v>60000</v>
      </c>
      <c r="E12" s="12">
        <v>15146</v>
      </c>
      <c r="F12" s="12">
        <f>+D12-E12</f>
        <v>44854</v>
      </c>
      <c r="G12" s="12">
        <v>951523</v>
      </c>
      <c r="H12" s="12">
        <f>+F12+G12</f>
        <v>996377</v>
      </c>
      <c r="I12" s="26">
        <v>996377</v>
      </c>
      <c r="J12" s="26"/>
      <c r="K12" s="12">
        <v>177881</v>
      </c>
      <c r="L12" s="23" t="s">
        <v>31</v>
      </c>
      <c r="M12" s="12">
        <v>61600</v>
      </c>
      <c r="N12" s="6"/>
    </row>
    <row r="13" spans="1:14" s="36" customFormat="1" ht="21" customHeight="1">
      <c r="A13" s="30" t="s">
        <v>32</v>
      </c>
      <c r="B13" s="31"/>
      <c r="C13" s="32">
        <f aca="true" t="shared" si="1" ref="C13:I13">SUM(C11:C12)</f>
        <v>950000</v>
      </c>
      <c r="D13" s="32">
        <f t="shared" si="1"/>
        <v>1030000</v>
      </c>
      <c r="E13" s="32">
        <f t="shared" si="1"/>
        <v>655354</v>
      </c>
      <c r="F13" s="32">
        <f t="shared" si="1"/>
        <v>374646</v>
      </c>
      <c r="G13" s="32">
        <f t="shared" si="1"/>
        <v>1575873</v>
      </c>
      <c r="H13" s="32">
        <f t="shared" si="1"/>
        <v>1950519</v>
      </c>
      <c r="I13" s="29">
        <f t="shared" si="1"/>
        <v>1950519</v>
      </c>
      <c r="J13" s="29">
        <f>+H13-I13</f>
        <v>0</v>
      </c>
      <c r="K13" s="32">
        <f>SUM(K11:K12)</f>
        <v>177881</v>
      </c>
      <c r="L13" s="33"/>
      <c r="M13" s="34"/>
      <c r="N13" s="35"/>
    </row>
    <row r="14" spans="1:14" ht="21" customHeight="1">
      <c r="A14" s="24" t="s">
        <v>33</v>
      </c>
      <c r="B14" s="25"/>
      <c r="C14" s="21"/>
      <c r="D14" s="21"/>
      <c r="E14" s="21"/>
      <c r="F14" s="21"/>
      <c r="G14" s="21"/>
      <c r="H14" s="21"/>
      <c r="I14" s="22"/>
      <c r="J14" s="22"/>
      <c r="K14" s="21"/>
      <c r="M14" s="12"/>
      <c r="N14" s="6"/>
    </row>
    <row r="15" spans="1:14" ht="29.25" customHeight="1">
      <c r="A15" s="39" t="s">
        <v>34</v>
      </c>
      <c r="B15" s="28">
        <v>11</v>
      </c>
      <c r="C15" s="12">
        <v>26789</v>
      </c>
      <c r="D15" s="12">
        <f>21611+26789-3440</f>
        <v>44960</v>
      </c>
      <c r="E15" s="12">
        <v>26785</v>
      </c>
      <c r="F15" s="12">
        <f>+D15-E15</f>
        <v>18175</v>
      </c>
      <c r="G15" s="12">
        <v>51491</v>
      </c>
      <c r="H15" s="12">
        <f>+F15+G15+2208</f>
        <v>71874</v>
      </c>
      <c r="I15" s="26">
        <v>71301</v>
      </c>
      <c r="J15" s="26"/>
      <c r="K15" s="12">
        <v>0</v>
      </c>
      <c r="L15" s="23" t="s">
        <v>35</v>
      </c>
      <c r="M15" s="12"/>
      <c r="N15" s="6"/>
    </row>
    <row r="16" spans="1:14" ht="11.25" customHeight="1">
      <c r="A16" s="39"/>
      <c r="C16" s="12"/>
      <c r="D16" s="12"/>
      <c r="E16" s="12"/>
      <c r="F16" s="12"/>
      <c r="G16" s="12"/>
      <c r="H16" s="12"/>
      <c r="I16" s="26"/>
      <c r="J16" s="26"/>
      <c r="K16" s="12"/>
      <c r="M16" s="12"/>
      <c r="N16" s="6"/>
    </row>
    <row r="17" spans="1:14" s="36" customFormat="1" ht="21" customHeight="1">
      <c r="A17" s="30" t="s">
        <v>36</v>
      </c>
      <c r="B17" s="31"/>
      <c r="C17" s="32">
        <f aca="true" t="shared" si="2" ref="C17:I17">SUM(C15:C16)</f>
        <v>26789</v>
      </c>
      <c r="D17" s="32">
        <f t="shared" si="2"/>
        <v>44960</v>
      </c>
      <c r="E17" s="32">
        <f t="shared" si="2"/>
        <v>26785</v>
      </c>
      <c r="F17" s="32">
        <f t="shared" si="2"/>
        <v>18175</v>
      </c>
      <c r="G17" s="32">
        <f t="shared" si="2"/>
        <v>51491</v>
      </c>
      <c r="H17" s="32">
        <f t="shared" si="2"/>
        <v>71874</v>
      </c>
      <c r="I17" s="29">
        <f t="shared" si="2"/>
        <v>71301</v>
      </c>
      <c r="J17" s="29">
        <f>+H17-I17</f>
        <v>573</v>
      </c>
      <c r="K17" s="32">
        <f>SUM(K15:K16)</f>
        <v>0</v>
      </c>
      <c r="L17" s="40"/>
      <c r="M17" s="34"/>
      <c r="N17" s="35"/>
    </row>
    <row r="18" spans="1:14" ht="21" customHeight="1">
      <c r="A18" s="24" t="s">
        <v>37</v>
      </c>
      <c r="C18" s="12"/>
      <c r="D18" s="12"/>
      <c r="E18" s="12"/>
      <c r="F18" s="12"/>
      <c r="G18" s="12"/>
      <c r="H18" s="12"/>
      <c r="I18" s="26"/>
      <c r="J18" s="26"/>
      <c r="K18" s="12"/>
      <c r="M18" s="12"/>
      <c r="N18" s="6"/>
    </row>
    <row r="19" spans="1:14" ht="21" customHeight="1">
      <c r="A19" s="39" t="s">
        <v>34</v>
      </c>
      <c r="B19" s="28">
        <v>20</v>
      </c>
      <c r="C19" s="12">
        <v>109908</v>
      </c>
      <c r="D19" s="12">
        <v>109908</v>
      </c>
      <c r="E19" s="12">
        <v>76428</v>
      </c>
      <c r="F19" s="12">
        <f>+D19-E19</f>
        <v>33480</v>
      </c>
      <c r="G19" s="12">
        <v>97366</v>
      </c>
      <c r="H19" s="12">
        <f>+F19+G19</f>
        <v>130846</v>
      </c>
      <c r="I19" s="26">
        <v>130004</v>
      </c>
      <c r="J19" s="41">
        <f>+H19-I19</f>
        <v>842</v>
      </c>
      <c r="K19" s="12">
        <v>0</v>
      </c>
      <c r="L19" s="23" t="s">
        <v>35</v>
      </c>
      <c r="M19" s="12"/>
      <c r="N19" s="6"/>
    </row>
    <row r="20" spans="1:14" ht="21" customHeight="1">
      <c r="A20" s="24" t="s">
        <v>38</v>
      </c>
      <c r="C20" s="12"/>
      <c r="D20" s="12"/>
      <c r="E20" s="12"/>
      <c r="F20" s="12"/>
      <c r="G20" s="12"/>
      <c r="H20" s="12"/>
      <c r="I20" s="26"/>
      <c r="J20" s="41"/>
      <c r="K20" s="12"/>
      <c r="M20" s="12"/>
      <c r="N20" s="6"/>
    </row>
    <row r="21" spans="1:14" ht="21" customHeight="1">
      <c r="A21" s="39" t="s">
        <v>34</v>
      </c>
      <c r="B21" s="28">
        <v>9</v>
      </c>
      <c r="C21" s="12">
        <v>40521</v>
      </c>
      <c r="D21" s="12">
        <v>40521</v>
      </c>
      <c r="E21" s="12">
        <v>19461</v>
      </c>
      <c r="F21" s="12">
        <f>+D21-E21</f>
        <v>21060</v>
      </c>
      <c r="G21" s="12">
        <v>43815</v>
      </c>
      <c r="H21" s="12">
        <f>+F21+G21</f>
        <v>64875</v>
      </c>
      <c r="I21" s="26">
        <v>64875</v>
      </c>
      <c r="J21" s="41">
        <f>+H21-I21</f>
        <v>0</v>
      </c>
      <c r="K21" s="12">
        <v>0</v>
      </c>
      <c r="L21" s="23" t="s">
        <v>35</v>
      </c>
      <c r="M21" s="12">
        <f>19461+21348</f>
        <v>40809</v>
      </c>
      <c r="N21" s="6"/>
    </row>
    <row r="22" spans="1:14" s="36" customFormat="1" ht="21" customHeight="1">
      <c r="A22" s="30" t="s">
        <v>39</v>
      </c>
      <c r="B22" s="31"/>
      <c r="C22" s="32">
        <f aca="true" t="shared" si="3" ref="C22:I22">SUM(C19:C21)</f>
        <v>150429</v>
      </c>
      <c r="D22" s="32">
        <f t="shared" si="3"/>
        <v>150429</v>
      </c>
      <c r="E22" s="32">
        <f t="shared" si="3"/>
        <v>95889</v>
      </c>
      <c r="F22" s="32">
        <f t="shared" si="3"/>
        <v>54540</v>
      </c>
      <c r="G22" s="32">
        <f t="shared" si="3"/>
        <v>141181</v>
      </c>
      <c r="H22" s="32">
        <f t="shared" si="3"/>
        <v>195721</v>
      </c>
      <c r="I22" s="29">
        <f t="shared" si="3"/>
        <v>194879</v>
      </c>
      <c r="J22" s="42">
        <f>+H22-I22</f>
        <v>842</v>
      </c>
      <c r="K22" s="32">
        <f>SUM(K19:K21)</f>
        <v>0</v>
      </c>
      <c r="L22" s="43"/>
      <c r="M22" s="34"/>
      <c r="N22" s="35"/>
    </row>
    <row r="23" spans="1:14" ht="21" customHeight="1">
      <c r="A23" s="24" t="s">
        <v>40</v>
      </c>
      <c r="C23" s="12"/>
      <c r="D23" s="12"/>
      <c r="E23" s="12"/>
      <c r="F23" s="12"/>
      <c r="G23" s="12"/>
      <c r="H23" s="12"/>
      <c r="I23" s="26"/>
      <c r="J23" s="26"/>
      <c r="K23" s="12"/>
      <c r="M23" s="12"/>
      <c r="N23" s="6"/>
    </row>
    <row r="24" spans="1:14" ht="21" customHeight="1">
      <c r="A24" s="39" t="s">
        <v>41</v>
      </c>
      <c r="B24" s="28">
        <v>72.22</v>
      </c>
      <c r="C24" s="12">
        <v>83493</v>
      </c>
      <c r="D24" s="12">
        <v>83493</v>
      </c>
      <c r="E24" s="12">
        <v>0</v>
      </c>
      <c r="F24" s="12">
        <f>+D24-E24</f>
        <v>83493</v>
      </c>
      <c r="G24" s="12">
        <v>431223</v>
      </c>
      <c r="H24" s="12">
        <f>+F24+G24</f>
        <v>514716</v>
      </c>
      <c r="I24" s="26">
        <f>+H24</f>
        <v>514716</v>
      </c>
      <c r="J24" s="26"/>
      <c r="K24" s="12">
        <v>0</v>
      </c>
      <c r="L24" s="44" t="s">
        <v>42</v>
      </c>
      <c r="M24" s="12">
        <v>115605</v>
      </c>
      <c r="N24" s="6">
        <f>+M24*B24/100</f>
        <v>83489.931</v>
      </c>
    </row>
    <row r="25" spans="1:14" ht="21" customHeight="1">
      <c r="A25" s="39" t="s">
        <v>43</v>
      </c>
      <c r="C25" s="12"/>
      <c r="D25" s="12">
        <v>586680</v>
      </c>
      <c r="E25" s="12">
        <v>436315</v>
      </c>
      <c r="F25" s="12">
        <f>+D25-E25</f>
        <v>150365</v>
      </c>
      <c r="G25" s="12"/>
      <c r="H25" s="12">
        <f>+F25+G25</f>
        <v>150365</v>
      </c>
      <c r="I25" s="26">
        <f>105711+44654</f>
        <v>150365</v>
      </c>
      <c r="J25" s="26"/>
      <c r="K25" s="12">
        <v>0</v>
      </c>
      <c r="L25" s="44"/>
      <c r="M25" s="12"/>
      <c r="N25" s="6"/>
    </row>
    <row r="26" spans="1:14" s="51" customFormat="1" ht="21" customHeight="1">
      <c r="A26" s="45" t="s">
        <v>44</v>
      </c>
      <c r="B26" s="46">
        <v>33.33</v>
      </c>
      <c r="C26" s="47">
        <v>391</v>
      </c>
      <c r="D26" s="47">
        <v>391</v>
      </c>
      <c r="E26" s="47">
        <v>0</v>
      </c>
      <c r="F26" s="47">
        <v>391</v>
      </c>
      <c r="G26" s="47">
        <v>0</v>
      </c>
      <c r="H26" s="47">
        <v>0</v>
      </c>
      <c r="I26" s="48">
        <v>391</v>
      </c>
      <c r="J26" s="48"/>
      <c r="K26" s="47">
        <v>0</v>
      </c>
      <c r="L26" s="49"/>
      <c r="M26" s="47"/>
      <c r="N26" s="50"/>
    </row>
    <row r="27" spans="1:14" s="51" customFormat="1" ht="21" customHeight="1">
      <c r="A27" s="45" t="s">
        <v>45</v>
      </c>
      <c r="B27" s="46">
        <v>33.33</v>
      </c>
      <c r="C27" s="47">
        <v>2431</v>
      </c>
      <c r="D27" s="47">
        <v>2431</v>
      </c>
      <c r="E27" s="47">
        <v>0</v>
      </c>
      <c r="F27" s="47">
        <f>+D27-E27</f>
        <v>2431</v>
      </c>
      <c r="G27" s="47">
        <v>0</v>
      </c>
      <c r="H27" s="47">
        <v>0</v>
      </c>
      <c r="I27" s="48">
        <v>2431</v>
      </c>
      <c r="J27" s="48"/>
      <c r="K27" s="47">
        <v>0</v>
      </c>
      <c r="L27" s="52"/>
      <c r="M27" s="47"/>
      <c r="N27" s="50"/>
    </row>
    <row r="28" spans="1:14" s="51" customFormat="1" ht="21" customHeight="1">
      <c r="A28" s="45" t="s">
        <v>46</v>
      </c>
      <c r="B28" s="46">
        <v>33.33</v>
      </c>
      <c r="C28" s="47">
        <v>4362</v>
      </c>
      <c r="D28" s="47">
        <v>4362</v>
      </c>
      <c r="E28" s="47">
        <v>0</v>
      </c>
      <c r="F28" s="47">
        <f>+D28-E28</f>
        <v>4362</v>
      </c>
      <c r="G28" s="47">
        <v>0</v>
      </c>
      <c r="H28" s="47">
        <v>0</v>
      </c>
      <c r="I28" s="48">
        <v>4362</v>
      </c>
      <c r="J28" s="48"/>
      <c r="K28" s="47">
        <v>0</v>
      </c>
      <c r="L28" s="52"/>
      <c r="M28" s="47"/>
      <c r="N28" s="50"/>
    </row>
    <row r="29" spans="1:14" s="51" customFormat="1" ht="21" customHeight="1">
      <c r="A29" s="45" t="s">
        <v>47</v>
      </c>
      <c r="B29" s="46">
        <v>33.33</v>
      </c>
      <c r="C29" s="47">
        <v>2757</v>
      </c>
      <c r="D29" s="47">
        <v>2757</v>
      </c>
      <c r="E29" s="47">
        <v>0</v>
      </c>
      <c r="F29" s="47">
        <f>+D29-E29</f>
        <v>2757</v>
      </c>
      <c r="G29" s="47">
        <v>0</v>
      </c>
      <c r="H29" s="47">
        <v>0</v>
      </c>
      <c r="I29" s="48">
        <v>2757</v>
      </c>
      <c r="J29" s="48"/>
      <c r="K29" s="47">
        <v>0</v>
      </c>
      <c r="L29" s="52"/>
      <c r="M29" s="47"/>
      <c r="N29" s="50"/>
    </row>
    <row r="30" spans="1:14" s="51" customFormat="1" ht="21" customHeight="1">
      <c r="A30" s="45" t="s">
        <v>48</v>
      </c>
      <c r="B30" s="46">
        <v>33.33</v>
      </c>
      <c r="C30" s="47">
        <v>5619</v>
      </c>
      <c r="D30" s="47">
        <v>5619</v>
      </c>
      <c r="E30" s="47">
        <v>0</v>
      </c>
      <c r="F30" s="47">
        <f>+D30-E30</f>
        <v>5619</v>
      </c>
      <c r="G30" s="47">
        <v>0</v>
      </c>
      <c r="H30" s="47">
        <v>0</v>
      </c>
      <c r="I30" s="48">
        <v>5619</v>
      </c>
      <c r="J30" s="48"/>
      <c r="K30" s="47">
        <v>0</v>
      </c>
      <c r="L30" s="52"/>
      <c r="M30" s="47"/>
      <c r="N30" s="50"/>
    </row>
    <row r="31" spans="1:14" s="51" customFormat="1" ht="21" customHeight="1">
      <c r="A31" s="45" t="s">
        <v>49</v>
      </c>
      <c r="B31" s="46">
        <v>33.33</v>
      </c>
      <c r="C31" s="47">
        <v>0</v>
      </c>
      <c r="D31" s="47">
        <v>0</v>
      </c>
      <c r="E31" s="47">
        <v>0</v>
      </c>
      <c r="F31" s="47">
        <v>0</v>
      </c>
      <c r="G31" s="47">
        <v>53448</v>
      </c>
      <c r="H31" s="47">
        <v>53448</v>
      </c>
      <c r="I31" s="48">
        <v>53448</v>
      </c>
      <c r="J31" s="48"/>
      <c r="K31" s="47">
        <v>0</v>
      </c>
      <c r="L31" s="52"/>
      <c r="M31" s="47"/>
      <c r="N31" s="50"/>
    </row>
    <row r="32" spans="1:14" s="36" customFormat="1" ht="21" customHeight="1">
      <c r="A32" s="30" t="s">
        <v>50</v>
      </c>
      <c r="B32" s="31"/>
      <c r="C32" s="32">
        <f aca="true" t="shared" si="4" ref="C32:K32">SUM(C24:C31)</f>
        <v>99053</v>
      </c>
      <c r="D32" s="32">
        <f t="shared" si="4"/>
        <v>685733</v>
      </c>
      <c r="E32" s="32">
        <f t="shared" si="4"/>
        <v>436315</v>
      </c>
      <c r="F32" s="32">
        <f t="shared" si="4"/>
        <v>249418</v>
      </c>
      <c r="G32" s="32">
        <f t="shared" si="4"/>
        <v>484671</v>
      </c>
      <c r="H32" s="32">
        <f t="shared" si="4"/>
        <v>718529</v>
      </c>
      <c r="I32" s="32">
        <f t="shared" si="4"/>
        <v>734089</v>
      </c>
      <c r="J32" s="32">
        <f t="shared" si="4"/>
        <v>0</v>
      </c>
      <c r="K32" s="32">
        <f t="shared" si="4"/>
        <v>0</v>
      </c>
      <c r="L32" s="43"/>
      <c r="M32" s="34"/>
      <c r="N32" s="35"/>
    </row>
    <row r="33" spans="1:14" ht="21" customHeight="1">
      <c r="A33" s="24" t="s">
        <v>51</v>
      </c>
      <c r="C33" s="12"/>
      <c r="D33" s="12"/>
      <c r="E33" s="12"/>
      <c r="F33" s="12"/>
      <c r="G33" s="12"/>
      <c r="H33" s="12"/>
      <c r="I33" s="26"/>
      <c r="J33" s="26"/>
      <c r="K33" s="12"/>
      <c r="M33" s="12"/>
      <c r="N33" s="6"/>
    </row>
    <row r="34" spans="1:14" ht="21" customHeight="1">
      <c r="A34" s="39" t="s">
        <v>52</v>
      </c>
      <c r="B34" s="28">
        <v>70</v>
      </c>
      <c r="C34" s="12">
        <v>9966</v>
      </c>
      <c r="D34" s="12">
        <f>1937+9966</f>
        <v>11903</v>
      </c>
      <c r="E34" s="12">
        <v>11902</v>
      </c>
      <c r="F34" s="12">
        <f aca="true" t="shared" si="5" ref="F34:F39">+D34-E34</f>
        <v>1</v>
      </c>
      <c r="G34" s="12">
        <v>6997</v>
      </c>
      <c r="H34" s="12">
        <f>+F34+G34</f>
        <v>6998</v>
      </c>
      <c r="I34" s="26">
        <v>6997</v>
      </c>
      <c r="J34" s="26"/>
      <c r="K34" s="12">
        <v>0</v>
      </c>
      <c r="L34" s="23" t="s">
        <v>35</v>
      </c>
      <c r="M34" s="12"/>
      <c r="N34" s="6"/>
    </row>
    <row r="35" spans="1:14" ht="21" customHeight="1">
      <c r="A35" s="39" t="s">
        <v>53</v>
      </c>
      <c r="B35" s="28">
        <v>70</v>
      </c>
      <c r="C35" s="12">
        <v>100</v>
      </c>
      <c r="D35" s="12">
        <v>100</v>
      </c>
      <c r="E35" s="12">
        <v>0</v>
      </c>
      <c r="F35" s="12">
        <f t="shared" si="5"/>
        <v>100</v>
      </c>
      <c r="G35" s="12">
        <v>12255</v>
      </c>
      <c r="H35" s="12">
        <f>+F35+G35</f>
        <v>12355</v>
      </c>
      <c r="I35" s="26">
        <f>+H35</f>
        <v>12355</v>
      </c>
      <c r="J35" s="26"/>
      <c r="K35" s="12">
        <v>0</v>
      </c>
      <c r="L35" s="23" t="s">
        <v>54</v>
      </c>
      <c r="M35" s="12"/>
      <c r="N35" s="6"/>
    </row>
    <row r="36" spans="1:14" ht="21" customHeight="1">
      <c r="A36" s="39" t="s">
        <v>55</v>
      </c>
      <c r="B36" s="28">
        <v>15.22</v>
      </c>
      <c r="C36" s="12">
        <v>100</v>
      </c>
      <c r="D36" s="12">
        <v>100</v>
      </c>
      <c r="E36" s="12">
        <v>0</v>
      </c>
      <c r="F36" s="12">
        <f t="shared" si="5"/>
        <v>100</v>
      </c>
      <c r="G36" s="12">
        <v>2776</v>
      </c>
      <c r="H36" s="12">
        <f>+F36+G36</f>
        <v>2876</v>
      </c>
      <c r="I36" s="26">
        <f>+H36</f>
        <v>2876</v>
      </c>
      <c r="J36" s="26"/>
      <c r="K36" s="12">
        <v>9972</v>
      </c>
      <c r="L36" s="23" t="s">
        <v>56</v>
      </c>
      <c r="M36" s="12"/>
      <c r="N36" s="6"/>
    </row>
    <row r="37" spans="1:14" ht="21" customHeight="1">
      <c r="A37" s="39" t="s">
        <v>57</v>
      </c>
      <c r="C37" s="12">
        <v>25000</v>
      </c>
      <c r="D37" s="12">
        <v>25000</v>
      </c>
      <c r="E37" s="12">
        <v>0</v>
      </c>
      <c r="F37" s="12">
        <f t="shared" si="5"/>
        <v>25000</v>
      </c>
      <c r="G37" s="12">
        <v>0</v>
      </c>
      <c r="H37" s="12">
        <f>+F37+G37</f>
        <v>25000</v>
      </c>
      <c r="I37" s="26">
        <f>+H37</f>
        <v>25000</v>
      </c>
      <c r="J37" s="26"/>
      <c r="K37" s="12"/>
      <c r="M37" s="12"/>
      <c r="N37" s="6"/>
    </row>
    <row r="38" spans="1:14" s="51" customFormat="1" ht="21" customHeight="1">
      <c r="A38" s="45" t="s">
        <v>58</v>
      </c>
      <c r="B38" s="46">
        <v>70</v>
      </c>
      <c r="C38" s="47">
        <v>3849</v>
      </c>
      <c r="D38" s="47">
        <v>3849</v>
      </c>
      <c r="E38" s="47">
        <v>0</v>
      </c>
      <c r="F38" s="47">
        <f t="shared" si="5"/>
        <v>3849</v>
      </c>
      <c r="G38" s="47">
        <v>3442</v>
      </c>
      <c r="H38" s="47">
        <f>+F38+G38</f>
        <v>7291</v>
      </c>
      <c r="I38" s="48">
        <f>+H38</f>
        <v>7291</v>
      </c>
      <c r="J38" s="48"/>
      <c r="K38" s="47">
        <v>0</v>
      </c>
      <c r="L38" s="52" t="s">
        <v>35</v>
      </c>
      <c r="M38" s="47"/>
      <c r="N38" s="50"/>
    </row>
    <row r="39" spans="1:14" s="51" customFormat="1" ht="21" customHeight="1">
      <c r="A39" s="45" t="s">
        <v>59</v>
      </c>
      <c r="B39" s="46">
        <v>70</v>
      </c>
      <c r="C39" s="47">
        <v>7611</v>
      </c>
      <c r="D39" s="47">
        <v>7611</v>
      </c>
      <c r="E39" s="47">
        <v>0</v>
      </c>
      <c r="F39" s="47">
        <f t="shared" si="5"/>
        <v>7611</v>
      </c>
      <c r="G39" s="47">
        <v>0</v>
      </c>
      <c r="H39" s="47">
        <v>0</v>
      </c>
      <c r="I39" s="48">
        <v>7611</v>
      </c>
      <c r="J39" s="48"/>
      <c r="K39" s="47">
        <v>0</v>
      </c>
      <c r="L39" s="52" t="s">
        <v>35</v>
      </c>
      <c r="M39" s="47"/>
      <c r="N39" s="50"/>
    </row>
    <row r="40" spans="1:14" s="36" customFormat="1" ht="21" customHeight="1">
      <c r="A40" s="30" t="s">
        <v>60</v>
      </c>
      <c r="B40" s="31"/>
      <c r="C40" s="32">
        <f aca="true" t="shared" si="6" ref="C40:I40">SUM(C34:C39)</f>
        <v>46626</v>
      </c>
      <c r="D40" s="32">
        <f t="shared" si="6"/>
        <v>48563</v>
      </c>
      <c r="E40" s="32">
        <f t="shared" si="6"/>
        <v>11902</v>
      </c>
      <c r="F40" s="32">
        <f t="shared" si="6"/>
        <v>36661</v>
      </c>
      <c r="G40" s="32">
        <f t="shared" si="6"/>
        <v>25470</v>
      </c>
      <c r="H40" s="32">
        <f t="shared" si="6"/>
        <v>54520</v>
      </c>
      <c r="I40" s="29">
        <f t="shared" si="6"/>
        <v>62130</v>
      </c>
      <c r="J40" s="29"/>
      <c r="K40" s="32">
        <f>SUM(K34:K39)</f>
        <v>9972</v>
      </c>
      <c r="L40" s="43"/>
      <c r="M40" s="34"/>
      <c r="N40" s="35"/>
    </row>
    <row r="41" spans="1:14" ht="21" customHeight="1">
      <c r="A41" s="24" t="s">
        <v>61</v>
      </c>
      <c r="C41" s="12"/>
      <c r="D41" s="12"/>
      <c r="E41" s="12"/>
      <c r="F41" s="12"/>
      <c r="G41" s="12"/>
      <c r="H41" s="12"/>
      <c r="I41" s="26"/>
      <c r="J41" s="26"/>
      <c r="K41" s="53"/>
      <c r="M41" s="12"/>
      <c r="N41" s="6"/>
    </row>
    <row r="42" spans="1:14" ht="21" customHeight="1">
      <c r="A42" s="39" t="s">
        <v>62</v>
      </c>
      <c r="B42" s="28">
        <v>18.18</v>
      </c>
      <c r="C42" s="12">
        <v>12125</v>
      </c>
      <c r="D42" s="12">
        <v>4500</v>
      </c>
      <c r="E42" s="12">
        <v>4461</v>
      </c>
      <c r="F42" s="12">
        <f>+D42-E42</f>
        <v>39</v>
      </c>
      <c r="G42" s="12">
        <v>7707</v>
      </c>
      <c r="H42" s="12">
        <f>+F42+G42</f>
        <v>7746</v>
      </c>
      <c r="I42" s="26">
        <f>+H42</f>
        <v>7746</v>
      </c>
      <c r="J42" s="26"/>
      <c r="K42" s="54">
        <v>22400</v>
      </c>
      <c r="L42" s="23" t="s">
        <v>35</v>
      </c>
      <c r="M42" s="12"/>
      <c r="N42" s="6"/>
    </row>
    <row r="43" spans="1:14" s="62" customFormat="1" ht="21" customHeight="1">
      <c r="A43" s="55" t="s">
        <v>78</v>
      </c>
      <c r="B43" s="56">
        <v>66.67</v>
      </c>
      <c r="C43" s="57">
        <v>395000</v>
      </c>
      <c r="D43" s="57">
        <v>395000</v>
      </c>
      <c r="E43" s="57">
        <f>350125-12766</f>
        <v>337359</v>
      </c>
      <c r="F43" s="57">
        <f>+D43-E43</f>
        <v>57641</v>
      </c>
      <c r="G43" s="57">
        <v>59436</v>
      </c>
      <c r="H43" s="57">
        <f>+F43+G43</f>
        <v>117077</v>
      </c>
      <c r="I43" s="58">
        <f>+H43</f>
        <v>117077</v>
      </c>
      <c r="J43" s="58"/>
      <c r="K43" s="59">
        <v>0</v>
      </c>
      <c r="L43" s="60" t="s">
        <v>35</v>
      </c>
      <c r="M43" s="57"/>
      <c r="N43" s="61"/>
    </row>
    <row r="44" spans="1:14" s="51" customFormat="1" ht="21.75" customHeight="1">
      <c r="A44" s="45" t="s">
        <v>59</v>
      </c>
      <c r="B44" s="46">
        <v>2</v>
      </c>
      <c r="C44" s="47">
        <v>241</v>
      </c>
      <c r="D44" s="47">
        <v>241</v>
      </c>
      <c r="E44" s="47">
        <v>0</v>
      </c>
      <c r="F44" s="47">
        <v>241</v>
      </c>
      <c r="G44" s="47">
        <v>0</v>
      </c>
      <c r="H44" s="47">
        <v>0</v>
      </c>
      <c r="I44" s="63">
        <v>241</v>
      </c>
      <c r="J44" s="48"/>
      <c r="K44" s="47">
        <v>0</v>
      </c>
      <c r="L44" s="52" t="s">
        <v>35</v>
      </c>
      <c r="M44" s="47"/>
      <c r="N44" s="50"/>
    </row>
    <row r="45" spans="1:14" s="36" customFormat="1" ht="21" customHeight="1">
      <c r="A45" s="30" t="s">
        <v>63</v>
      </c>
      <c r="B45" s="31"/>
      <c r="C45" s="32">
        <f aca="true" t="shared" si="7" ref="C45:K45">SUM(C42:C44)</f>
        <v>407366</v>
      </c>
      <c r="D45" s="32">
        <f t="shared" si="7"/>
        <v>399741</v>
      </c>
      <c r="E45" s="32">
        <f t="shared" si="7"/>
        <v>341820</v>
      </c>
      <c r="F45" s="32">
        <f t="shared" si="7"/>
        <v>57921</v>
      </c>
      <c r="G45" s="32">
        <f t="shared" si="7"/>
        <v>67143</v>
      </c>
      <c r="H45" s="32">
        <f t="shared" si="7"/>
        <v>124823</v>
      </c>
      <c r="I45" s="42">
        <f t="shared" si="7"/>
        <v>125064</v>
      </c>
      <c r="J45" s="32">
        <f t="shared" si="7"/>
        <v>0</v>
      </c>
      <c r="K45" s="32">
        <f t="shared" si="7"/>
        <v>22400</v>
      </c>
      <c r="L45" s="43"/>
      <c r="M45" s="34"/>
      <c r="N45" s="35"/>
    </row>
    <row r="46" spans="1:14" s="72" customFormat="1" ht="21" customHeight="1" thickBot="1">
      <c r="A46" s="64" t="s">
        <v>64</v>
      </c>
      <c r="B46" s="65"/>
      <c r="C46" s="66">
        <f aca="true" t="shared" si="8" ref="C46:I46">C9+C13+C17+C22+C32+C40+C45</f>
        <v>1792992</v>
      </c>
      <c r="D46" s="66">
        <f t="shared" si="8"/>
        <v>2598318</v>
      </c>
      <c r="E46" s="66">
        <f t="shared" si="8"/>
        <v>1644987</v>
      </c>
      <c r="F46" s="66">
        <f t="shared" si="8"/>
        <v>953331</v>
      </c>
      <c r="G46" s="66">
        <f t="shared" si="8"/>
        <v>2345829</v>
      </c>
      <c r="H46" s="66">
        <f t="shared" si="8"/>
        <v>3277956</v>
      </c>
      <c r="I46" s="67">
        <f t="shared" si="8"/>
        <v>3297093</v>
      </c>
      <c r="J46" s="68"/>
      <c r="K46" s="66">
        <f>K9+K13+K17+K22+K32+K40+K45</f>
        <v>210253</v>
      </c>
      <c r="L46" s="69"/>
      <c r="M46" s="70"/>
      <c r="N46" s="71"/>
    </row>
    <row r="47" spans="1:14" ht="21" customHeight="1" thickTop="1">
      <c r="A47" s="19" t="s">
        <v>65</v>
      </c>
      <c r="M47" s="12"/>
      <c r="N47" s="6"/>
    </row>
    <row r="48" spans="1:14" ht="21" customHeight="1">
      <c r="A48" s="39" t="s">
        <v>66</v>
      </c>
      <c r="C48" s="12"/>
      <c r="D48" s="12"/>
      <c r="E48" s="12"/>
      <c r="F48" s="12"/>
      <c r="G48" s="75">
        <v>33000</v>
      </c>
      <c r="H48" s="75"/>
      <c r="I48" s="76"/>
      <c r="J48" s="76"/>
      <c r="K48" s="75">
        <v>0</v>
      </c>
      <c r="M48" s="12"/>
      <c r="N48" s="6"/>
    </row>
    <row r="49" spans="1:14" ht="21" customHeight="1">
      <c r="A49" s="39" t="s">
        <v>67</v>
      </c>
      <c r="B49" s="28">
        <v>73.24</v>
      </c>
      <c r="C49" s="12"/>
      <c r="D49" s="12"/>
      <c r="E49" s="12"/>
      <c r="F49" s="12"/>
      <c r="G49" s="75">
        <v>136608</v>
      </c>
      <c r="H49" s="75"/>
      <c r="I49" s="76"/>
      <c r="J49" s="76"/>
      <c r="K49" s="75">
        <v>0</v>
      </c>
      <c r="L49" s="44"/>
      <c r="M49" s="12"/>
      <c r="N49" s="6"/>
    </row>
    <row r="50" spans="1:14" ht="21" customHeight="1">
      <c r="A50" s="39" t="s">
        <v>68</v>
      </c>
      <c r="C50" s="12"/>
      <c r="D50" s="12"/>
      <c r="E50" s="12"/>
      <c r="F50" s="12"/>
      <c r="G50" s="75"/>
      <c r="H50" s="75"/>
      <c r="I50" s="76"/>
      <c r="J50" s="76"/>
      <c r="K50" s="75"/>
      <c r="L50" s="44"/>
      <c r="M50" s="12"/>
      <c r="N50" s="6"/>
    </row>
    <row r="51" spans="1:14" ht="21" customHeight="1">
      <c r="A51" s="77" t="s">
        <v>69</v>
      </c>
      <c r="C51" s="12"/>
      <c r="D51" s="12"/>
      <c r="E51" s="12"/>
      <c r="F51" s="12"/>
      <c r="G51" s="75">
        <v>454900</v>
      </c>
      <c r="H51" s="75"/>
      <c r="I51" s="76"/>
      <c r="J51" s="76"/>
      <c r="K51" s="75">
        <v>1861500</v>
      </c>
      <c r="M51" s="12"/>
      <c r="N51" s="6"/>
    </row>
    <row r="52" spans="1:14" ht="21" customHeight="1">
      <c r="A52" s="77" t="s">
        <v>70</v>
      </c>
      <c r="C52" s="12"/>
      <c r="D52" s="12"/>
      <c r="E52" s="12"/>
      <c r="F52" s="12"/>
      <c r="G52" s="75">
        <v>168834</v>
      </c>
      <c r="H52" s="75"/>
      <c r="I52" s="76"/>
      <c r="J52" s="76"/>
      <c r="K52" s="75">
        <v>733466</v>
      </c>
      <c r="M52" s="12"/>
      <c r="N52" s="6"/>
    </row>
    <row r="53" spans="1:14" ht="21" customHeight="1">
      <c r="A53" s="77" t="s">
        <v>71</v>
      </c>
      <c r="C53" s="12"/>
      <c r="D53" s="75"/>
      <c r="E53" s="75"/>
      <c r="F53" s="75"/>
      <c r="G53" s="75">
        <v>165100</v>
      </c>
      <c r="H53" s="75"/>
      <c r="I53" s="76"/>
      <c r="J53" s="76"/>
      <c r="K53" s="75">
        <v>686900</v>
      </c>
      <c r="M53" s="12"/>
      <c r="N53" s="6"/>
    </row>
    <row r="54" spans="1:14" ht="21" customHeight="1">
      <c r="A54" s="39" t="s">
        <v>72</v>
      </c>
      <c r="C54" s="12"/>
      <c r="D54" s="75"/>
      <c r="E54" s="75"/>
      <c r="F54" s="75"/>
      <c r="G54" s="75">
        <v>542700</v>
      </c>
      <c r="H54" s="75"/>
      <c r="I54" s="76"/>
      <c r="J54" s="76"/>
      <c r="K54" s="75">
        <v>1266300</v>
      </c>
      <c r="M54" s="12"/>
      <c r="N54" s="6"/>
    </row>
    <row r="55" spans="1:14" s="72" customFormat="1" ht="21" customHeight="1" thickBot="1">
      <c r="A55" s="64" t="s">
        <v>73</v>
      </c>
      <c r="B55" s="65"/>
      <c r="C55" s="66">
        <f aca="true" t="shared" si="9" ref="C55:I55">SUM(C48:C54)</f>
        <v>0</v>
      </c>
      <c r="D55" s="66">
        <f t="shared" si="9"/>
        <v>0</v>
      </c>
      <c r="E55" s="66">
        <f t="shared" si="9"/>
        <v>0</v>
      </c>
      <c r="F55" s="66">
        <f t="shared" si="9"/>
        <v>0</v>
      </c>
      <c r="G55" s="66">
        <f t="shared" si="9"/>
        <v>1501142</v>
      </c>
      <c r="H55" s="66">
        <f t="shared" si="9"/>
        <v>0</v>
      </c>
      <c r="I55" s="68">
        <f t="shared" si="9"/>
        <v>0</v>
      </c>
      <c r="J55" s="68"/>
      <c r="K55" s="66">
        <f>SUM(K48:K54)</f>
        <v>4548166</v>
      </c>
      <c r="L55" s="69"/>
      <c r="M55" s="70"/>
      <c r="N55" s="71"/>
    </row>
    <row r="56" spans="1:14" ht="17.25" customHeight="1" thickTop="1">
      <c r="A56" s="78" t="s">
        <v>74</v>
      </c>
      <c r="B56" s="79"/>
      <c r="C56" s="80"/>
      <c r="D56" s="80"/>
      <c r="E56" s="80"/>
      <c r="F56" s="80"/>
      <c r="G56" s="80"/>
      <c r="H56" s="80"/>
      <c r="I56" s="81"/>
      <c r="J56" s="81"/>
      <c r="K56" s="80"/>
      <c r="L56" s="82"/>
      <c r="N56" s="6"/>
    </row>
    <row r="57" spans="1:14" ht="17.25" customHeight="1">
      <c r="A57" s="84" t="s">
        <v>75</v>
      </c>
      <c r="B57" s="79"/>
      <c r="C57" s="80"/>
      <c r="D57" s="80"/>
      <c r="E57" s="80"/>
      <c r="F57" s="80"/>
      <c r="G57" s="80"/>
      <c r="H57" s="80"/>
      <c r="I57" s="81"/>
      <c r="J57" s="81"/>
      <c r="K57" s="80"/>
      <c r="L57" s="82"/>
      <c r="N57" s="6"/>
    </row>
    <row r="58" spans="1:14" s="84" customFormat="1" ht="18">
      <c r="A58" s="85" t="s">
        <v>79</v>
      </c>
      <c r="I58" s="86"/>
      <c r="J58" s="86"/>
      <c r="M58" s="87"/>
      <c r="N58" s="80"/>
    </row>
    <row r="59" spans="2:14" s="84" customFormat="1" ht="12">
      <c r="B59" s="88"/>
      <c r="C59" s="88"/>
      <c r="D59" s="88"/>
      <c r="E59" s="88"/>
      <c r="F59" s="88"/>
      <c r="G59" s="88"/>
      <c r="H59" s="88"/>
      <c r="I59" s="89"/>
      <c r="J59" s="89"/>
      <c r="K59" s="88"/>
      <c r="L59" s="90"/>
      <c r="M59" s="87"/>
      <c r="N59" s="80"/>
    </row>
    <row r="60" spans="2:14" s="84" customFormat="1" ht="12">
      <c r="B60" s="88"/>
      <c r="C60" s="88"/>
      <c r="D60" s="88"/>
      <c r="E60" s="88"/>
      <c r="F60" s="88"/>
      <c r="G60" s="88"/>
      <c r="H60" s="88"/>
      <c r="I60" s="89"/>
      <c r="J60" s="89"/>
      <c r="K60" s="88"/>
      <c r="L60" s="90"/>
      <c r="M60" s="87"/>
      <c r="N60" s="80"/>
    </row>
    <row r="61" spans="2:14" s="84" customFormat="1" ht="12">
      <c r="B61" s="88"/>
      <c r="C61" s="88"/>
      <c r="D61" s="88"/>
      <c r="E61" s="88"/>
      <c r="F61" s="88"/>
      <c r="G61" s="88"/>
      <c r="H61" s="88"/>
      <c r="I61" s="89"/>
      <c r="J61" s="89"/>
      <c r="K61" s="88"/>
      <c r="L61" s="90"/>
      <c r="M61" s="87"/>
      <c r="N61" s="80"/>
    </row>
    <row r="62" spans="2:14" s="84" customFormat="1" ht="12">
      <c r="B62" s="88"/>
      <c r="C62" s="88"/>
      <c r="D62" s="88"/>
      <c r="E62" s="88"/>
      <c r="F62" s="88"/>
      <c r="G62" s="88"/>
      <c r="H62" s="88"/>
      <c r="I62" s="89"/>
      <c r="J62" s="89"/>
      <c r="K62" s="88"/>
      <c r="L62" s="90"/>
      <c r="M62" s="87"/>
      <c r="N62" s="80"/>
    </row>
    <row r="63" spans="2:14" s="84" customFormat="1" ht="12">
      <c r="B63" s="88"/>
      <c r="C63" s="88"/>
      <c r="D63" s="88"/>
      <c r="E63" s="88"/>
      <c r="F63" s="88"/>
      <c r="G63" s="88"/>
      <c r="H63" s="88"/>
      <c r="I63" s="89"/>
      <c r="J63" s="89"/>
      <c r="K63" s="88"/>
      <c r="L63" s="90"/>
      <c r="M63" s="87"/>
      <c r="N63" s="80"/>
    </row>
    <row r="64" spans="2:14" s="84" customFormat="1" ht="12">
      <c r="B64" s="88"/>
      <c r="C64" s="88"/>
      <c r="D64" s="88"/>
      <c r="E64" s="88"/>
      <c r="F64" s="88"/>
      <c r="G64" s="88"/>
      <c r="H64" s="88"/>
      <c r="I64" s="89"/>
      <c r="J64" s="89"/>
      <c r="K64" s="88"/>
      <c r="L64" s="90"/>
      <c r="M64" s="87"/>
      <c r="N64" s="80"/>
    </row>
    <row r="65" spans="2:14" s="84" customFormat="1" ht="12">
      <c r="B65" s="88"/>
      <c r="C65" s="88"/>
      <c r="D65" s="88"/>
      <c r="E65" s="88"/>
      <c r="F65" s="88"/>
      <c r="G65" s="88"/>
      <c r="H65" s="88"/>
      <c r="I65" s="89"/>
      <c r="J65" s="89"/>
      <c r="K65" s="88"/>
      <c r="L65" s="90"/>
      <c r="M65" s="87"/>
      <c r="N65" s="80"/>
    </row>
    <row r="66" spans="2:14" s="84" customFormat="1" ht="12">
      <c r="B66" s="88"/>
      <c r="C66" s="88"/>
      <c r="D66" s="88"/>
      <c r="E66" s="88"/>
      <c r="F66" s="88"/>
      <c r="G66" s="88"/>
      <c r="H66" s="88"/>
      <c r="I66" s="89"/>
      <c r="J66" s="89"/>
      <c r="K66" s="88"/>
      <c r="L66" s="90"/>
      <c r="M66" s="87"/>
      <c r="N66" s="80"/>
    </row>
    <row r="67" spans="2:14" s="84" customFormat="1" ht="12">
      <c r="B67" s="88"/>
      <c r="C67" s="88"/>
      <c r="D67" s="88"/>
      <c r="E67" s="88"/>
      <c r="F67" s="88"/>
      <c r="G67" s="88"/>
      <c r="H67" s="88"/>
      <c r="I67" s="89"/>
      <c r="J67" s="89"/>
      <c r="K67" s="88"/>
      <c r="L67" s="90"/>
      <c r="M67" s="87"/>
      <c r="N67" s="80"/>
    </row>
    <row r="68" spans="2:14" s="84" customFormat="1" ht="12">
      <c r="B68" s="88"/>
      <c r="C68" s="88"/>
      <c r="D68" s="88"/>
      <c r="E68" s="88"/>
      <c r="F68" s="88"/>
      <c r="G68" s="88"/>
      <c r="H68" s="88"/>
      <c r="I68" s="89"/>
      <c r="J68" s="89"/>
      <c r="K68" s="88"/>
      <c r="L68" s="90"/>
      <c r="M68" s="87"/>
      <c r="N68" s="80"/>
    </row>
    <row r="69" spans="2:14" s="84" customFormat="1" ht="12">
      <c r="B69" s="88"/>
      <c r="C69" s="88"/>
      <c r="D69" s="88"/>
      <c r="E69" s="88"/>
      <c r="F69" s="88"/>
      <c r="G69" s="88"/>
      <c r="H69" s="88"/>
      <c r="I69" s="89"/>
      <c r="J69" s="89"/>
      <c r="K69" s="88"/>
      <c r="L69" s="90"/>
      <c r="M69" s="87"/>
      <c r="N69" s="80"/>
    </row>
    <row r="70" spans="2:14" s="84" customFormat="1" ht="12">
      <c r="B70" s="88"/>
      <c r="C70" s="88"/>
      <c r="D70" s="88"/>
      <c r="E70" s="88"/>
      <c r="F70" s="88"/>
      <c r="G70" s="88"/>
      <c r="H70" s="88"/>
      <c r="I70" s="89"/>
      <c r="J70" s="89"/>
      <c r="K70" s="88"/>
      <c r="L70" s="90"/>
      <c r="M70" s="87"/>
      <c r="N70" s="80"/>
    </row>
    <row r="71" spans="2:14" s="84" customFormat="1" ht="12">
      <c r="B71" s="88"/>
      <c r="C71" s="88"/>
      <c r="D71" s="88"/>
      <c r="E71" s="88"/>
      <c r="F71" s="88"/>
      <c r="G71" s="88"/>
      <c r="H71" s="88"/>
      <c r="I71" s="89"/>
      <c r="J71" s="89"/>
      <c r="K71" s="88"/>
      <c r="L71" s="90"/>
      <c r="M71" s="87"/>
      <c r="N71" s="80"/>
    </row>
    <row r="72" spans="2:14" s="84" customFormat="1" ht="12">
      <c r="B72" s="88"/>
      <c r="C72" s="88"/>
      <c r="D72" s="88"/>
      <c r="E72" s="88"/>
      <c r="F72" s="88"/>
      <c r="G72" s="88"/>
      <c r="H72" s="88"/>
      <c r="I72" s="89"/>
      <c r="J72" s="89"/>
      <c r="K72" s="88"/>
      <c r="L72" s="90"/>
      <c r="M72" s="87"/>
      <c r="N72" s="80"/>
    </row>
    <row r="73" spans="2:14" s="84" customFormat="1" ht="12">
      <c r="B73" s="88"/>
      <c r="C73" s="88"/>
      <c r="D73" s="88"/>
      <c r="E73" s="88"/>
      <c r="F73" s="88"/>
      <c r="G73" s="88"/>
      <c r="H73" s="88"/>
      <c r="I73" s="89"/>
      <c r="J73" s="89"/>
      <c r="K73" s="88"/>
      <c r="L73" s="90"/>
      <c r="M73" s="87"/>
      <c r="N73" s="80"/>
    </row>
    <row r="74" spans="2:14" s="84" customFormat="1" ht="12">
      <c r="B74" s="88"/>
      <c r="C74" s="88"/>
      <c r="D74" s="88"/>
      <c r="E74" s="88"/>
      <c r="F74" s="88"/>
      <c r="G74" s="88"/>
      <c r="H74" s="88"/>
      <c r="I74" s="89"/>
      <c r="J74" s="89"/>
      <c r="K74" s="88"/>
      <c r="L74" s="90"/>
      <c r="M74" s="87"/>
      <c r="N74" s="80"/>
    </row>
    <row r="75" spans="2:14" s="84" customFormat="1" ht="12">
      <c r="B75" s="88"/>
      <c r="C75" s="88"/>
      <c r="D75" s="88"/>
      <c r="E75" s="88"/>
      <c r="F75" s="88"/>
      <c r="G75" s="88"/>
      <c r="H75" s="88"/>
      <c r="I75" s="89"/>
      <c r="J75" s="89"/>
      <c r="K75" s="88"/>
      <c r="L75" s="90"/>
      <c r="M75" s="87"/>
      <c r="N75" s="80"/>
    </row>
    <row r="76" spans="2:14" s="84" customFormat="1" ht="12">
      <c r="B76" s="88"/>
      <c r="C76" s="88"/>
      <c r="D76" s="88"/>
      <c r="E76" s="88"/>
      <c r="F76" s="88"/>
      <c r="G76" s="88"/>
      <c r="H76" s="88"/>
      <c r="I76" s="89"/>
      <c r="J76" s="89"/>
      <c r="K76" s="88"/>
      <c r="L76" s="90"/>
      <c r="M76" s="87"/>
      <c r="N76" s="80"/>
    </row>
    <row r="77" spans="2:14" s="84" customFormat="1" ht="12">
      <c r="B77" s="88"/>
      <c r="C77" s="88"/>
      <c r="D77" s="88"/>
      <c r="E77" s="88"/>
      <c r="F77" s="88"/>
      <c r="G77" s="88"/>
      <c r="H77" s="88"/>
      <c r="I77" s="89"/>
      <c r="J77" s="89"/>
      <c r="K77" s="88"/>
      <c r="L77" s="90"/>
      <c r="M77" s="87"/>
      <c r="N77" s="80"/>
    </row>
    <row r="78" spans="2:14" s="84" customFormat="1" ht="12">
      <c r="B78" s="88"/>
      <c r="C78" s="88"/>
      <c r="D78" s="88"/>
      <c r="E78" s="88"/>
      <c r="F78" s="88"/>
      <c r="G78" s="88"/>
      <c r="H78" s="88"/>
      <c r="I78" s="89"/>
      <c r="J78" s="89"/>
      <c r="K78" s="88"/>
      <c r="L78" s="90"/>
      <c r="M78" s="87"/>
      <c r="N78" s="80"/>
    </row>
    <row r="79" spans="2:14" s="84" customFormat="1" ht="12">
      <c r="B79" s="88"/>
      <c r="C79" s="88"/>
      <c r="D79" s="88"/>
      <c r="E79" s="88"/>
      <c r="F79" s="88"/>
      <c r="G79" s="88"/>
      <c r="H79" s="88"/>
      <c r="I79" s="89"/>
      <c r="J79" s="89"/>
      <c r="K79" s="88"/>
      <c r="L79" s="90"/>
      <c r="M79" s="87"/>
      <c r="N79" s="80"/>
    </row>
    <row r="80" spans="2:14" s="84" customFormat="1" ht="12">
      <c r="B80" s="88"/>
      <c r="C80" s="88"/>
      <c r="D80" s="88"/>
      <c r="E80" s="88"/>
      <c r="F80" s="88"/>
      <c r="G80" s="88"/>
      <c r="H80" s="88"/>
      <c r="I80" s="89"/>
      <c r="J80" s="89"/>
      <c r="K80" s="88"/>
      <c r="L80" s="90"/>
      <c r="M80" s="87"/>
      <c r="N80" s="80"/>
    </row>
    <row r="81" spans="2:14" s="84" customFormat="1" ht="12">
      <c r="B81" s="88"/>
      <c r="C81" s="88"/>
      <c r="D81" s="88"/>
      <c r="E81" s="88"/>
      <c r="F81" s="88"/>
      <c r="G81" s="88"/>
      <c r="H81" s="88"/>
      <c r="I81" s="89"/>
      <c r="J81" s="89"/>
      <c r="K81" s="88"/>
      <c r="L81" s="90"/>
      <c r="M81" s="87"/>
      <c r="N81" s="80"/>
    </row>
    <row r="82" spans="2:14" s="84" customFormat="1" ht="12">
      <c r="B82" s="88"/>
      <c r="C82" s="88"/>
      <c r="D82" s="88"/>
      <c r="E82" s="88"/>
      <c r="F82" s="88"/>
      <c r="G82" s="88"/>
      <c r="H82" s="88"/>
      <c r="I82" s="89"/>
      <c r="J82" s="89"/>
      <c r="K82" s="88"/>
      <c r="L82" s="90"/>
      <c r="M82" s="87"/>
      <c r="N82" s="80"/>
    </row>
    <row r="83" spans="2:14" s="84" customFormat="1" ht="12">
      <c r="B83" s="88"/>
      <c r="C83" s="88"/>
      <c r="D83" s="88"/>
      <c r="E83" s="88"/>
      <c r="F83" s="88"/>
      <c r="G83" s="88"/>
      <c r="H83" s="88"/>
      <c r="I83" s="89"/>
      <c r="J83" s="89"/>
      <c r="K83" s="88"/>
      <c r="L83" s="90"/>
      <c r="M83" s="87"/>
      <c r="N83" s="80"/>
    </row>
    <row r="84" spans="2:14" s="84" customFormat="1" ht="12">
      <c r="B84" s="88"/>
      <c r="C84" s="88"/>
      <c r="D84" s="88"/>
      <c r="E84" s="88"/>
      <c r="F84" s="88"/>
      <c r="G84" s="88"/>
      <c r="H84" s="88"/>
      <c r="I84" s="89"/>
      <c r="J84" s="89"/>
      <c r="K84" s="88"/>
      <c r="L84" s="90"/>
      <c r="M84" s="87"/>
      <c r="N84" s="80"/>
    </row>
    <row r="85" spans="2:14" s="84" customFormat="1" ht="12">
      <c r="B85" s="88"/>
      <c r="C85" s="88"/>
      <c r="D85" s="88"/>
      <c r="E85" s="88"/>
      <c r="F85" s="88"/>
      <c r="G85" s="88"/>
      <c r="H85" s="88"/>
      <c r="I85" s="89"/>
      <c r="J85" s="89"/>
      <c r="K85" s="88"/>
      <c r="L85" s="90"/>
      <c r="M85" s="87"/>
      <c r="N85" s="80"/>
    </row>
    <row r="86" spans="2:14" s="84" customFormat="1" ht="12">
      <c r="B86" s="88"/>
      <c r="C86" s="88"/>
      <c r="D86" s="88"/>
      <c r="E86" s="88"/>
      <c r="F86" s="88"/>
      <c r="G86" s="88"/>
      <c r="H86" s="88"/>
      <c r="I86" s="89"/>
      <c r="J86" s="89"/>
      <c r="K86" s="88"/>
      <c r="L86" s="90"/>
      <c r="M86" s="87"/>
      <c r="N86" s="80"/>
    </row>
    <row r="87" spans="2:14" s="84" customFormat="1" ht="12">
      <c r="B87" s="88"/>
      <c r="C87" s="88"/>
      <c r="D87" s="88"/>
      <c r="E87" s="88"/>
      <c r="F87" s="88"/>
      <c r="G87" s="88"/>
      <c r="H87" s="88"/>
      <c r="I87" s="89"/>
      <c r="J87" s="89"/>
      <c r="K87" s="88"/>
      <c r="L87" s="90"/>
      <c r="M87" s="87"/>
      <c r="N87" s="80"/>
    </row>
    <row r="88" spans="2:14" s="84" customFormat="1" ht="12">
      <c r="B88" s="88"/>
      <c r="C88" s="88"/>
      <c r="D88" s="88"/>
      <c r="E88" s="88"/>
      <c r="F88" s="88"/>
      <c r="G88" s="88"/>
      <c r="H88" s="88"/>
      <c r="I88" s="89"/>
      <c r="J88" s="89"/>
      <c r="K88" s="88"/>
      <c r="L88" s="90"/>
      <c r="M88" s="87"/>
      <c r="N88" s="80"/>
    </row>
    <row r="89" spans="2:14" s="84" customFormat="1" ht="12">
      <c r="B89" s="88"/>
      <c r="C89" s="88"/>
      <c r="D89" s="88"/>
      <c r="E89" s="88"/>
      <c r="F89" s="88"/>
      <c r="G89" s="88"/>
      <c r="H89" s="88"/>
      <c r="I89" s="89"/>
      <c r="J89" s="89"/>
      <c r="K89" s="88"/>
      <c r="L89" s="90"/>
      <c r="M89" s="87"/>
      <c r="N89" s="80"/>
    </row>
    <row r="90" spans="2:14" s="84" customFormat="1" ht="12">
      <c r="B90" s="88"/>
      <c r="C90" s="88"/>
      <c r="D90" s="88"/>
      <c r="E90" s="88"/>
      <c r="F90" s="88"/>
      <c r="G90" s="88"/>
      <c r="H90" s="88"/>
      <c r="I90" s="89"/>
      <c r="J90" s="89"/>
      <c r="K90" s="88"/>
      <c r="L90" s="90"/>
      <c r="M90" s="87"/>
      <c r="N90" s="80"/>
    </row>
    <row r="91" spans="2:14" s="84" customFormat="1" ht="12">
      <c r="B91" s="88"/>
      <c r="C91" s="88"/>
      <c r="D91" s="88"/>
      <c r="E91" s="88"/>
      <c r="F91" s="88"/>
      <c r="G91" s="88"/>
      <c r="H91" s="88"/>
      <c r="I91" s="89"/>
      <c r="J91" s="89"/>
      <c r="K91" s="88"/>
      <c r="L91" s="90"/>
      <c r="M91" s="87"/>
      <c r="N91" s="80"/>
    </row>
    <row r="92" spans="2:14" s="84" customFormat="1" ht="12">
      <c r="B92" s="88"/>
      <c r="C92" s="88"/>
      <c r="D92" s="88"/>
      <c r="E92" s="88"/>
      <c r="F92" s="88"/>
      <c r="G92" s="88"/>
      <c r="H92" s="88"/>
      <c r="I92" s="89"/>
      <c r="J92" s="89"/>
      <c r="K92" s="88"/>
      <c r="L92" s="90"/>
      <c r="M92" s="87"/>
      <c r="N92" s="80"/>
    </row>
    <row r="93" spans="2:14" s="84" customFormat="1" ht="12">
      <c r="B93" s="88"/>
      <c r="C93" s="88"/>
      <c r="D93" s="88"/>
      <c r="E93" s="88"/>
      <c r="F93" s="88"/>
      <c r="G93" s="88"/>
      <c r="H93" s="88"/>
      <c r="I93" s="89"/>
      <c r="J93" s="89"/>
      <c r="K93" s="88"/>
      <c r="L93" s="90"/>
      <c r="M93" s="87"/>
      <c r="N93" s="80"/>
    </row>
    <row r="94" spans="2:14" s="84" customFormat="1" ht="12">
      <c r="B94" s="88"/>
      <c r="C94" s="88"/>
      <c r="D94" s="88"/>
      <c r="E94" s="88"/>
      <c r="F94" s="88"/>
      <c r="G94" s="88"/>
      <c r="H94" s="88"/>
      <c r="I94" s="89"/>
      <c r="J94" s="89"/>
      <c r="K94" s="88"/>
      <c r="L94" s="90"/>
      <c r="M94" s="87"/>
      <c r="N94" s="80"/>
    </row>
    <row r="95" spans="2:14" s="84" customFormat="1" ht="12">
      <c r="B95" s="88"/>
      <c r="C95" s="88"/>
      <c r="D95" s="88"/>
      <c r="E95" s="88"/>
      <c r="F95" s="88"/>
      <c r="G95" s="88"/>
      <c r="H95" s="88"/>
      <c r="I95" s="89"/>
      <c r="J95" s="89"/>
      <c r="K95" s="88"/>
      <c r="L95" s="90"/>
      <c r="M95" s="87"/>
      <c r="N95" s="80"/>
    </row>
    <row r="96" spans="2:14" s="84" customFormat="1" ht="12">
      <c r="B96" s="88"/>
      <c r="C96" s="88"/>
      <c r="D96" s="88"/>
      <c r="E96" s="88"/>
      <c r="F96" s="88"/>
      <c r="G96" s="88"/>
      <c r="H96" s="88"/>
      <c r="I96" s="89"/>
      <c r="J96" s="89"/>
      <c r="K96" s="88"/>
      <c r="L96" s="90"/>
      <c r="M96" s="87"/>
      <c r="N96" s="80"/>
    </row>
    <row r="97" spans="2:14" s="84" customFormat="1" ht="12">
      <c r="B97" s="88"/>
      <c r="C97" s="88"/>
      <c r="D97" s="88"/>
      <c r="E97" s="88"/>
      <c r="F97" s="88"/>
      <c r="G97" s="88"/>
      <c r="H97" s="88"/>
      <c r="I97" s="89"/>
      <c r="J97" s="89"/>
      <c r="K97" s="88"/>
      <c r="L97" s="90"/>
      <c r="M97" s="87"/>
      <c r="N97" s="80"/>
    </row>
    <row r="98" spans="1:14" s="84" customFormat="1" ht="12">
      <c r="A98" s="91"/>
      <c r="B98" s="92"/>
      <c r="C98" s="93"/>
      <c r="D98" s="93"/>
      <c r="E98" s="93"/>
      <c r="F98" s="93"/>
      <c r="G98" s="93"/>
      <c r="H98" s="93"/>
      <c r="I98" s="94"/>
      <c r="J98" s="94"/>
      <c r="K98" s="93"/>
      <c r="L98" s="95"/>
      <c r="M98" s="87"/>
      <c r="N98" s="80"/>
    </row>
    <row r="99" spans="1:14" s="84" customFormat="1" ht="12">
      <c r="A99" s="91"/>
      <c r="B99" s="92"/>
      <c r="C99" s="93"/>
      <c r="D99" s="93"/>
      <c r="E99" s="93"/>
      <c r="F99" s="93"/>
      <c r="G99" s="93"/>
      <c r="H99" s="93"/>
      <c r="I99" s="94"/>
      <c r="J99" s="94"/>
      <c r="K99" s="93"/>
      <c r="L99" s="95"/>
      <c r="M99" s="87"/>
      <c r="N99" s="80"/>
    </row>
    <row r="100" spans="1:14" s="84" customFormat="1" ht="12">
      <c r="A100" s="91"/>
      <c r="B100" s="92"/>
      <c r="C100" s="93"/>
      <c r="D100" s="93"/>
      <c r="E100" s="93"/>
      <c r="F100" s="93"/>
      <c r="G100" s="93"/>
      <c r="H100" s="93"/>
      <c r="I100" s="94"/>
      <c r="J100" s="94"/>
      <c r="K100" s="93"/>
      <c r="L100" s="95"/>
      <c r="M100" s="87"/>
      <c r="N100" s="80"/>
    </row>
    <row r="101" spans="1:14" s="84" customFormat="1" ht="12">
      <c r="A101" s="91"/>
      <c r="B101" s="92"/>
      <c r="C101" s="93"/>
      <c r="D101" s="93"/>
      <c r="E101" s="93"/>
      <c r="F101" s="93"/>
      <c r="G101" s="93"/>
      <c r="H101" s="93"/>
      <c r="I101" s="94"/>
      <c r="J101" s="94"/>
      <c r="K101" s="93"/>
      <c r="L101" s="95"/>
      <c r="M101" s="87"/>
      <c r="N101" s="80"/>
    </row>
    <row r="102" spans="1:14" s="84" customFormat="1" ht="12">
      <c r="A102" s="91"/>
      <c r="B102" s="92"/>
      <c r="C102" s="93"/>
      <c r="D102" s="93"/>
      <c r="E102" s="93"/>
      <c r="F102" s="93"/>
      <c r="G102" s="93"/>
      <c r="H102" s="93"/>
      <c r="I102" s="94"/>
      <c r="J102" s="94"/>
      <c r="K102" s="93"/>
      <c r="L102" s="95"/>
      <c r="M102" s="87"/>
      <c r="N102" s="80"/>
    </row>
    <row r="103" spans="1:14" s="84" customFormat="1" ht="12">
      <c r="A103" s="91"/>
      <c r="B103" s="92"/>
      <c r="C103" s="93"/>
      <c r="D103" s="93"/>
      <c r="E103" s="93"/>
      <c r="F103" s="93"/>
      <c r="G103" s="93"/>
      <c r="H103" s="93"/>
      <c r="I103" s="94"/>
      <c r="J103" s="94"/>
      <c r="K103" s="93"/>
      <c r="L103" s="95"/>
      <c r="M103" s="87"/>
      <c r="N103" s="80"/>
    </row>
    <row r="104" spans="1:14" s="84" customFormat="1" ht="12">
      <c r="A104" s="91"/>
      <c r="B104" s="92"/>
      <c r="C104" s="93"/>
      <c r="D104" s="93"/>
      <c r="E104" s="93"/>
      <c r="F104" s="93"/>
      <c r="G104" s="93"/>
      <c r="H104" s="93"/>
      <c r="I104" s="94"/>
      <c r="J104" s="94"/>
      <c r="K104" s="93"/>
      <c r="L104" s="95"/>
      <c r="M104" s="87"/>
      <c r="N104" s="80"/>
    </row>
    <row r="105" spans="1:14" s="84" customFormat="1" ht="12">
      <c r="A105" s="91"/>
      <c r="B105" s="92"/>
      <c r="C105" s="93"/>
      <c r="D105" s="93"/>
      <c r="E105" s="93"/>
      <c r="F105" s="93"/>
      <c r="G105" s="93"/>
      <c r="H105" s="93"/>
      <c r="I105" s="94"/>
      <c r="J105" s="94"/>
      <c r="K105" s="93"/>
      <c r="L105" s="95"/>
      <c r="M105" s="87"/>
      <c r="N105" s="80"/>
    </row>
    <row r="106" spans="1:14" s="84" customFormat="1" ht="12">
      <c r="A106" s="91"/>
      <c r="B106" s="92"/>
      <c r="C106" s="93"/>
      <c r="D106" s="93"/>
      <c r="E106" s="93"/>
      <c r="F106" s="93"/>
      <c r="G106" s="93"/>
      <c r="H106" s="93"/>
      <c r="I106" s="94"/>
      <c r="J106" s="94"/>
      <c r="K106" s="93"/>
      <c r="L106" s="95"/>
      <c r="M106" s="87"/>
      <c r="N106" s="80"/>
    </row>
    <row r="107" spans="1:14" s="84" customFormat="1" ht="12">
      <c r="A107" s="91"/>
      <c r="B107" s="92"/>
      <c r="C107" s="93"/>
      <c r="D107" s="93"/>
      <c r="E107" s="93"/>
      <c r="F107" s="93"/>
      <c r="G107" s="93"/>
      <c r="H107" s="93"/>
      <c r="I107" s="94"/>
      <c r="J107" s="94"/>
      <c r="K107" s="93"/>
      <c r="L107" s="95"/>
      <c r="M107" s="87"/>
      <c r="N107" s="80"/>
    </row>
    <row r="108" spans="1:14" s="84" customFormat="1" ht="12">
      <c r="A108" s="91"/>
      <c r="B108" s="92"/>
      <c r="C108" s="93"/>
      <c r="D108" s="93"/>
      <c r="E108" s="93"/>
      <c r="F108" s="93"/>
      <c r="G108" s="93"/>
      <c r="H108" s="93"/>
      <c r="I108" s="94"/>
      <c r="J108" s="94"/>
      <c r="K108" s="93"/>
      <c r="L108" s="95"/>
      <c r="M108" s="87"/>
      <c r="N108" s="80"/>
    </row>
    <row r="109" spans="1:14" s="84" customFormat="1" ht="12">
      <c r="A109" s="91"/>
      <c r="B109" s="92"/>
      <c r="C109" s="93"/>
      <c r="D109" s="93"/>
      <c r="E109" s="93"/>
      <c r="F109" s="93"/>
      <c r="G109" s="93"/>
      <c r="H109" s="93"/>
      <c r="I109" s="94"/>
      <c r="J109" s="94"/>
      <c r="K109" s="93"/>
      <c r="L109" s="95"/>
      <c r="M109" s="87"/>
      <c r="N109" s="80"/>
    </row>
  </sheetData>
  <mergeCells count="2">
    <mergeCell ref="A1:A4"/>
    <mergeCell ref="M3:N3"/>
  </mergeCells>
  <printOptions horizontalCentered="1"/>
  <pageMargins left="0.61" right="0.24" top="0.75" bottom="0.46" header="0.4330708661417323" footer="0.31"/>
  <pageSetup blackAndWhite="1" horizontalDpi="300" verticalDpi="300" orientation="landscape" paperSize="9" scale="78" r:id="rId1"/>
  <headerFooter alignWithMargins="0">
    <oddHeader>&amp;C&amp;"Arial CE,Félkövér"&amp;11Kimutatás a 2003. évtől rendelkezésre álló és pályázott felhalmozási célú központi és egyéb támogatásokról&amp;R&amp;"Arial CE,Félkövér"4.sz. kimutatás
&amp;"Arial CE,Normál"(ezer Ft-ban)</oddHeader>
    <oddFooter>&amp;L&amp;8Kaposvár, Nyomt: &amp;D &amp;T&amp;C&amp;8&amp;F_&amp;A  &amp;"Times New Roman CE,Dőlt" Szabó Tiborné&amp;R&amp;8&amp;P/&amp;N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SzekeresneGabi</cp:lastModifiedBy>
  <dcterms:created xsi:type="dcterms:W3CDTF">2003-02-18T09:24:25Z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