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600" tabRatio="601" activeTab="10"/>
  </bookViews>
  <sheets>
    <sheet name="mérleg2005-ig" sheetId="1" r:id="rId1"/>
    <sheet name="egyensúly2005-ig" sheetId="2" r:id="rId2"/>
    <sheet name="mérleg" sheetId="3" r:id="rId3"/>
    <sheet name="egyensúly" sheetId="4" r:id="rId4"/>
    <sheet name="önkgazdkiad" sheetId="5" r:id="rId5"/>
    <sheet name="egyébszerv.tám." sheetId="6" r:id="rId6"/>
    <sheet name="szoc.pol." sheetId="7" r:id="rId7"/>
    <sheet name="céltart." sheetId="8" r:id="rId8"/>
    <sheet name="Kisebbségi Önk." sheetId="9" r:id="rId9"/>
    <sheet name="felh.ü.kiad." sheetId="10" r:id="rId10"/>
    <sheet name="felh.ü.bev." sheetId="11" r:id="rId11"/>
  </sheets>
  <definedNames>
    <definedName name="_xlnm.Print_Area" localSheetId="7">'céltart.'!$A$1:$D$161</definedName>
    <definedName name="_xlnm.Print_Area" localSheetId="5">'egyébszerv.tám.'!$A$1:$D$82</definedName>
    <definedName name="_xlnm.Print_Area" localSheetId="10">'felh.ü.bev.'!$A$1:$N$39</definedName>
    <definedName name="_xlnm.Print_Area" localSheetId="9">'felh.ü.kiad.'!$A$1:$N$31</definedName>
    <definedName name="_xlnm.Print_Area" localSheetId="2">'mérleg'!$A$1:$F$135</definedName>
    <definedName name="_xlnm.Print_Area" localSheetId="0">'mérleg2005-ig'!$A$1:$H$135</definedName>
    <definedName name="_xlnm.Print_Area" localSheetId="4">'önkgazdkiad'!$A$1:$I$99</definedName>
  </definedNames>
  <calcPr fullCalcOnLoad="1"/>
</workbook>
</file>

<file path=xl/sharedStrings.xml><?xml version="1.0" encoding="utf-8"?>
<sst xmlns="http://schemas.openxmlformats.org/spreadsheetml/2006/main" count="1202" uniqueCount="648">
  <si>
    <t>Megnevezés</t>
  </si>
  <si>
    <t xml:space="preserve">Személyi </t>
  </si>
  <si>
    <t>juttatás</t>
  </si>
  <si>
    <t>Munkaadót</t>
  </si>
  <si>
    <t>terhelő jár.</t>
  </si>
  <si>
    <t>Dologi jell.</t>
  </si>
  <si>
    <t>kiadás</t>
  </si>
  <si>
    <t>ebből:</t>
  </si>
  <si>
    <t>tartalék</t>
  </si>
  <si>
    <t>Átadás</t>
  </si>
  <si>
    <t>támogatás</t>
  </si>
  <si>
    <t>Felújítási, felhal-</t>
  </si>
  <si>
    <t>mozási kiadás</t>
  </si>
  <si>
    <t>Kiadás</t>
  </si>
  <si>
    <t>összesen</t>
  </si>
  <si>
    <t>Megyei - Városi Könyvtár</t>
  </si>
  <si>
    <t>Kapos TV és Rádió támogatása</t>
  </si>
  <si>
    <t>Egyéb támogatás  (4/a. sz. melléklet)</t>
  </si>
  <si>
    <t>ÁFA befizetés    -  felhalmozási</t>
  </si>
  <si>
    <t xml:space="preserve">                         -  működési</t>
  </si>
  <si>
    <t>Könyvvizsgálói díj</t>
  </si>
  <si>
    <t>Bank és postaktg</t>
  </si>
  <si>
    <t>Kaposvári Kiskönyvtár</t>
  </si>
  <si>
    <t>Kistérségi Ter. Fejl. Társulás tagdíja</t>
  </si>
  <si>
    <t>Megyei Területfejl. Tanács tagdíja</t>
  </si>
  <si>
    <t>Egyéb kiadás (ügyvédi, szakértői díj)</t>
  </si>
  <si>
    <t>Szántó u. 5. Fenntartása, karbantartása</t>
  </si>
  <si>
    <t>Helyiség és garázsforgalmazás</t>
  </si>
  <si>
    <t>Lakásforgalmazás</t>
  </si>
  <si>
    <t>Bontási munkák</t>
  </si>
  <si>
    <t>Vagyonkezelő Rt-nek átadás</t>
  </si>
  <si>
    <t xml:space="preserve">  (behajthatatlan lakbérek miatt)</t>
  </si>
  <si>
    <t>Közoktatási Közalapítvány támogatása</t>
  </si>
  <si>
    <t>Répáspusztai tanulók szállítása</t>
  </si>
  <si>
    <t>Hatósági kényszerintézkedések</t>
  </si>
  <si>
    <t>Kiadványok</t>
  </si>
  <si>
    <t>Tömegközlekedési Rt. -  65 év felettiek</t>
  </si>
  <si>
    <t>Magyar királyok arcképcsarnoka</t>
  </si>
  <si>
    <t>Digitalizált közműtérképek vezetése</t>
  </si>
  <si>
    <t xml:space="preserve"> Összesen:</t>
  </si>
  <si>
    <t>Polgármesteri Hivatal Gondnoksága</t>
  </si>
  <si>
    <t xml:space="preserve">Polgármesteri Hivatal </t>
  </si>
  <si>
    <t>Gondnokság</t>
  </si>
  <si>
    <t>Szociálpolitikai feladatok</t>
  </si>
  <si>
    <t>Gyámhivatal támogatása</t>
  </si>
  <si>
    <t>Polgári védelem</t>
  </si>
  <si>
    <t>Tourinform Iroda</t>
  </si>
  <si>
    <t>Cigány Kisebbségi Önkormányzat</t>
  </si>
  <si>
    <t>Összesen:</t>
  </si>
  <si>
    <t>Mindösszesen:</t>
  </si>
  <si>
    <t xml:space="preserve">   Működési célú kiadások</t>
  </si>
  <si>
    <t xml:space="preserve">   Felhalmozási célú kiadások</t>
  </si>
  <si>
    <t>mód.előir.</t>
  </si>
  <si>
    <t>terv</t>
  </si>
  <si>
    <t>Megjegyzés</t>
  </si>
  <si>
    <t>Tömegközlekedési Rt. működési támogatása</t>
  </si>
  <si>
    <t>Kiemelt sportegyesületek támogatása</t>
  </si>
  <si>
    <t xml:space="preserve">         működési támogatás</t>
  </si>
  <si>
    <t>Dózsa Edzőcsarnok</t>
  </si>
  <si>
    <t>Terrárium működésének támogatása</t>
  </si>
  <si>
    <t>Nyugdíjasok Kaposvári Egyesülete</t>
  </si>
  <si>
    <t>Kaposvári Polgárőr Egyesület</t>
  </si>
  <si>
    <t>Mozgáskorlátozottak Sm. Egyesülete</t>
  </si>
  <si>
    <t>2002.évi</t>
  </si>
  <si>
    <t>Működési célú támogatások összesen:</t>
  </si>
  <si>
    <t>saját forrás</t>
  </si>
  <si>
    <t>közp.támogatás</t>
  </si>
  <si>
    <t>Munkanélküliek jövedelempótló támogatása</t>
  </si>
  <si>
    <t>Rendszeres szociális segély</t>
  </si>
  <si>
    <t>30 napos foglalkoztatás költsége</t>
  </si>
  <si>
    <t>Időskorúak rendszeres pénzellátása</t>
  </si>
  <si>
    <t>Kiegészítő családi pótlék</t>
  </si>
  <si>
    <t xml:space="preserve">   (volt Rendszeres gyermekvédelmi tám.)</t>
  </si>
  <si>
    <t xml:space="preserve">   (önkormányzati rendelet alapján)</t>
  </si>
  <si>
    <t xml:space="preserve">Kiegészítő családi pótlék kiegészítés  </t>
  </si>
  <si>
    <t xml:space="preserve">   (volt Rendszeres gyermekvédelmi tám.kieg.)</t>
  </si>
  <si>
    <t>Rendkivüli gyermekvédelmi támogatás</t>
  </si>
  <si>
    <t>Ápolási díj</t>
  </si>
  <si>
    <t>Lakásfenntartási támogatás</t>
  </si>
  <si>
    <t>Adósságkezelési támogatás</t>
  </si>
  <si>
    <t>Buszbérletek vásárlása</t>
  </si>
  <si>
    <t>Iskolatej</t>
  </si>
  <si>
    <t>Rendkivüli szociális segély</t>
  </si>
  <si>
    <t>Ellátatlan munkanélküliek foglalkoztatása</t>
  </si>
  <si>
    <t>Krízis (CsSK) támogatás</t>
  </si>
  <si>
    <t>Szociális kölcsön</t>
  </si>
  <si>
    <t>Temetési segély</t>
  </si>
  <si>
    <t>Köztemetés</t>
  </si>
  <si>
    <t>Mozgáskorlátozottak támogatása</t>
  </si>
  <si>
    <t>Közgyógyellátás</t>
  </si>
  <si>
    <t>Gyógyszertámogatás</t>
  </si>
  <si>
    <t>Felsőoktatási szociális ösztöndíj 1/2-ed része</t>
  </si>
  <si>
    <t>1.</t>
  </si>
  <si>
    <t>2.</t>
  </si>
  <si>
    <t>3.</t>
  </si>
  <si>
    <t>5.</t>
  </si>
  <si>
    <t>6.</t>
  </si>
  <si>
    <t>7.</t>
  </si>
  <si>
    <t>I. Felhalmozási célú tartalékok</t>
  </si>
  <si>
    <t xml:space="preserve">   Vagyongazdálkodási és Gazdasági Bizottsági Alapok</t>
  </si>
  <si>
    <t xml:space="preserve">     - Idegenforgalmi Alap</t>
  </si>
  <si>
    <t xml:space="preserve">     - Vállalkozási Alap</t>
  </si>
  <si>
    <t xml:space="preserve">     - Munkahelyteremtő Beruh. Alap</t>
  </si>
  <si>
    <t xml:space="preserve">     - Pályakezdő Fiatalok Első Vállalk. Alapja</t>
  </si>
  <si>
    <t xml:space="preserve">   Városfejlesztési, Környezetvédelmi és Műszaki Bizottsági Alapok</t>
  </si>
  <si>
    <t xml:space="preserve">     - Városfejlesztési és Kommunális Alap</t>
  </si>
  <si>
    <t xml:space="preserve">     - Környezetvédelmi Alap</t>
  </si>
  <si>
    <t xml:space="preserve">     - Hegygazdák Közösségi Alap</t>
  </si>
  <si>
    <t xml:space="preserve">     - Külterületi Közműberuházási Alap</t>
  </si>
  <si>
    <t xml:space="preserve">   Pályázati saját erő</t>
  </si>
  <si>
    <t xml:space="preserve">   Fogyatékos személyek jogairól és esélyegyenlőségük biztosításáról </t>
  </si>
  <si>
    <t xml:space="preserve">   Önkormányzati intézmények pályázataihoz saját erő keret</t>
  </si>
  <si>
    <t>I. Felhalmozási célú tartalékok összesen:</t>
  </si>
  <si>
    <t>II. Működési célú tartalékok</t>
  </si>
  <si>
    <t xml:space="preserve">   Oktatási, Tudományos és Kulturális Bizottság</t>
  </si>
  <si>
    <t xml:space="preserve">   Sportbizottság</t>
  </si>
  <si>
    <t xml:space="preserve">   Népjóléti és Családvédelmi Bizottság</t>
  </si>
  <si>
    <t xml:space="preserve">     - Egészségügyi és Szociális Alap</t>
  </si>
  <si>
    <t xml:space="preserve">   Megyei- Városi Tudományos, Kulturális és Sport Alap</t>
  </si>
  <si>
    <t xml:space="preserve">   Polgármesteri keret</t>
  </si>
  <si>
    <t xml:space="preserve">   Élelmezési normaemelés várható kiadása</t>
  </si>
  <si>
    <t xml:space="preserve">   Betegszabadság, jubileumi jutalom, végkielégítés, táppénz hozzájárulás,</t>
  </si>
  <si>
    <t xml:space="preserve">     nyugdíjazás előtti felmentés</t>
  </si>
  <si>
    <t xml:space="preserve">   Energia áremelés kompenzálása</t>
  </si>
  <si>
    <t xml:space="preserve">   Víz- és csatornadíj emelés kompenzálása</t>
  </si>
  <si>
    <t xml:space="preserve">   Köztisztasági díjemelés kompenzálása</t>
  </si>
  <si>
    <t xml:space="preserve">   Részönkormányzatok kerete</t>
  </si>
  <si>
    <t xml:space="preserve">       Kaposfüred</t>
  </si>
  <si>
    <t xml:space="preserve">       Toponár</t>
  </si>
  <si>
    <t xml:space="preserve">       Töröcske</t>
  </si>
  <si>
    <t xml:space="preserve">   Szennyvízszippantás támogatása </t>
  </si>
  <si>
    <t xml:space="preserve">   Peres ügyek</t>
  </si>
  <si>
    <t xml:space="preserve">   Állami, városi ünnepek megrendezésére</t>
  </si>
  <si>
    <t xml:space="preserve">   Intézményvezetők jutalmazása</t>
  </si>
  <si>
    <t xml:space="preserve">   Nyári napközis tábor költségeire</t>
  </si>
  <si>
    <t xml:space="preserve">   Táborozás támogatására 1500 fő x 2.700 Ft</t>
  </si>
  <si>
    <t xml:space="preserve">   Pedagógus Szolgálati Emlékérem kitüntetés és vendéglátás</t>
  </si>
  <si>
    <t xml:space="preserve">   Év közben képesítést szerző intézményi dolgozók átsorolására</t>
  </si>
  <si>
    <t xml:space="preserve">   Három nagy városi sportegyesület támogatása</t>
  </si>
  <si>
    <t xml:space="preserve">      - Rákóczi - Kaposcukor FC</t>
  </si>
  <si>
    <t xml:space="preserve">          II. félévi működési támogatás</t>
  </si>
  <si>
    <t xml:space="preserve">          eredményességi támogatás</t>
  </si>
  <si>
    <t xml:space="preserve">     - KOMETA Kaposvár SC</t>
  </si>
  <si>
    <t xml:space="preserve">          II. félév működési támogatás</t>
  </si>
  <si>
    <t xml:space="preserve">     - Klima-Vill Kosárlabda SE</t>
  </si>
  <si>
    <t xml:space="preserve">   Redagógusok szakkönyvvásárlás támogatása</t>
  </si>
  <si>
    <t xml:space="preserve">   Tanulók tankönyvvásárlásának támogatása</t>
  </si>
  <si>
    <t xml:space="preserve">   Diáksport támogatása</t>
  </si>
  <si>
    <t xml:space="preserve">   Érettségi és szakmai vizsgáztatás kiadásai</t>
  </si>
  <si>
    <t xml:space="preserve">   2002/2003. Tanévkezdéssel kapcsolatos kiadások</t>
  </si>
  <si>
    <t xml:space="preserve">   Pályázati alap panelházak hőtérképének készítésére</t>
  </si>
  <si>
    <t xml:space="preserve">   Zsalakó Lászlóné ellátására </t>
  </si>
  <si>
    <t xml:space="preserve">                     Mindösszesen:</t>
  </si>
  <si>
    <t>Cigánytanulók ösztöndíja</t>
  </si>
  <si>
    <t>Összesen</t>
  </si>
  <si>
    <t xml:space="preserve"> </t>
  </si>
  <si>
    <t>Köztisztviselők nyelvi képzése</t>
  </si>
  <si>
    <t>eredeti előirányzat</t>
  </si>
  <si>
    <t xml:space="preserve">      ebből: egyéni képviselői keret</t>
  </si>
  <si>
    <t xml:space="preserve">   Be nem hajtható hulladékszállítási díj megtérítése</t>
  </si>
  <si>
    <t xml:space="preserve">   ECDL vizsgát szerző tanulók vizsgadíjára</t>
  </si>
  <si>
    <t xml:space="preserve">   Arany János tehetséggondozó program támogatása</t>
  </si>
  <si>
    <t xml:space="preserve">   Közművelődési programok</t>
  </si>
  <si>
    <t>mód.előirányzat</t>
  </si>
  <si>
    <t>Gyámhivatal</t>
  </si>
  <si>
    <t>Otthonteremtési támogatás</t>
  </si>
  <si>
    <t>Tartásdíj megelőlegezés</t>
  </si>
  <si>
    <t>Egyszeri támogatások</t>
  </si>
  <si>
    <t>2002. évi</t>
  </si>
  <si>
    <t xml:space="preserve">   utazási díjának támogatása</t>
  </si>
  <si>
    <t>Ifjúsági Önkormányzati Szövetség tagdíja</t>
  </si>
  <si>
    <t xml:space="preserve">Felújítási, </t>
  </si>
  <si>
    <t>felhalm. kiadás</t>
  </si>
  <si>
    <t xml:space="preserve">Felső tagozatos tanulók részére </t>
  </si>
  <si>
    <t xml:space="preserve">   politechnikai anyagok</t>
  </si>
  <si>
    <t xml:space="preserve">   tervezett kiadások</t>
  </si>
  <si>
    <r>
      <t xml:space="preserve">   Közhasznú foglalkoztatottak költségeinek önrésze </t>
    </r>
    <r>
      <rPr>
        <sz val="11"/>
        <rFont val="Times New Roman CE"/>
        <family val="1"/>
      </rPr>
      <t>(Munkaügyi Központ pályázata)</t>
    </r>
  </si>
  <si>
    <t xml:space="preserve">   Ifjúsági Alap</t>
  </si>
  <si>
    <t xml:space="preserve">                - Kaposvári Farsang</t>
  </si>
  <si>
    <t xml:space="preserve">                - Festők városa hangulatfesztivál</t>
  </si>
  <si>
    <t xml:space="preserve">                - Szentjakabi nyári esték</t>
  </si>
  <si>
    <t xml:space="preserve">                - Kaposvári Karácsony</t>
  </si>
  <si>
    <t xml:space="preserve">                - Zenepavilon vasárnapi koncertjei</t>
  </si>
  <si>
    <t xml:space="preserve">                - Szilveszteri rendezvény</t>
  </si>
  <si>
    <t xml:space="preserve">   Iparosított technológiával épült lakóépületek felújításának támogatása</t>
  </si>
  <si>
    <t>Intézményi működési célú bevételek</t>
  </si>
  <si>
    <t>Illetékek</t>
  </si>
  <si>
    <t>Helyi adók</t>
  </si>
  <si>
    <t>Átengedett központi adók</t>
  </si>
  <si>
    <t xml:space="preserve">       - személyi jövedelem adó</t>
  </si>
  <si>
    <t xml:space="preserve">       - gépjárműadó</t>
  </si>
  <si>
    <t xml:space="preserve">       - termőföld bérbeadás</t>
  </si>
  <si>
    <t>Működési célú egyéb bevételek</t>
  </si>
  <si>
    <t>Nem lakáscélú bérlemények bérleti díja</t>
  </si>
  <si>
    <t>Kamatbevételek</t>
  </si>
  <si>
    <t>Normatív állami hozzájárulás</t>
  </si>
  <si>
    <t>Normatív felh.kötöttséggel bizt.támogatás</t>
  </si>
  <si>
    <t>Színház támogatás</t>
  </si>
  <si>
    <t>Működési célú egyéb központi támogatások</t>
  </si>
  <si>
    <t>ÁFA megtérülés</t>
  </si>
  <si>
    <t>Működési célú átvett pénzeszközök</t>
  </si>
  <si>
    <t>Polg. H. Gondn. műk.célú pénzmaradványa</t>
  </si>
  <si>
    <t>Polg. H. Gondn. műk.célú bevételei</t>
  </si>
  <si>
    <t>Intézmények és Önkormányzat műk.célú bevételei</t>
  </si>
  <si>
    <t>I</t>
  </si>
  <si>
    <t>II</t>
  </si>
  <si>
    <t>III</t>
  </si>
  <si>
    <t>IV</t>
  </si>
  <si>
    <t>V</t>
  </si>
  <si>
    <t>Vl</t>
  </si>
  <si>
    <t>Vll</t>
  </si>
  <si>
    <t>Vlll</t>
  </si>
  <si>
    <t>IX</t>
  </si>
  <si>
    <t>X</t>
  </si>
  <si>
    <t>Xl</t>
  </si>
  <si>
    <t>Xll</t>
  </si>
  <si>
    <t>Intézményi műk. célú kiadások</t>
  </si>
  <si>
    <t>Önkormányzati műk.kiadások</t>
  </si>
  <si>
    <t>Folyószámla hitel kamata</t>
  </si>
  <si>
    <t>Működési célú céltartalékok</t>
  </si>
  <si>
    <t>Működési célú pótigények</t>
  </si>
  <si>
    <t>Intézményi felhalmozási célú bevételek</t>
  </si>
  <si>
    <t>Önkormányzat felhalmozási célú egyéb bevételek</t>
  </si>
  <si>
    <t>Áfa megtérülés</t>
  </si>
  <si>
    <t>Vizi közmű koncessziós díj</t>
  </si>
  <si>
    <t>Építési telek - és ingatlaneladás</t>
  </si>
  <si>
    <t>Részvények, értékpapírok értékesítése</t>
  </si>
  <si>
    <t>Privatizációs bevételek</t>
  </si>
  <si>
    <t>Céltámogatás, címzett támogatás</t>
  </si>
  <si>
    <t>Felhalmozási célú átvett pénzeszközök</t>
  </si>
  <si>
    <t>Fejlesztési célú egyéb központi támogatás</t>
  </si>
  <si>
    <t>Önkormányzat felhalmozási célú pénzmaradványa</t>
  </si>
  <si>
    <t>Polg.Hivatal Gondn. felh. célú bevételei</t>
  </si>
  <si>
    <t xml:space="preserve">Intézmények és Önkormányzat felh.célú bevételei </t>
  </si>
  <si>
    <t>I. Működési célú bevételek</t>
  </si>
  <si>
    <t>II. Felhalmozási célú bevételek</t>
  </si>
  <si>
    <t>Intézményi felhalmozási célú kiadások</t>
  </si>
  <si>
    <t>Önkormányzatnál: intézményi felújítás</t>
  </si>
  <si>
    <t>Kiadások mindösszesen</t>
  </si>
  <si>
    <t>Lakás- és nem lakás célú ingatlanok felújítása</t>
  </si>
  <si>
    <t>Út-járda-híd felújítás</t>
  </si>
  <si>
    <t>Vizi közművek koncessziós értéknövelő felújítása</t>
  </si>
  <si>
    <t>Fejlesztési c. hitel törlesztése és kamata</t>
  </si>
  <si>
    <t>Önkormányzati felh. és felh.jell.kiadások, átadások</t>
  </si>
  <si>
    <t>Felhalmozási célú egyéb kiadások, átadások</t>
  </si>
  <si>
    <t>Polgármesteri Hivatal Gondnokság felhalm.c.kiadásai</t>
  </si>
  <si>
    <t>Bérlakások és garázsértékesítésből HM-et megillető rész</t>
  </si>
  <si>
    <t>Felhalmozási célú céltartalékok</t>
  </si>
  <si>
    <t>Felhalmozási pótigények</t>
  </si>
  <si>
    <t>Intézmény és Önkormányzat felhalm.c.kiadásai</t>
  </si>
  <si>
    <t>I. Működési célú kiadások</t>
  </si>
  <si>
    <t>II. Felhalmozási célú kiadások</t>
  </si>
  <si>
    <t>Előző évi normatív hozzájárulás és központi</t>
  </si>
  <si>
    <t xml:space="preserve">   támogatás visszafizetése</t>
  </si>
  <si>
    <t xml:space="preserve">   -ebből:  - Személyi juttatás</t>
  </si>
  <si>
    <t xml:space="preserve">                 - Munkaadót terh. Járulék</t>
  </si>
  <si>
    <t xml:space="preserve">                 - Dologi jell. Kiadások</t>
  </si>
  <si>
    <t xml:space="preserve">                 - Pénzeszk. Átadás,tám.</t>
  </si>
  <si>
    <t xml:space="preserve">                       ebből: szoc.pol.feladat</t>
  </si>
  <si>
    <t>Intézmény és Önkormányzat működési c.kiadásai</t>
  </si>
  <si>
    <t>Bevételek mindösszesen</t>
  </si>
  <si>
    <t>Sor-</t>
  </si>
  <si>
    <t>2003.évi</t>
  </si>
  <si>
    <t>2004.évi</t>
  </si>
  <si>
    <t>szám</t>
  </si>
  <si>
    <t>Bevételek</t>
  </si>
  <si>
    <t>eredeti ei.</t>
  </si>
  <si>
    <t>mód.ei.</t>
  </si>
  <si>
    <t>koncepció</t>
  </si>
  <si>
    <t>számítás</t>
  </si>
  <si>
    <t>I.Működési célu bevételek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</si>
  <si>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bevételek (felh.áfa  nélkül)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</si>
  <si>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tb.alaptól működési c.átvett pénzeszközök 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</si>
  <si>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egyéb működési c.átvett pénzeszközök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</si>
  <si>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c.pénzmaradvány</t>
    </r>
  </si>
  <si>
    <t>2,1,1</t>
  </si>
  <si>
    <t>Ebből: folyó évi bevétel</t>
  </si>
  <si>
    <t>2,1,2</t>
  </si>
  <si>
    <t xml:space="preserve">          hátralék behajtása</t>
  </si>
  <si>
    <t>Helyi   adók és kapcsolódó pótlékok, bírságok</t>
  </si>
  <si>
    <t>2,2,1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</si>
  <si>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építményadó</t>
    </r>
  </si>
  <si>
    <t>2,2,2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</si>
  <si>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telekadó</t>
    </r>
  </si>
  <si>
    <t>2,2,3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</si>
  <si>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kommunális adó</t>
    </r>
  </si>
  <si>
    <t>2,2,4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</si>
  <si>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iparűzési adó</t>
    </r>
  </si>
  <si>
    <t>2,2,5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</si>
  <si>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idegenforgalmi  adó</t>
    </r>
  </si>
  <si>
    <t>2,2,6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</si>
  <si>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bírság - és pótlék</t>
    </r>
  </si>
  <si>
    <t>2,3,1</t>
  </si>
  <si>
    <t>2,3,2</t>
  </si>
  <si>
    <t>2,3,3</t>
  </si>
  <si>
    <t>2,3,4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</si>
  <si>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termőföld bérbeadásából származó jöv.adó</t>
    </r>
  </si>
  <si>
    <t xml:space="preserve">Működési c.önkormányzati egyéb bevételek </t>
  </si>
  <si>
    <t>Nem lakás célú bérlemények bérleti díja</t>
  </si>
  <si>
    <t>2,7,1</t>
  </si>
  <si>
    <t>Ebből:      állami támogatás</t>
  </si>
  <si>
    <t>2,7,2</t>
  </si>
  <si>
    <t xml:space="preserve">               szja normatív módon elosztott része</t>
  </si>
  <si>
    <t>2,8,1</t>
  </si>
  <si>
    <t xml:space="preserve">         Ebből: Tűzoltóság állami támogatása</t>
  </si>
  <si>
    <t>Színházi támogatás</t>
  </si>
  <si>
    <t>2,9,1</t>
  </si>
  <si>
    <t>2,9,2</t>
  </si>
  <si>
    <r>
      <t xml:space="preserve">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művészeti kiadásokhoz</t>
    </r>
  </si>
  <si>
    <t>2,1o</t>
  </si>
  <si>
    <t xml:space="preserve">Működési célú egyéb központi támogatások </t>
  </si>
  <si>
    <t xml:space="preserve">Működési célú átvett pénzeszközök </t>
  </si>
  <si>
    <t>Önkormányzat működési célú pénzmaradványa</t>
  </si>
  <si>
    <t>Polg. H. Gondn.előző évi pénzmaradványa</t>
  </si>
  <si>
    <t>Polg.Hivatal Gondn. működési célú bevételei</t>
  </si>
  <si>
    <t>Önkormányzat működési célú bevételei összesen</t>
  </si>
  <si>
    <t>I.</t>
  </si>
  <si>
    <t>Intézmény és önkormányzat műk. célú bevételei(1+2)</t>
  </si>
  <si>
    <t>II.Felhalmozási  célu bevételek</t>
  </si>
  <si>
    <r>
      <t xml:space="preserve"> 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felh.kiadás áfa visszatérülés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</si>
  <si>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értékesített tárgyi eszközök áfá- ja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</si>
  <si>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felhalmozási- és tőkejellegű bevételek 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</si>
  <si>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</t>
    </r>
    <r>
      <rPr>
        <sz val="10"/>
        <rFont val="Times New Roman CE"/>
        <family val="1"/>
      </rPr>
      <t>tb.alaptól felhalmozási c.átvett pénzeszköz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</si>
  <si>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egyéb felhalmozási c.átvett pénzeszközök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</si>
  <si>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c.pénzmaradvány</t>
    </r>
  </si>
  <si>
    <t xml:space="preserve">Áfa megtérülés                                                  </t>
  </si>
  <si>
    <t>4.</t>
  </si>
  <si>
    <t xml:space="preserve">Vizi közmű koncessziós díj </t>
  </si>
  <si>
    <t xml:space="preserve">Építési telek-és ingatlaneladás </t>
  </si>
  <si>
    <t>Részvények , értékpapírok értékesítése</t>
  </si>
  <si>
    <t>8.</t>
  </si>
  <si>
    <t>9.</t>
  </si>
  <si>
    <t>10.</t>
  </si>
  <si>
    <t xml:space="preserve">Felhalmozási célú átvett pénzeszközök </t>
  </si>
  <si>
    <t>11.</t>
  </si>
  <si>
    <t>Fejlesztési célu egyéb központi támogatás</t>
  </si>
  <si>
    <t>12.</t>
  </si>
  <si>
    <t>13.</t>
  </si>
  <si>
    <t>Önkormányzat  felhalmozási célú bevételei összesen</t>
  </si>
  <si>
    <t>II.</t>
  </si>
  <si>
    <t>Intézmény és önkormányzat felh. célú bevételei (1+2)</t>
  </si>
  <si>
    <t>összesen (I +II )</t>
  </si>
  <si>
    <t>III.</t>
  </si>
  <si>
    <t>Hitelek</t>
  </si>
  <si>
    <t>ebből:felhalmozási célú hitel</t>
  </si>
  <si>
    <t>Bevételek mindösszesen (I+II+III)</t>
  </si>
  <si>
    <t>Kiadások</t>
  </si>
  <si>
    <t>I.Működési célu kiadások</t>
  </si>
  <si>
    <t xml:space="preserve">Intézményi  működési célú kiadások </t>
  </si>
  <si>
    <r>
      <t>Ebből: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</si>
  <si>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munkaadót terhelő járulékok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</si>
  <si>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</t>
    </r>
  </si>
  <si>
    <t>1,3,1</t>
  </si>
  <si>
    <t xml:space="preserve">                 ebből:pénzmaradvány tartalék</t>
  </si>
  <si>
    <t>1,3,2</t>
  </si>
  <si>
    <t xml:space="preserve">                          :dologi kiadás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</si>
  <si>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c.átadás, kölcsön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</si>
  <si>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ellátottak pénzbeni juttatása</t>
    </r>
  </si>
  <si>
    <t xml:space="preserve">Önkormányzati működési kiadások 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</si>
  <si>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</si>
  <si>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t>2,1,3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</si>
  <si>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kiadások</t>
    </r>
  </si>
  <si>
    <t>2,1,3,1</t>
  </si>
  <si>
    <t xml:space="preserve">                  ebből:pénzmaradvány tartalék</t>
  </si>
  <si>
    <t>2,1,3,2</t>
  </si>
  <si>
    <t xml:space="preserve">                            dologi kiadás</t>
  </si>
  <si>
    <t>2,1,4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</si>
  <si>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pénzeszközátadás,támogatások</t>
    </r>
  </si>
  <si>
    <t>2,1,4,1</t>
  </si>
  <si>
    <t xml:space="preserve">               Ebből: = szociálpolitikai feladat </t>
  </si>
  <si>
    <t>Nem lakás célú bérlemények üzemeltetési és karbantartási költsége</t>
  </si>
  <si>
    <t>Folyószámlahitel  kamata</t>
  </si>
  <si>
    <t>Folyószámlahitel  törlesztése</t>
  </si>
  <si>
    <t xml:space="preserve">Működési célú céltartalékok </t>
  </si>
  <si>
    <t>Előző évi normatív hozzájárulás és közp.tám.visszafizetése</t>
  </si>
  <si>
    <t>Önkormányzat működési c. kiadásai  összesen(2,1+2,2...+2,7)</t>
  </si>
  <si>
    <t>Működési c. pótigények</t>
  </si>
  <si>
    <t>Intézmény és önkormányzat működési kiadásai (1+2)</t>
  </si>
  <si>
    <t>II. Felhalmozási c. kiadások</t>
  </si>
  <si>
    <t>Intézményi felhalmozási c.kiadások</t>
  </si>
  <si>
    <r>
      <t xml:space="preserve">  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c.átadás, kölcsön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</si>
  <si>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felújítás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</si>
  <si>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kiadások</t>
    </r>
  </si>
  <si>
    <t xml:space="preserve">Önkormányzatnál:intézményi felújítás </t>
  </si>
  <si>
    <t>Lakás- és nem lakás célu ingatlanok felújítása</t>
  </si>
  <si>
    <t>Fejlesztési c.hitel törlesztése és kamata</t>
  </si>
  <si>
    <t>Önkormányzati felh. és felhl.jellegű kiadások, átadások</t>
  </si>
  <si>
    <t>Felhalmozási célú egyéb kiadások,átadások</t>
  </si>
  <si>
    <r>
      <t xml:space="preserve">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áfa befizetés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</si>
  <si>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c.átadás</t>
    </r>
  </si>
  <si>
    <t>2,7,3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</si>
  <si>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felújítás, felhalmozás</t>
    </r>
  </si>
  <si>
    <t>Bérlakások és garázsértékesítésből  HM-et megillető rész</t>
  </si>
  <si>
    <t>Önkormányzati felhalmozási c.kiadások összesen</t>
  </si>
  <si>
    <t>Felhalmozási c. pótigények</t>
  </si>
  <si>
    <t>Intézmény és önkormányzat felhalmozási célú kiadásai(1+2)</t>
  </si>
  <si>
    <t>Kiadások  mindösszesen(I+II  )</t>
  </si>
  <si>
    <t xml:space="preserve">Létszám összesen (3/a.sz.melléklet)           fő                     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</si>
  <si>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>személyi jövedelemadó kiegészítés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</si>
  <si>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jövedelemadó helyben maradó része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</si>
  <si>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gépjárműadó </t>
    </r>
  </si>
  <si>
    <r>
      <t xml:space="preserve">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működtetéséhez hozzájárulás</t>
    </r>
  </si>
  <si>
    <t xml:space="preserve">          folyószámla hitel</t>
  </si>
  <si>
    <t>Előirányzat</t>
  </si>
  <si>
    <t>II.Felhalmozási célu bevételek</t>
  </si>
  <si>
    <t>Összesen  bevételek (I+II)</t>
  </si>
  <si>
    <t>ei.</t>
  </si>
  <si>
    <t xml:space="preserve">Intézményi c.műk.bevételek </t>
  </si>
  <si>
    <t xml:space="preserve">Intézményi c.felh..bevételek </t>
  </si>
  <si>
    <t xml:space="preserve">Intézményi .bevételek </t>
  </si>
  <si>
    <t>Intézményi műk.c.támogatás (halmozódás )</t>
  </si>
  <si>
    <t>Intézményi felh.c.tám. (halmozódás )</t>
  </si>
  <si>
    <t>Intézményi támogatás</t>
  </si>
  <si>
    <t>Intézm. műk. c.bevételek (halmozódás nélkül)</t>
  </si>
  <si>
    <t>Intézményi felh. c.bev. (halm.nélkül)</t>
  </si>
  <si>
    <t xml:space="preserve">Intézményi bevételek </t>
  </si>
  <si>
    <t>Önkormányzati mük.c.bevételek</t>
  </si>
  <si>
    <t>Önkormányzati felh.c.bevételek</t>
  </si>
  <si>
    <t>Önkormányzati bevételek</t>
  </si>
  <si>
    <t>Működési célu bevételek összesen</t>
  </si>
  <si>
    <t>Felhalmozási célu bevételek összesen</t>
  </si>
  <si>
    <t>Bevételek összesen</t>
  </si>
  <si>
    <t>II.Felhalmozási c.kiadások</t>
  </si>
  <si>
    <t>Összesen kiadások (I+II)</t>
  </si>
  <si>
    <t>Intézményi c.műk.kiadások</t>
  </si>
  <si>
    <t>Intézményi c.felh.kiadások</t>
  </si>
  <si>
    <t>Intézményi kiadások</t>
  </si>
  <si>
    <t>Önk. műk.c.kiadások (halmozódással )</t>
  </si>
  <si>
    <t>Önk. felh.c.kiadások (halmozódásal )</t>
  </si>
  <si>
    <t xml:space="preserve">Önkormányzati kiadások </t>
  </si>
  <si>
    <t>Intézmények műk.c.támogatása</t>
  </si>
  <si>
    <t>Intézményi felh.c.támogatás</t>
  </si>
  <si>
    <t>Önkormányzati gazdálkodás műk.c.kiadásai</t>
  </si>
  <si>
    <t>Önkormányzati gazd. felh.c.kiadásai</t>
  </si>
  <si>
    <t>Önkormányzati gazd. kiadásai</t>
  </si>
  <si>
    <t>Pótigények összesen</t>
  </si>
  <si>
    <t>Működési célu kiadások összesen</t>
  </si>
  <si>
    <t>Felhalmozási célu kiadások összesen</t>
  </si>
  <si>
    <t>Kiadások összesen</t>
  </si>
  <si>
    <t>I.Működési célu költségvetés egyenlege</t>
  </si>
  <si>
    <t>II.Felh. c.költségv. egyenlege</t>
  </si>
  <si>
    <t>Összesen hitel, hiány(I+II)</t>
  </si>
  <si>
    <t>Működési költségvetés egyenlege ( hiány )</t>
  </si>
  <si>
    <t xml:space="preserve">Felh. célu  költségvetés egyenlege </t>
  </si>
  <si>
    <t xml:space="preserve">Hitel, hiány </t>
  </si>
  <si>
    <t>Megjegyzés : hiány = ( - )</t>
  </si>
  <si>
    <t xml:space="preserve">                        többlet = (+)</t>
  </si>
  <si>
    <t>eredeti</t>
  </si>
  <si>
    <t>mód.</t>
  </si>
  <si>
    <t>2, 10</t>
  </si>
  <si>
    <t>2003. évi terv</t>
  </si>
  <si>
    <t xml:space="preserve">Biztosítási díj </t>
  </si>
  <si>
    <t>Rehabilitációs hozzájárulás</t>
  </si>
  <si>
    <t>Füredi II. laktanya őrzése</t>
  </si>
  <si>
    <t>Köztisztviselők informatikai képzése</t>
  </si>
  <si>
    <t>Horvát Kisebbségi Önkormányzat</t>
  </si>
  <si>
    <t>Lengyel Kisebbségi Önkormányzat</t>
  </si>
  <si>
    <t xml:space="preserve">2003.évi </t>
  </si>
  <si>
    <t xml:space="preserve">   Óvodai ingyenes étkeztetés támogatása 2003.IX.01-től</t>
  </si>
  <si>
    <t xml:space="preserve">     - Verseny és Élsport Támogatási Alap</t>
  </si>
  <si>
    <t xml:space="preserve">     - Oktatási Alap     </t>
  </si>
  <si>
    <t xml:space="preserve">     - Kulturális Alap    </t>
  </si>
  <si>
    <t>2003. évi</t>
  </si>
  <si>
    <t>Kaposvári Rendőrkapitányság videó térfigyelő rendszer</t>
  </si>
  <si>
    <t>Közös fogorvosi rendelőt megszüntető fogorvosok támogatása</t>
  </si>
  <si>
    <t>Mártírok és Hősök Közalapítvány (Alapító Okirat szerint)</t>
  </si>
  <si>
    <t>Rákóczi Stadion működési kiadásai</t>
  </si>
  <si>
    <t>2005.évi</t>
  </si>
  <si>
    <t xml:space="preserve">      - alanyi jogon</t>
  </si>
  <si>
    <t xml:space="preserve">      - méltányossági alapon</t>
  </si>
  <si>
    <t xml:space="preserve">     - nyugdíjas, tanuló</t>
  </si>
  <si>
    <t xml:space="preserve">     - Gyed, Gyes ellátottak</t>
  </si>
  <si>
    <t>Egyetemi, főiskolai hallgatók albérleti támogatása</t>
  </si>
  <si>
    <t>Iskolák által összegyüjtött szárazelemek</t>
  </si>
  <si>
    <t xml:space="preserve">     elszállítása és ártalmatlanítása</t>
  </si>
  <si>
    <t>Betlehem összeállítása, őrzése, műsor</t>
  </si>
  <si>
    <t>Orvosi rendelők privatizációjának költségei</t>
  </si>
  <si>
    <t>Alkalmi ünnepi vásárok (húsvéti, karácsonyi)</t>
  </si>
  <si>
    <t>Lakossági hulladékgyűjtés</t>
  </si>
  <si>
    <t>Nemzeti Sportváros kiadvány</t>
  </si>
  <si>
    <t xml:space="preserve">      betlehem őrzésének meghosszabbítása</t>
  </si>
  <si>
    <t>Ünnepi vásárok sátrainak javítása, 2002.évi</t>
  </si>
  <si>
    <t>Német Kisebbségi Önkormányzat</t>
  </si>
  <si>
    <t>Áthúzódó</t>
  </si>
  <si>
    <t>Kaposfüredi utcanév táblák</t>
  </si>
  <si>
    <t>Közoktatás 2002</t>
  </si>
  <si>
    <t>Köztisztviselők nyelvi képzése 2002.évi</t>
  </si>
  <si>
    <t xml:space="preserve">Légi fotók, légi és földi videó felvételek </t>
  </si>
  <si>
    <t xml:space="preserve">      készítése a városról</t>
  </si>
  <si>
    <t>Magyarok Megmaradás Falán gránitlap elh.</t>
  </si>
  <si>
    <t>Karácsonyi vásár (2002.évi)</t>
  </si>
  <si>
    <t>Köztisztviselők informatikai képzése 2002.évi</t>
  </si>
  <si>
    <t>Betlehem őrzése, zene(műsor), színpad összeszerelése</t>
  </si>
  <si>
    <t>Takáts Gyula alkotásáinak kutathatóvá tétele</t>
  </si>
  <si>
    <t xml:space="preserve">2002.évi egyszeri és céltartalékban </t>
  </si>
  <si>
    <t xml:space="preserve">    - 2 db autóbusz (1998.évi vásárlás)</t>
  </si>
  <si>
    <t xml:space="preserve">    - 3 db autóbusz (2003.évi vásárlás)</t>
  </si>
  <si>
    <t>Kecelhegyi kápolna felújításának támogatása</t>
  </si>
  <si>
    <t>Csíkszeredai templom építés támogatása</t>
  </si>
  <si>
    <t>7500 eFt megelőlegezése</t>
  </si>
  <si>
    <t>2002-ben megtörtént</t>
  </si>
  <si>
    <t xml:space="preserve">       fűtési alapdíj</t>
  </si>
  <si>
    <t xml:space="preserve">       telefonköltségére</t>
  </si>
  <si>
    <t xml:space="preserve">       egyenruha vásárlásra</t>
  </si>
  <si>
    <t xml:space="preserve">       gépjármű ktg. térítés</t>
  </si>
  <si>
    <t>- Buda-Cash Team Kaposvár SE-Ágoston Szabolcs (triatlon)</t>
  </si>
  <si>
    <t>- Kaposvár Vízügyi SE - Borhi Zsombor (kajak)</t>
  </si>
  <si>
    <t>- Kaposvár Nehézatlétikai SE - Budai Anita (cselgáncs)</t>
  </si>
  <si>
    <t>- Favorit Atlétikai Klub - Horváth Kornél (atléta)</t>
  </si>
  <si>
    <t>- Buda-Cash Team Kaposvár SE-Kuttor Csaba (triatlon)</t>
  </si>
  <si>
    <t>Dr. Takáts Gyula írói munkásságának támogatása</t>
  </si>
  <si>
    <t>megállapodás alapján</t>
  </si>
  <si>
    <t>Sm.Fogy.véd.Egyesület működésének támogatása</t>
  </si>
  <si>
    <t>Sm Önkormányzat - egészségügyi gép-műszer beszerzés</t>
  </si>
  <si>
    <t>Kaposvári Tömegközlekedési Rt. Autóbusz vásárlási hitelének 2003.évi kamata</t>
  </si>
  <si>
    <t>Beregszász Városi Törvényszék épületének renoválásához támogatás</t>
  </si>
  <si>
    <t>Kaposvári Evangélikus templom felújításához támogatás</t>
  </si>
  <si>
    <t>Kaposvári Zsidó temető rekonstrukciójának támogatása</t>
  </si>
  <si>
    <t>Ivánfahegy Hegyközség földút javítás</t>
  </si>
  <si>
    <t>Kistérségi munkaszervezet támogatása</t>
  </si>
  <si>
    <t xml:space="preserve">Négyes Fogathajtó VB támogatása </t>
  </si>
  <si>
    <t>Látássérült Fiatalok Rehabilitációs Speciális Szakiskola Pécs - 1 fő látássérült</t>
  </si>
  <si>
    <t xml:space="preserve">        gyermek intézeti elhelyezésének támogatása</t>
  </si>
  <si>
    <t xml:space="preserve">      Rákóczi-Kaposcukor FC</t>
  </si>
  <si>
    <t xml:space="preserve">     Klímavill Kosárlabda SE</t>
  </si>
  <si>
    <t xml:space="preserve">     Kométa Kaposvár SC</t>
  </si>
  <si>
    <t>Somogy Megyei Múzeumok Igazgatósága (Kaposvári diákok ingyenes múzeumlátogatására)</t>
  </si>
  <si>
    <t>Tudományos Életért Alapítvány -  tanácsadói tiszteledíj 50 %-a</t>
  </si>
  <si>
    <t xml:space="preserve">2004-es Athéni Olimpián részvételi esélyes sportolók támogatása </t>
  </si>
  <si>
    <t xml:space="preserve">D-Dunántúli Tudomány Támogatásáért Alapítvány - Kaposvár Önkormányzatának pályadíja </t>
  </si>
  <si>
    <t>Volt Hadifoglyok Bajtársi Szövetségének támogatása</t>
  </si>
  <si>
    <t>Berzsenyi Társaság Emlékek életrajza c. könyv kiadásának támogatása</t>
  </si>
  <si>
    <t>I. Felhalmozási célú támogatások</t>
  </si>
  <si>
    <t>I. Felhalmozási célú támogatások összesen:</t>
  </si>
  <si>
    <t>II. Működési célú támogatások</t>
  </si>
  <si>
    <t xml:space="preserve">Mindösszesen: </t>
  </si>
  <si>
    <t xml:space="preserve">   Játszótér építési és felújítási program </t>
  </si>
  <si>
    <t xml:space="preserve">   Egyszeri 2003-ban nem ismétlédő előirányzatok</t>
  </si>
  <si>
    <t xml:space="preserve">   Közoktatási intézmények szakmai fejlesztése</t>
  </si>
  <si>
    <t>kötött felhasználású normatív támogatás</t>
  </si>
  <si>
    <t xml:space="preserve">   PHARE tervpályázatok előkészítése</t>
  </si>
  <si>
    <t xml:space="preserve">   Jelzőrendszeres házigondozási szolgálat kialakítása</t>
  </si>
  <si>
    <t>pályázati önerő, ill. működési költs.</t>
  </si>
  <si>
    <t xml:space="preserve">   Toponári Óvoda tetőterében óvodamúzeum kialakítása</t>
  </si>
  <si>
    <t xml:space="preserve">   Jeles kaposvári személyek síremlékének felújítása</t>
  </si>
  <si>
    <t xml:space="preserve">   Vállalkozási Alap</t>
  </si>
  <si>
    <t xml:space="preserve">   Idegenforgalmi Alap</t>
  </si>
  <si>
    <t xml:space="preserve">   Önkormányzati intézmények pályázataihoz saját erő </t>
  </si>
  <si>
    <t xml:space="preserve">   Szociális továbbképzés és szakvizsga</t>
  </si>
  <si>
    <t xml:space="preserve">   Pedagógus továbbképzés és szakvizsga</t>
  </si>
  <si>
    <t xml:space="preserve">           általános</t>
  </si>
  <si>
    <t xml:space="preserve">           kiegészítő támogatás I-IV. évfolyam</t>
  </si>
  <si>
    <t>ingyenes, rászorultsági alapon</t>
  </si>
  <si>
    <t xml:space="preserve">   Megyei-Városi Könyvtár többletkiadás</t>
  </si>
  <si>
    <t xml:space="preserve">   Pedagógusnap, Semmelweis nap, szociális munka napja , Köztisztviselői nap rendezv.</t>
  </si>
  <si>
    <t xml:space="preserve">                - Újévi koncert</t>
  </si>
  <si>
    <t xml:space="preserve">                - Déryné Vándorszíntársulat</t>
  </si>
  <si>
    <t xml:space="preserve">   Vaszary Emlékház </t>
  </si>
  <si>
    <t xml:space="preserve">    IX-X. emeletes társasházak liftkarbantartási költségeire</t>
  </si>
  <si>
    <t xml:space="preserve">    450 férőhelyes kollégium műk.ktg. 2003.IX.1-től</t>
  </si>
  <si>
    <t xml:space="preserve">    Országos tanulm. versenyen kiemelkedően szereplő tanulók jutalmazása</t>
  </si>
  <si>
    <t xml:space="preserve">    Taszári polgári terminál működtetési hozzájár. 2003.dec.1-től</t>
  </si>
  <si>
    <t xml:space="preserve">    Külterületek konténeres hulladékgyűjtésének működési költségei</t>
  </si>
  <si>
    <t xml:space="preserve">    Pedagógiai szakmai szolgáltatás</t>
  </si>
  <si>
    <t xml:space="preserve">    Elkülönített bérlakás számlák kötött célú maradványa</t>
  </si>
  <si>
    <t xml:space="preserve">    Pénzmaradvány elszámolás</t>
  </si>
  <si>
    <t xml:space="preserve">        szóló törvények végrehajtásának kiadása (pályázati önerő)</t>
  </si>
  <si>
    <t xml:space="preserve">          (Füredi II. laktanya, történelmi városmag infrastr. fejl. tervezése)</t>
  </si>
  <si>
    <t xml:space="preserve">   Okmányiroda tev. körének bővítésével összefüggő elhelyezési gondok kezelése</t>
  </si>
  <si>
    <t xml:space="preserve">         ebből:  Város Napja</t>
  </si>
  <si>
    <t xml:space="preserve">                    Október 23.</t>
  </si>
  <si>
    <t xml:space="preserve">                     Március 15.</t>
  </si>
  <si>
    <t xml:space="preserve">   2002.évi Maradványok</t>
  </si>
  <si>
    <t xml:space="preserve">        kiadásaira 25 x 65 eFt + járulékok + ünnepségek dologi kiadásai</t>
  </si>
  <si>
    <t>kötött felhasználású támogatás</t>
  </si>
  <si>
    <t>2003. augusztus 1-től</t>
  </si>
  <si>
    <t xml:space="preserve">    Verseny- és élsport Támogatási Alap</t>
  </si>
  <si>
    <t xml:space="preserve">    Egyszeri, 2002-ben nem ismétlödő előirányzatok</t>
  </si>
  <si>
    <t xml:space="preserve">    Megye-Város Közös Alap</t>
  </si>
  <si>
    <t xml:space="preserve">    Kulturális Alap</t>
  </si>
  <si>
    <t xml:space="preserve">    Oktatási Alap</t>
  </si>
  <si>
    <t xml:space="preserve">    Toponári Részönkormányzat</t>
  </si>
  <si>
    <t xml:space="preserve">    Kaposfüredi Részönkormányzat</t>
  </si>
  <si>
    <t xml:space="preserve">    Töröcskei Részönkormányzat</t>
  </si>
  <si>
    <t xml:space="preserve">    Polgármesteri keret</t>
  </si>
  <si>
    <t xml:space="preserve">    Népjóléti és Családvédelmi Alap</t>
  </si>
  <si>
    <t xml:space="preserve">    HACCP rendszer kifolgozására (CSSK)</t>
  </si>
  <si>
    <t xml:space="preserve">    Közoktatásban részesülők étkezési támogatása</t>
  </si>
  <si>
    <t xml:space="preserve">    Ijfúsági Alap</t>
  </si>
  <si>
    <t xml:space="preserve">    Atlétikai szakosztály működése</t>
  </si>
  <si>
    <t xml:space="preserve">    Vaszary Képtár vasárnapi nyitvatartására</t>
  </si>
  <si>
    <t>2003. március 1-től</t>
  </si>
  <si>
    <t xml:space="preserve">                - Augusztus 20. </t>
  </si>
  <si>
    <t xml:space="preserve">                - Lyra Műhely</t>
  </si>
  <si>
    <t xml:space="preserve">                - Káposztás ételek versenye</t>
  </si>
  <si>
    <t>Felhalmozási c. többlettámogatási igények</t>
  </si>
  <si>
    <t>Működési c. többlettámogatási igények</t>
  </si>
  <si>
    <r>
      <t xml:space="preserve">    KJT </t>
    </r>
    <r>
      <rPr>
        <sz val="14"/>
        <rFont val="Times New Roman"/>
        <family val="1"/>
      </rPr>
      <t xml:space="preserve">illetménynövelő hatása </t>
    </r>
  </si>
  <si>
    <t xml:space="preserve">    Diáksport támogatása</t>
  </si>
  <si>
    <t xml:space="preserve">    Érettségi és szakmai vizsgáztatás kiadásai</t>
  </si>
  <si>
    <t xml:space="preserve">    Helyi adó- és gépjárműadó hátralék beh.-nak anyagi ösztönzése</t>
  </si>
  <si>
    <t xml:space="preserve">    Közgazdasági SZKI - gépterem elektromos hálózatának átépítése</t>
  </si>
  <si>
    <t xml:space="preserve">    Közművelődési érdekeltségnövelő támogatás</t>
  </si>
  <si>
    <t xml:space="preserve">   "Festők Városa" 2002.évi - Nemzeti Kulturális Alapprogram miniszteri keretéből</t>
  </si>
  <si>
    <t xml:space="preserve">    Kábítószerügyi Egyeztető Fórum működtetéséhez (GYISM-tól)</t>
  </si>
  <si>
    <t xml:space="preserve">    Zenepavilonban tervezett rendezvények költségeire (2001.évi)</t>
  </si>
  <si>
    <t xml:space="preserve">   Európa park térfigyelő kamera csere</t>
  </si>
  <si>
    <t xml:space="preserve">    Illetékhátralék behajtásának anyagi ösztönzésére</t>
  </si>
  <si>
    <t>Vagyonkataszter nyilvántartás elkészítése</t>
  </si>
  <si>
    <t>Magángyűjtemények és kiállítóhelyek - Kaposvár</t>
  </si>
  <si>
    <t>Táborozás támogatása</t>
  </si>
  <si>
    <t>Felhalmozási célu bérjellegű kifizetés (Betlehem)</t>
  </si>
  <si>
    <t>Csertán Márton Alapítvány támogatása</t>
  </si>
  <si>
    <t>Fazekas Háziipari Szövetkezet támogatása</t>
  </si>
  <si>
    <t>Gyermek és Ifjúsági Önkormányzati Szövetség támogatása</t>
  </si>
  <si>
    <t>KOMETA Kaposvár SC - nemzetközi mérközések támogatása</t>
  </si>
  <si>
    <t>Somogy Megyei Vállalkozói Központ Központ Közalapítvány támogatása</t>
  </si>
  <si>
    <t>Tüskevári Ifjúsági fasor telepítése, állomás környékének fásítása</t>
  </si>
  <si>
    <t xml:space="preserve">         nemzetközi mérközéseken való részvétel támogatása</t>
  </si>
  <si>
    <t>Görpark létesítésének támogatása</t>
  </si>
  <si>
    <t xml:space="preserve">   Munkahelyteremtő Beruházási Alap</t>
  </si>
  <si>
    <t xml:space="preserve">    Élelmiszeripari SZKI - Tanszálló építése miatti többletktg</t>
  </si>
  <si>
    <t xml:space="preserve">    Németh István Ált.Iskola bérleti díjára</t>
  </si>
  <si>
    <t xml:space="preserve">       (természetbeni támogatás   …………..Ft)</t>
  </si>
  <si>
    <t xml:space="preserve">    Egyéni képviselői keret</t>
  </si>
  <si>
    <t xml:space="preserve">     - Helyi védettségű épületek felújítási Alap</t>
  </si>
  <si>
    <t xml:space="preserve">     - Városrendezési és Építészeti Alap</t>
  </si>
  <si>
    <t>Önkormányzat</t>
  </si>
  <si>
    <t xml:space="preserve">      ebből: központi támogatás</t>
  </si>
  <si>
    <t xml:space="preserve">                önkormányzati kiegészítés</t>
  </si>
  <si>
    <t xml:space="preserve">     ebből: pénzmaradvány tartaléka</t>
  </si>
  <si>
    <t xml:space="preserve">               dologi kiadás</t>
  </si>
  <si>
    <t xml:space="preserve">Lengyel Kisebbségi Önkormányzat </t>
  </si>
  <si>
    <t xml:space="preserve">    Stíltex Szociális Foglalkoztató</t>
  </si>
  <si>
    <t xml:space="preserve">  Költségvetési támogatás</t>
  </si>
  <si>
    <t xml:space="preserve">  Átvett pénzeszközök</t>
  </si>
  <si>
    <t xml:space="preserve">  Előző évi maradvány</t>
  </si>
  <si>
    <t xml:space="preserve">  Személyi juttatás</t>
  </si>
  <si>
    <t xml:space="preserve">  Munkaadót terhelő járulékok</t>
  </si>
  <si>
    <t xml:space="preserve">  Dologi jellegű kiadások</t>
  </si>
  <si>
    <t xml:space="preserve">  Átadás, támogatás</t>
  </si>
  <si>
    <t xml:space="preserve">  Felhalmozási kiadások</t>
  </si>
  <si>
    <r>
      <t xml:space="preserve">Lakás és nem lakásbérlemények kezelési költsége   </t>
    </r>
    <r>
      <rPr>
        <b/>
        <sz val="14"/>
        <color indexed="8"/>
        <rFont val="Times New Roman CE"/>
        <family val="1"/>
      </rPr>
      <t>*</t>
    </r>
  </si>
  <si>
    <t xml:space="preserve">   *   a költség 2002. évben az Önkormányzati Vagyonkezelő RT-nél merült fel</t>
  </si>
  <si>
    <t>Intézményi műk.c.támogatás (halm. )</t>
  </si>
  <si>
    <t>Intézm. műk. c.bevételek (halm. nélkül)</t>
  </si>
  <si>
    <t>Önk. műk.c.kiadások (halm. )</t>
  </si>
  <si>
    <t>Működési c.pótigéy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</si>
</sst>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\ "/>
    <numFmt numFmtId="166" formatCode="#,##0\ \ "/>
    <numFmt numFmtId="167" formatCode="#,##0\ \ \ "/>
  </numFmts>
  <fonts count="45">
    <font>
      <sz val="10"/>
      <name val="Arial CE"/>
      <family val="0"/>
    </font>
    <font>
      <sz val="9"/>
      <name val="Times New Roman CE"/>
      <family val="1"/>
    </font>
    <font>
      <sz val="9"/>
      <color indexed="10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i/>
      <sz val="14"/>
      <name val="Times New Roman CE"/>
      <family val="1"/>
    </font>
    <font>
      <b/>
      <sz val="11"/>
      <name val="Times New Roman CE"/>
      <family val="1"/>
    </font>
    <font>
      <sz val="11"/>
      <color indexed="10"/>
      <name val="Times New Roman CE"/>
      <family val="1"/>
    </font>
    <font>
      <sz val="10"/>
      <name val="Times New Roman CE"/>
      <family val="1"/>
    </font>
    <font>
      <sz val="14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b/>
      <sz val="16"/>
      <name val="Times New Roman CE"/>
      <family val="1"/>
    </font>
    <font>
      <b/>
      <i/>
      <sz val="16"/>
      <name val="Times New Roman CE"/>
      <family val="1"/>
    </font>
    <font>
      <b/>
      <sz val="15"/>
      <name val="Times New Roman CE"/>
      <family val="1"/>
    </font>
    <font>
      <sz val="13"/>
      <name val="Times New Roman CE"/>
      <family val="1"/>
    </font>
    <font>
      <b/>
      <i/>
      <sz val="18"/>
      <name val="Times New Roman CE"/>
      <family val="1"/>
    </font>
    <font>
      <i/>
      <sz val="12"/>
      <name val="Times New Roman CE"/>
      <family val="1"/>
    </font>
    <font>
      <b/>
      <sz val="13"/>
      <name val="Times New Roman CE"/>
      <family val="1"/>
    </font>
    <font>
      <b/>
      <i/>
      <sz val="12"/>
      <name val="Times New Roman CE"/>
      <family val="1"/>
    </font>
    <font>
      <b/>
      <i/>
      <sz val="13"/>
      <name val="Times New Roman CE"/>
      <family val="1"/>
    </font>
    <font>
      <i/>
      <sz val="14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0"/>
      <color indexed="10"/>
      <name val="Times New Roman CE"/>
      <family val="1"/>
    </font>
    <font>
      <sz val="10"/>
      <color indexed="10"/>
      <name val="Times New Roman"/>
      <family val="1"/>
    </font>
    <font>
      <sz val="10"/>
      <name val="Wingdings"/>
      <family val="0"/>
    </font>
    <font>
      <sz val="10"/>
      <color indexed="8"/>
      <name val="Times New Roman CE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i/>
      <sz val="11"/>
      <name val="Times New Roman CE"/>
      <family val="1"/>
    </font>
    <font>
      <sz val="8"/>
      <name val="Times New Roman CE"/>
      <family val="1"/>
    </font>
    <font>
      <sz val="11"/>
      <name val="Times New Roman"/>
      <family val="1"/>
    </font>
    <font>
      <sz val="10"/>
      <color indexed="10"/>
      <name val="Arial CE"/>
      <family val="0"/>
    </font>
    <font>
      <b/>
      <u val="single"/>
      <sz val="12"/>
      <name val="Times New Roman CE"/>
      <family val="1"/>
    </font>
    <font>
      <b/>
      <u val="single"/>
      <sz val="14"/>
      <name val="Times New Roman CE"/>
      <family val="1"/>
    </font>
    <font>
      <sz val="14"/>
      <name val="Arial CE"/>
      <family val="0"/>
    </font>
    <font>
      <sz val="12"/>
      <color indexed="8"/>
      <name val="Times New Roman CE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u val="single"/>
      <sz val="10"/>
      <name val="Times New Roman CE"/>
      <family val="1"/>
    </font>
    <font>
      <b/>
      <sz val="14"/>
      <color indexed="8"/>
      <name val="Times New Roman CE"/>
      <family val="1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13" fillId="0" borderId="0" xfId="0" applyFont="1" applyAlignment="1">
      <alignment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4" fillId="0" borderId="3" xfId="0" applyFont="1" applyBorder="1" applyAlignment="1">
      <alignment/>
    </xf>
    <xf numFmtId="0" fontId="11" fillId="0" borderId="7" xfId="0" applyFont="1" applyBorder="1" applyAlignment="1">
      <alignment/>
    </xf>
    <xf numFmtId="0" fontId="12" fillId="0" borderId="3" xfId="0" applyFont="1" applyBorder="1" applyAlignment="1">
      <alignment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9" fillId="0" borderId="9" xfId="0" applyFont="1" applyBorder="1" applyAlignment="1">
      <alignment/>
    </xf>
    <xf numFmtId="0" fontId="12" fillId="0" borderId="9" xfId="0" applyFont="1" applyBorder="1" applyAlignment="1">
      <alignment/>
    </xf>
    <xf numFmtId="0" fontId="16" fillId="2" borderId="10" xfId="0" applyFont="1" applyFill="1" applyBorder="1" applyAlignment="1">
      <alignment/>
    </xf>
    <xf numFmtId="0" fontId="11" fillId="0" borderId="9" xfId="0" applyFont="1" applyBorder="1" applyAlignment="1">
      <alignment/>
    </xf>
    <xf numFmtId="164" fontId="11" fillId="0" borderId="7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7" fillId="0" borderId="9" xfId="0" applyFont="1" applyBorder="1" applyAlignment="1">
      <alignment/>
    </xf>
    <xf numFmtId="164" fontId="17" fillId="0" borderId="7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11" fillId="0" borderId="3" xfId="0" applyFont="1" applyBorder="1" applyAlignment="1">
      <alignment/>
    </xf>
    <xf numFmtId="164" fontId="11" fillId="0" borderId="4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11" fillId="0" borderId="12" xfId="0" applyNumberFormat="1" applyFont="1" applyBorder="1" applyAlignment="1">
      <alignment/>
    </xf>
    <xf numFmtId="164" fontId="11" fillId="0" borderId="8" xfId="0" applyNumberFormat="1" applyFont="1" applyBorder="1" applyAlignment="1">
      <alignment/>
    </xf>
    <xf numFmtId="0" fontId="10" fillId="2" borderId="1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/>
    </xf>
    <xf numFmtId="0" fontId="16" fillId="2" borderId="1" xfId="0" applyFont="1" applyFill="1" applyBorder="1" applyAlignment="1">
      <alignment horizontal="center"/>
    </xf>
    <xf numFmtId="164" fontId="13" fillId="2" borderId="13" xfId="0" applyNumberFormat="1" applyFont="1" applyFill="1" applyBorder="1" applyAlignment="1">
      <alignment/>
    </xf>
    <xf numFmtId="164" fontId="13" fillId="2" borderId="1" xfId="0" applyNumberFormat="1" applyFont="1" applyFill="1" applyBorder="1" applyAlignment="1">
      <alignment/>
    </xf>
    <xf numFmtId="0" fontId="12" fillId="2" borderId="10" xfId="0" applyFont="1" applyFill="1" applyBorder="1" applyAlignment="1">
      <alignment/>
    </xf>
    <xf numFmtId="164" fontId="9" fillId="0" borderId="7" xfId="0" applyNumberFormat="1" applyFont="1" applyBorder="1" applyAlignment="1">
      <alignment/>
    </xf>
    <xf numFmtId="164" fontId="9" fillId="0" borderId="11" xfId="0" applyNumberFormat="1" applyFont="1" applyBorder="1" applyAlignment="1">
      <alignment/>
    </xf>
    <xf numFmtId="164" fontId="15" fillId="0" borderId="7" xfId="0" applyNumberFormat="1" applyFont="1" applyBorder="1" applyAlignment="1">
      <alignment/>
    </xf>
    <xf numFmtId="164" fontId="12" fillId="2" borderId="1" xfId="0" applyNumberFormat="1" applyFont="1" applyFill="1" applyBorder="1" applyAlignment="1">
      <alignment/>
    </xf>
    <xf numFmtId="164" fontId="12" fillId="2" borderId="14" xfId="0" applyNumberFormat="1" applyFont="1" applyFill="1" applyBorder="1" applyAlignment="1">
      <alignment/>
    </xf>
    <xf numFmtId="164" fontId="9" fillId="0" borderId="9" xfId="0" applyNumberFormat="1" applyFont="1" applyBorder="1" applyAlignment="1">
      <alignment/>
    </xf>
    <xf numFmtId="164" fontId="16" fillId="2" borderId="1" xfId="0" applyNumberFormat="1" applyFont="1" applyFill="1" applyBorder="1" applyAlignment="1">
      <alignment/>
    </xf>
    <xf numFmtId="164" fontId="14" fillId="0" borderId="4" xfId="0" applyNumberFormat="1" applyFont="1" applyBorder="1" applyAlignment="1">
      <alignment/>
    </xf>
    <xf numFmtId="164" fontId="14" fillId="0" borderId="8" xfId="0" applyNumberFormat="1" applyFont="1" applyBorder="1" applyAlignment="1">
      <alignment/>
    </xf>
    <xf numFmtId="0" fontId="9" fillId="0" borderId="5" xfId="0" applyFont="1" applyBorder="1" applyAlignment="1">
      <alignment/>
    </xf>
    <xf numFmtId="164" fontId="9" fillId="0" borderId="2" xfId="0" applyNumberFormat="1" applyFont="1" applyBorder="1" applyAlignment="1">
      <alignment/>
    </xf>
    <xf numFmtId="164" fontId="9" fillId="0" borderId="6" xfId="0" applyNumberFormat="1" applyFont="1" applyBorder="1" applyAlignment="1">
      <alignment/>
    </xf>
    <xf numFmtId="164" fontId="11" fillId="0" borderId="2" xfId="0" applyNumberFormat="1" applyFont="1" applyBorder="1" applyAlignment="1">
      <alignment/>
    </xf>
    <xf numFmtId="0" fontId="11" fillId="0" borderId="2" xfId="0" applyFont="1" applyBorder="1" applyAlignment="1">
      <alignment/>
    </xf>
    <xf numFmtId="164" fontId="11" fillId="0" borderId="15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2" xfId="0" applyFont="1" applyBorder="1" applyAlignment="1">
      <alignment/>
    </xf>
    <xf numFmtId="0" fontId="11" fillId="0" borderId="0" xfId="0" applyFont="1" applyAlignment="1">
      <alignment/>
    </xf>
    <xf numFmtId="0" fontId="18" fillId="2" borderId="4" xfId="0" applyFont="1" applyFill="1" applyBorder="1" applyAlignment="1">
      <alignment/>
    </xf>
    <xf numFmtId="0" fontId="18" fillId="2" borderId="8" xfId="0" applyFont="1" applyFill="1" applyBorder="1" applyAlignment="1">
      <alignment/>
    </xf>
    <xf numFmtId="0" fontId="18" fillId="2" borderId="7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2" xfId="0" applyFont="1" applyFill="1" applyBorder="1" applyAlignment="1">
      <alignment/>
    </xf>
    <xf numFmtId="0" fontId="18" fillId="2" borderId="6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/>
    </xf>
    <xf numFmtId="164" fontId="3" fillId="2" borderId="1" xfId="0" applyNumberFormat="1" applyFont="1" applyFill="1" applyBorder="1" applyAlignment="1">
      <alignment/>
    </xf>
    <xf numFmtId="0" fontId="20" fillId="0" borderId="7" xfId="0" applyFont="1" applyBorder="1" applyAlignment="1">
      <alignment/>
    </xf>
    <xf numFmtId="164" fontId="11" fillId="0" borderId="9" xfId="0" applyNumberFormat="1" applyFont="1" applyBorder="1" applyAlignment="1">
      <alignment/>
    </xf>
    <xf numFmtId="0" fontId="19" fillId="2" borderId="1" xfId="0" applyFont="1" applyFill="1" applyBorder="1" applyAlignment="1">
      <alignment horizontal="center"/>
    </xf>
    <xf numFmtId="164" fontId="19" fillId="2" borderId="1" xfId="0" applyNumberFormat="1" applyFont="1" applyFill="1" applyBorder="1" applyAlignment="1">
      <alignment/>
    </xf>
    <xf numFmtId="164" fontId="19" fillId="2" borderId="13" xfId="0" applyNumberFormat="1" applyFont="1" applyFill="1" applyBorder="1" applyAlignment="1">
      <alignment/>
    </xf>
    <xf numFmtId="164" fontId="21" fillId="0" borderId="7" xfId="0" applyNumberFormat="1" applyFont="1" applyBorder="1" applyAlignment="1">
      <alignment horizontal="right"/>
    </xf>
    <xf numFmtId="164" fontId="21" fillId="0" borderId="11" xfId="0" applyNumberFormat="1" applyFont="1" applyBorder="1" applyAlignment="1">
      <alignment/>
    </xf>
    <xf numFmtId="0" fontId="21" fillId="0" borderId="9" xfId="0" applyFont="1" applyBorder="1" applyAlignment="1">
      <alignment/>
    </xf>
    <xf numFmtId="164" fontId="21" fillId="0" borderId="7" xfId="0" applyNumberFormat="1" applyFont="1" applyBorder="1" applyAlignment="1">
      <alignment/>
    </xf>
    <xf numFmtId="164" fontId="11" fillId="0" borderId="3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9" xfId="0" applyFont="1" applyBorder="1" applyAlignment="1">
      <alignment/>
    </xf>
    <xf numFmtId="164" fontId="8" fillId="0" borderId="12" xfId="0" applyNumberFormat="1" applyFont="1" applyBorder="1" applyAlignment="1">
      <alignment/>
    </xf>
    <xf numFmtId="164" fontId="8" fillId="0" borderId="4" xfId="0" applyNumberFormat="1" applyFont="1" applyBorder="1" applyAlignment="1">
      <alignment/>
    </xf>
    <xf numFmtId="164" fontId="22" fillId="0" borderId="4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8" fillId="0" borderId="7" xfId="0" applyNumberFormat="1" applyFont="1" applyBorder="1" applyAlignment="1">
      <alignment/>
    </xf>
    <xf numFmtId="164" fontId="22" fillId="0" borderId="7" xfId="0" applyNumberFormat="1" applyFont="1" applyBorder="1" applyAlignment="1">
      <alignment/>
    </xf>
    <xf numFmtId="0" fontId="5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164" fontId="22" fillId="2" borderId="1" xfId="0" applyNumberFormat="1" applyFont="1" applyFill="1" applyBorder="1" applyAlignment="1">
      <alignment/>
    </xf>
    <xf numFmtId="0" fontId="19" fillId="2" borderId="1" xfId="0" applyFont="1" applyFill="1" applyBorder="1" applyAlignment="1">
      <alignment/>
    </xf>
    <xf numFmtId="0" fontId="22" fillId="2" borderId="1" xfId="0" applyFont="1" applyFill="1" applyBorder="1" applyAlignment="1">
      <alignment/>
    </xf>
    <xf numFmtId="0" fontId="8" fillId="3" borderId="4" xfId="0" applyFont="1" applyFill="1" applyBorder="1" applyAlignment="1">
      <alignment horizontal="center"/>
    </xf>
    <xf numFmtId="0" fontId="24" fillId="3" borderId="4" xfId="0" applyFont="1" applyFill="1" applyBorder="1" applyAlignment="1">
      <alignment/>
    </xf>
    <xf numFmtId="0" fontId="8" fillId="3" borderId="4" xfId="0" applyFont="1" applyFill="1" applyBorder="1" applyAlignment="1">
      <alignment horizontal="centerContinuous"/>
    </xf>
    <xf numFmtId="0" fontId="8" fillId="3" borderId="4" xfId="0" applyFont="1" applyFill="1" applyBorder="1" applyAlignment="1">
      <alignment horizontal="left"/>
    </xf>
    <xf numFmtId="0" fontId="8" fillId="3" borderId="2" xfId="0" applyFont="1" applyFill="1" applyBorder="1" applyAlignment="1" applyProtection="1">
      <alignment horizontal="center"/>
      <protection locked="0"/>
    </xf>
    <xf numFmtId="0" fontId="24" fillId="3" borderId="2" xfId="0" applyFont="1" applyFill="1" applyBorder="1" applyAlignment="1" applyProtection="1">
      <alignment horizontal="center"/>
      <protection locked="0"/>
    </xf>
    <xf numFmtId="0" fontId="8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Continuous"/>
    </xf>
    <xf numFmtId="0" fontId="8" fillId="3" borderId="2" xfId="0" applyFont="1" applyFill="1" applyBorder="1" applyAlignment="1">
      <alignment horizontal="left"/>
    </xf>
    <xf numFmtId="0" fontId="26" fillId="3" borderId="10" xfId="0" applyFont="1" applyFill="1" applyBorder="1" applyAlignment="1" applyProtection="1">
      <alignment horizontal="center"/>
      <protection locked="0"/>
    </xf>
    <xf numFmtId="0" fontId="27" fillId="3" borderId="13" xfId="0" applyFont="1" applyFill="1" applyBorder="1" applyAlignment="1" applyProtection="1">
      <alignment horizontal="left"/>
      <protection locked="0"/>
    </xf>
    <xf numFmtId="0" fontId="26" fillId="4" borderId="13" xfId="0" applyFont="1" applyFill="1" applyBorder="1" applyAlignment="1" applyProtection="1">
      <alignment horizontal="right"/>
      <protection locked="0"/>
    </xf>
    <xf numFmtId="0" fontId="8" fillId="3" borderId="4" xfId="0" applyFont="1" applyFill="1" applyBorder="1" applyAlignment="1" applyProtection="1">
      <alignment horizontal="center"/>
      <protection locked="0"/>
    </xf>
    <xf numFmtId="0" fontId="24" fillId="3" borderId="4" xfId="0" applyFont="1" applyFill="1" applyBorder="1" applyAlignment="1" applyProtection="1">
      <alignment/>
      <protection locked="0"/>
    </xf>
    <xf numFmtId="0" fontId="26" fillId="4" borderId="4" xfId="0" applyFont="1" applyFill="1" applyBorder="1" applyAlignment="1" applyProtection="1">
      <alignment/>
      <protection locked="0"/>
    </xf>
    <xf numFmtId="0" fontId="29" fillId="4" borderId="4" xfId="0" applyFont="1" applyFill="1" applyBorder="1" applyAlignment="1" applyProtection="1">
      <alignment/>
      <protection/>
    </xf>
    <xf numFmtId="0" fontId="8" fillId="3" borderId="7" xfId="0" applyFont="1" applyFill="1" applyBorder="1" applyAlignment="1" applyProtection="1">
      <alignment horizontal="center"/>
      <protection locked="0"/>
    </xf>
    <xf numFmtId="0" fontId="24" fillId="3" borderId="7" xfId="0" applyFont="1" applyFill="1" applyBorder="1" applyAlignment="1" applyProtection="1">
      <alignment/>
      <protection locked="0"/>
    </xf>
    <xf numFmtId="0" fontId="26" fillId="4" borderId="7" xfId="0" applyFont="1" applyFill="1" applyBorder="1" applyAlignment="1" applyProtection="1">
      <alignment/>
      <protection locked="0"/>
    </xf>
    <xf numFmtId="0" fontId="29" fillId="4" borderId="7" xfId="0" applyFont="1" applyFill="1" applyBorder="1" applyAlignment="1" applyProtection="1">
      <alignment/>
      <protection/>
    </xf>
    <xf numFmtId="0" fontId="26" fillId="4" borderId="7" xfId="0" applyFont="1" applyFill="1" applyBorder="1" applyAlignment="1" applyProtection="1">
      <alignment/>
      <protection/>
    </xf>
    <xf numFmtId="0" fontId="8" fillId="3" borderId="7" xfId="0" applyFont="1" applyFill="1" applyBorder="1" applyAlignment="1">
      <alignment horizontal="center"/>
    </xf>
    <xf numFmtId="0" fontId="24" fillId="3" borderId="7" xfId="0" applyFont="1" applyFill="1" applyBorder="1" applyAlignment="1">
      <alignment/>
    </xf>
    <xf numFmtId="0" fontId="26" fillId="4" borderId="7" xfId="0" applyFont="1" applyFill="1" applyBorder="1" applyAlignment="1">
      <alignment/>
    </xf>
    <xf numFmtId="0" fontId="24" fillId="3" borderId="2" xfId="0" applyFont="1" applyFill="1" applyBorder="1" applyAlignment="1">
      <alignment/>
    </xf>
    <xf numFmtId="0" fontId="26" fillId="4" borderId="2" xfId="0" applyFont="1" applyFill="1" applyBorder="1" applyAlignment="1">
      <alignment/>
    </xf>
    <xf numFmtId="0" fontId="29" fillId="4" borderId="2" xfId="0" applyFont="1" applyFill="1" applyBorder="1" applyAlignment="1" applyProtection="1">
      <alignment/>
      <protection/>
    </xf>
    <xf numFmtId="0" fontId="26" fillId="3" borderId="3" xfId="0" applyFont="1" applyFill="1" applyBorder="1" applyAlignment="1">
      <alignment horizontal="centerContinuous"/>
    </xf>
    <xf numFmtId="0" fontId="30" fillId="3" borderId="12" xfId="0" applyFont="1" applyFill="1" applyBorder="1" applyAlignment="1">
      <alignment horizontal="left"/>
    </xf>
    <xf numFmtId="0" fontId="26" fillId="4" borderId="12" xfId="0" applyFont="1" applyFill="1" applyBorder="1" applyAlignment="1">
      <alignment/>
    </xf>
    <xf numFmtId="0" fontId="26" fillId="3" borderId="9" xfId="0" applyFont="1" applyFill="1" applyBorder="1" applyAlignment="1">
      <alignment horizontal="centerContinuous"/>
    </xf>
    <xf numFmtId="0" fontId="24" fillId="3" borderId="0" xfId="0" applyFont="1" applyFill="1" applyBorder="1" applyAlignment="1">
      <alignment horizontal="left"/>
    </xf>
    <xf numFmtId="0" fontId="8" fillId="4" borderId="0" xfId="0" applyFont="1" applyFill="1" applyBorder="1" applyAlignment="1" applyProtection="1">
      <alignment horizontal="right"/>
      <protection locked="0"/>
    </xf>
    <xf numFmtId="0" fontId="8" fillId="4" borderId="0" xfId="0" applyFont="1" applyFill="1" applyBorder="1" applyAlignment="1" applyProtection="1">
      <alignment/>
      <protection locked="0"/>
    </xf>
    <xf numFmtId="0" fontId="8" fillId="4" borderId="0" xfId="0" applyFont="1" applyFill="1" applyBorder="1" applyAlignment="1" applyProtection="1">
      <alignment/>
      <protection/>
    </xf>
    <xf numFmtId="0" fontId="29" fillId="4" borderId="0" xfId="0" applyFont="1" applyFill="1" applyBorder="1" applyAlignment="1" applyProtection="1">
      <alignment/>
      <protection/>
    </xf>
    <xf numFmtId="0" fontId="26" fillId="3" borderId="5" xfId="0" applyFont="1" applyFill="1" applyBorder="1" applyAlignment="1">
      <alignment horizontal="centerContinuous"/>
    </xf>
    <xf numFmtId="0" fontId="30" fillId="3" borderId="15" xfId="0" applyFont="1" applyFill="1" applyBorder="1" applyAlignment="1">
      <alignment horizontal="left"/>
    </xf>
    <xf numFmtId="0" fontId="26" fillId="4" borderId="15" xfId="0" applyFont="1" applyFill="1" applyBorder="1" applyAlignment="1">
      <alignment/>
    </xf>
    <xf numFmtId="0" fontId="8" fillId="4" borderId="4" xfId="0" applyFont="1" applyFill="1" applyBorder="1" applyAlignment="1" applyProtection="1">
      <alignment horizontal="right"/>
      <protection locked="0"/>
    </xf>
    <xf numFmtId="0" fontId="8" fillId="4" borderId="4" xfId="0" applyFont="1" applyFill="1" applyBorder="1" applyAlignment="1" applyProtection="1">
      <alignment horizontal="right"/>
      <protection/>
    </xf>
    <xf numFmtId="0" fontId="8" fillId="4" borderId="7" xfId="0" applyFont="1" applyFill="1" applyBorder="1" applyAlignment="1" applyProtection="1">
      <alignment horizontal="right"/>
      <protection locked="0"/>
    </xf>
    <xf numFmtId="0" fontId="8" fillId="4" borderId="7" xfId="0" applyFont="1" applyFill="1" applyBorder="1" applyAlignment="1" applyProtection="1">
      <alignment horizontal="right"/>
      <protection/>
    </xf>
    <xf numFmtId="0" fontId="8" fillId="4" borderId="2" xfId="0" applyFont="1" applyFill="1" applyBorder="1" applyAlignment="1" applyProtection="1">
      <alignment horizontal="right"/>
      <protection locked="0"/>
    </xf>
    <xf numFmtId="0" fontId="8" fillId="4" borderId="2" xfId="0" applyFont="1" applyFill="1" applyBorder="1" applyAlignment="1" applyProtection="1">
      <alignment horizontal="right"/>
      <protection/>
    </xf>
    <xf numFmtId="0" fontId="30" fillId="3" borderId="0" xfId="0" applyFont="1" applyFill="1" applyBorder="1" applyAlignment="1">
      <alignment horizontal="left"/>
    </xf>
    <xf numFmtId="0" fontId="26" fillId="4" borderId="0" xfId="0" applyFont="1" applyFill="1" applyBorder="1" applyAlignment="1">
      <alignment/>
    </xf>
    <xf numFmtId="0" fontId="8" fillId="3" borderId="7" xfId="0" applyFont="1" applyFill="1" applyBorder="1" applyAlignment="1">
      <alignment horizontal="centerContinuous"/>
    </xf>
    <xf numFmtId="0" fontId="8" fillId="4" borderId="11" xfId="0" applyFont="1" applyFill="1" applyBorder="1" applyAlignment="1" applyProtection="1">
      <alignment horizontal="right"/>
      <protection locked="0"/>
    </xf>
    <xf numFmtId="0" fontId="8" fillId="4" borderId="11" xfId="0" applyFont="1" applyFill="1" applyBorder="1" applyAlignment="1" applyProtection="1">
      <alignment horizontal="right"/>
      <protection/>
    </xf>
    <xf numFmtId="0" fontId="29" fillId="4" borderId="11" xfId="0" applyFont="1" applyFill="1" applyBorder="1" applyAlignment="1" applyProtection="1">
      <alignment/>
      <protection/>
    </xf>
    <xf numFmtId="0" fontId="29" fillId="4" borderId="11" xfId="0" applyFont="1" applyFill="1" applyBorder="1" applyAlignment="1" applyProtection="1">
      <alignment/>
      <protection locked="0"/>
    </xf>
    <xf numFmtId="0" fontId="8" fillId="4" borderId="11" xfId="0" applyFont="1" applyFill="1" applyBorder="1" applyAlignment="1" applyProtection="1">
      <alignment/>
      <protection locked="0"/>
    </xf>
    <xf numFmtId="0" fontId="8" fillId="4" borderId="11" xfId="0" applyFont="1" applyFill="1" applyBorder="1" applyAlignment="1" applyProtection="1">
      <alignment/>
      <protection/>
    </xf>
    <xf numFmtId="0" fontId="8" fillId="4" borderId="7" xfId="0" applyFont="1" applyFill="1" applyBorder="1" applyAlignment="1" applyProtection="1">
      <alignment/>
      <protection locked="0"/>
    </xf>
    <xf numFmtId="0" fontId="8" fillId="4" borderId="7" xfId="0" applyFont="1" applyFill="1" applyBorder="1" applyAlignment="1" applyProtection="1">
      <alignment/>
      <protection/>
    </xf>
    <xf numFmtId="0" fontId="29" fillId="4" borderId="7" xfId="0" applyFont="1" applyFill="1" applyBorder="1" applyAlignment="1" applyProtection="1">
      <alignment horizontal="right"/>
      <protection locked="0"/>
    </xf>
    <xf numFmtId="0" fontId="29" fillId="4" borderId="7" xfId="0" applyFont="1" applyFill="1" applyBorder="1" applyAlignment="1" applyProtection="1">
      <alignment horizontal="right"/>
      <protection/>
    </xf>
    <xf numFmtId="0" fontId="29" fillId="4" borderId="7" xfId="0" applyFont="1" applyFill="1" applyBorder="1" applyAlignment="1" applyProtection="1">
      <alignment/>
      <protection locked="0"/>
    </xf>
    <xf numFmtId="0" fontId="24" fillId="4" borderId="7" xfId="0" applyFont="1" applyFill="1" applyBorder="1" applyAlignment="1" applyProtection="1">
      <alignment/>
      <protection locked="0"/>
    </xf>
    <xf numFmtId="0" fontId="24" fillId="4" borderId="7" xfId="0" applyFont="1" applyFill="1" applyBorder="1" applyAlignment="1" applyProtection="1">
      <alignment/>
      <protection/>
    </xf>
    <xf numFmtId="0" fontId="31" fillId="4" borderId="7" xfId="0" applyFont="1" applyFill="1" applyBorder="1" applyAlignment="1" applyProtection="1">
      <alignment/>
      <protection/>
    </xf>
    <xf numFmtId="0" fontId="26" fillId="3" borderId="1" xfId="0" applyFont="1" applyFill="1" applyBorder="1" applyAlignment="1">
      <alignment horizontal="centerContinuous"/>
    </xf>
    <xf numFmtId="0" fontId="27" fillId="3" borderId="1" xfId="0" applyFont="1" applyFill="1" applyBorder="1" applyAlignment="1">
      <alignment horizontal="left"/>
    </xf>
    <xf numFmtId="0" fontId="27" fillId="4" borderId="1" xfId="0" applyFont="1" applyFill="1" applyBorder="1" applyAlignment="1">
      <alignment/>
    </xf>
    <xf numFmtId="0" fontId="27" fillId="3" borderId="1" xfId="0" applyFont="1" applyFill="1" applyBorder="1" applyAlignment="1">
      <alignment horizontal="centerContinuous"/>
    </xf>
    <xf numFmtId="0" fontId="24" fillId="3" borderId="1" xfId="0" applyFont="1" applyFill="1" applyBorder="1" applyAlignment="1">
      <alignment horizontal="center"/>
    </xf>
    <xf numFmtId="0" fontId="27" fillId="3" borderId="1" xfId="0" applyFont="1" applyFill="1" applyBorder="1" applyAlignment="1">
      <alignment/>
    </xf>
    <xf numFmtId="0" fontId="24" fillId="3" borderId="7" xfId="0" applyFont="1" applyFill="1" applyBorder="1" applyAlignment="1">
      <alignment horizontal="center"/>
    </xf>
    <xf numFmtId="0" fontId="26" fillId="4" borderId="4" xfId="0" applyFont="1" applyFill="1" applyBorder="1" applyAlignment="1">
      <alignment/>
    </xf>
    <xf numFmtId="0" fontId="24" fillId="3" borderId="2" xfId="0" applyFont="1" applyFill="1" applyBorder="1" applyAlignment="1">
      <alignment horizontal="center"/>
    </xf>
    <xf numFmtId="0" fontId="24" fillId="3" borderId="9" xfId="0" applyFont="1" applyFill="1" applyBorder="1" applyAlignment="1">
      <alignment/>
    </xf>
    <xf numFmtId="0" fontId="24" fillId="3" borderId="0" xfId="0" applyFont="1" applyFill="1" applyBorder="1" applyAlignment="1">
      <alignment/>
    </xf>
    <xf numFmtId="0" fontId="8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/>
    </xf>
    <xf numFmtId="0" fontId="24" fillId="3" borderId="4" xfId="0" applyFont="1" applyFill="1" applyBorder="1" applyAlignment="1">
      <alignment horizontal="center"/>
    </xf>
    <xf numFmtId="0" fontId="32" fillId="3" borderId="4" xfId="0" applyFont="1" applyFill="1" applyBorder="1" applyAlignment="1">
      <alignment/>
    </xf>
    <xf numFmtId="0" fontId="29" fillId="4" borderId="4" xfId="0" applyFont="1" applyFill="1" applyBorder="1" applyAlignment="1" applyProtection="1">
      <alignment/>
      <protection locked="0"/>
    </xf>
    <xf numFmtId="0" fontId="8" fillId="4" borderId="4" xfId="0" applyFont="1" applyFill="1" applyBorder="1" applyAlignment="1" applyProtection="1">
      <alignment/>
      <protection locked="0"/>
    </xf>
    <xf numFmtId="0" fontId="8" fillId="4" borderId="4" xfId="0" applyFont="1" applyFill="1" applyBorder="1" applyAlignment="1" applyProtection="1">
      <alignment/>
      <protection/>
    </xf>
    <xf numFmtId="0" fontId="24" fillId="3" borderId="10" xfId="0" applyFont="1" applyFill="1" applyBorder="1" applyAlignment="1">
      <alignment horizontal="center"/>
    </xf>
    <xf numFmtId="0" fontId="26" fillId="4" borderId="1" xfId="0" applyFont="1" applyFill="1" applyBorder="1" applyAlignment="1">
      <alignment/>
    </xf>
    <xf numFmtId="0" fontId="26" fillId="4" borderId="1" xfId="0" applyFont="1" applyFill="1" applyBorder="1" applyAlignment="1">
      <alignment horizontal="right"/>
    </xf>
    <xf numFmtId="0" fontId="26" fillId="3" borderId="0" xfId="0" applyFont="1" applyFill="1" applyAlignment="1">
      <alignment/>
    </xf>
    <xf numFmtId="0" fontId="26" fillId="3" borderId="0" xfId="0" applyFont="1" applyFill="1" applyAlignment="1">
      <alignment horizontal="center"/>
    </xf>
    <xf numFmtId="0" fontId="26" fillId="4" borderId="0" xfId="0" applyFont="1" applyFill="1" applyAlignment="1">
      <alignment/>
    </xf>
    <xf numFmtId="0" fontId="26" fillId="4" borderId="4" xfId="0" applyFont="1" applyFill="1" applyBorder="1" applyAlignment="1">
      <alignment horizontal="right"/>
    </xf>
    <xf numFmtId="0" fontId="8" fillId="4" borderId="2" xfId="0" applyFont="1" applyFill="1" applyBorder="1" applyAlignment="1" applyProtection="1">
      <alignment/>
      <protection locked="0"/>
    </xf>
    <xf numFmtId="0" fontId="24" fillId="3" borderId="1" xfId="0" applyFont="1" applyFill="1" applyBorder="1" applyAlignment="1">
      <alignment horizontal="centerContinuous"/>
    </xf>
    <xf numFmtId="0" fontId="24" fillId="0" borderId="0" xfId="0" applyFont="1" applyAlignment="1">
      <alignment/>
    </xf>
    <xf numFmtId="0" fontId="8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7" fillId="3" borderId="5" xfId="0" applyFont="1" applyFill="1" applyBorder="1" applyAlignment="1">
      <alignment horizontal="centerContinuous"/>
    </xf>
    <xf numFmtId="0" fontId="27" fillId="3" borderId="15" xfId="0" applyFont="1" applyFill="1" applyBorder="1" applyAlignment="1">
      <alignment horizontal="left"/>
    </xf>
    <xf numFmtId="0" fontId="26" fillId="4" borderId="15" xfId="0" applyFont="1" applyFill="1" applyBorder="1" applyAlignment="1">
      <alignment horizontal="right"/>
    </xf>
    <xf numFmtId="0" fontId="27" fillId="3" borderId="10" xfId="0" applyFont="1" applyFill="1" applyBorder="1" applyAlignment="1">
      <alignment horizontal="centerContinuous"/>
    </xf>
    <xf numFmtId="0" fontId="30" fillId="3" borderId="13" xfId="0" applyFont="1" applyFill="1" applyBorder="1" applyAlignment="1">
      <alignment horizontal="left"/>
    </xf>
    <xf numFmtId="0" fontId="26" fillId="4" borderId="13" xfId="0" applyFont="1" applyFill="1" applyBorder="1" applyAlignment="1">
      <alignment/>
    </xf>
    <xf numFmtId="0" fontId="8" fillId="4" borderId="2" xfId="0" applyFont="1" applyFill="1" applyBorder="1" applyAlignment="1" applyProtection="1">
      <alignment/>
      <protection/>
    </xf>
    <xf numFmtId="0" fontId="0" fillId="3" borderId="9" xfId="0" applyFill="1" applyBorder="1" applyAlignment="1">
      <alignment/>
    </xf>
    <xf numFmtId="0" fontId="0" fillId="3" borderId="0" xfId="0" applyFill="1" applyBorder="1" applyAlignment="1">
      <alignment/>
    </xf>
    <xf numFmtId="0" fontId="0" fillId="4" borderId="0" xfId="0" applyFill="1" applyBorder="1" applyAlignment="1" applyProtection="1">
      <alignment/>
      <protection locked="0"/>
    </xf>
    <xf numFmtId="0" fontId="24" fillId="3" borderId="4" xfId="0" applyFont="1" applyFill="1" applyBorder="1" applyAlignment="1">
      <alignment horizontal="centerContinuous"/>
    </xf>
    <xf numFmtId="0" fontId="24" fillId="3" borderId="7" xfId="0" applyFont="1" applyFill="1" applyBorder="1" applyAlignment="1">
      <alignment horizontal="centerContinuous"/>
    </xf>
    <xf numFmtId="0" fontId="26" fillId="5" borderId="7" xfId="0" applyFont="1" applyFill="1" applyBorder="1" applyAlignment="1" applyProtection="1">
      <alignment/>
      <protection locked="0"/>
    </xf>
    <xf numFmtId="0" fontId="26" fillId="5" borderId="7" xfId="0" applyFont="1" applyFill="1" applyBorder="1" applyAlignment="1">
      <alignment/>
    </xf>
    <xf numFmtId="0" fontId="24" fillId="3" borderId="2" xfId="0" applyFont="1" applyFill="1" applyBorder="1" applyAlignment="1">
      <alignment horizontal="centerContinuous"/>
    </xf>
    <xf numFmtId="0" fontId="24" fillId="4" borderId="0" xfId="0" applyFont="1" applyFill="1" applyBorder="1" applyAlignment="1">
      <alignment horizontal="right"/>
    </xf>
    <xf numFmtId="0" fontId="24" fillId="4" borderId="0" xfId="0" applyFont="1" applyFill="1" applyBorder="1" applyAlignment="1">
      <alignment/>
    </xf>
    <xf numFmtId="0" fontId="8" fillId="3" borderId="0" xfId="0" applyFont="1" applyFill="1" applyAlignment="1" applyProtection="1">
      <alignment horizontal="center"/>
      <protection/>
    </xf>
    <xf numFmtId="0" fontId="8" fillId="3" borderId="0" xfId="0" applyFont="1" applyFill="1" applyAlignment="1" applyProtection="1">
      <alignment/>
      <protection/>
    </xf>
    <xf numFmtId="0" fontId="8" fillId="4" borderId="0" xfId="0" applyFont="1" applyFill="1" applyAlignment="1" applyProtection="1">
      <alignment/>
      <protection/>
    </xf>
    <xf numFmtId="0" fontId="8" fillId="3" borderId="0" xfId="0" applyFont="1" applyFill="1" applyAlignment="1">
      <alignment/>
    </xf>
    <xf numFmtId="0" fontId="8" fillId="4" borderId="0" xfId="0" applyFont="1" applyFill="1" applyAlignment="1">
      <alignment/>
    </xf>
    <xf numFmtId="0" fontId="24" fillId="3" borderId="1" xfId="0" applyFont="1" applyFill="1" applyBorder="1" applyAlignment="1">
      <alignment horizontal="left"/>
    </xf>
    <xf numFmtId="0" fontId="27" fillId="0" borderId="0" xfId="0" applyFont="1" applyBorder="1" applyAlignment="1">
      <alignment horizontal="centerContinuous"/>
    </xf>
    <xf numFmtId="0" fontId="24" fillId="6" borderId="0" xfId="0" applyFont="1" applyFill="1" applyBorder="1" applyAlignment="1">
      <alignment horizontal="center"/>
    </xf>
    <xf numFmtId="0" fontId="24" fillId="6" borderId="0" xfId="0" applyFont="1" applyFill="1" applyBorder="1" applyAlignment="1">
      <alignment horizontal="right"/>
    </xf>
    <xf numFmtId="0" fontId="27" fillId="6" borderId="0" xfId="0" applyFont="1" applyFill="1" applyBorder="1" applyAlignment="1">
      <alignment/>
    </xf>
    <xf numFmtId="0" fontId="24" fillId="3" borderId="1" xfId="0" applyFont="1" applyFill="1" applyBorder="1" applyAlignment="1">
      <alignment/>
    </xf>
    <xf numFmtId="0" fontId="27" fillId="3" borderId="1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24" fillId="3" borderId="0" xfId="0" applyFont="1" applyFill="1" applyAlignment="1">
      <alignment/>
    </xf>
    <xf numFmtId="0" fontId="8" fillId="4" borderId="0" xfId="0" applyFont="1" applyFill="1" applyAlignment="1">
      <alignment horizontal="right"/>
    </xf>
    <xf numFmtId="0" fontId="24" fillId="3" borderId="10" xfId="0" applyFont="1" applyFill="1" applyBorder="1" applyAlignment="1">
      <alignment/>
    </xf>
    <xf numFmtId="0" fontId="24" fillId="3" borderId="13" xfId="0" applyFont="1" applyFill="1" applyBorder="1" applyAlignment="1">
      <alignment/>
    </xf>
    <xf numFmtId="0" fontId="29" fillId="4" borderId="13" xfId="0" applyFont="1" applyFill="1" applyBorder="1" applyAlignment="1" applyProtection="1">
      <alignment/>
      <protection/>
    </xf>
    <xf numFmtId="0" fontId="26" fillId="4" borderId="14" xfId="0" applyFont="1" applyFill="1" applyBorder="1" applyAlignment="1">
      <alignment/>
    </xf>
    <xf numFmtId="0" fontId="29" fillId="4" borderId="14" xfId="0" applyFont="1" applyFill="1" applyBorder="1" applyAlignment="1" applyProtection="1">
      <alignment/>
      <protection/>
    </xf>
    <xf numFmtId="0" fontId="8" fillId="4" borderId="7" xfId="0" applyFont="1" applyFill="1" applyBorder="1" applyAlignment="1">
      <alignment/>
    </xf>
    <xf numFmtId="0" fontId="8" fillId="4" borderId="2" xfId="0" applyFont="1" applyFill="1" applyBorder="1" applyAlignment="1">
      <alignment/>
    </xf>
    <xf numFmtId="0" fontId="8" fillId="4" borderId="4" xfId="0" applyFont="1" applyFill="1" applyBorder="1" applyAlignment="1">
      <alignment/>
    </xf>
    <xf numFmtId="0" fontId="26" fillId="4" borderId="2" xfId="0" applyFont="1" applyFill="1" applyBorder="1" applyAlignment="1" applyProtection="1">
      <alignment/>
      <protection locked="0"/>
    </xf>
    <xf numFmtId="0" fontId="4" fillId="7" borderId="4" xfId="0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8" fillId="5" borderId="3" xfId="0" applyFont="1" applyFill="1" applyBorder="1" applyAlignment="1">
      <alignment/>
    </xf>
    <xf numFmtId="0" fontId="8" fillId="5" borderId="12" xfId="0" applyFont="1" applyFill="1" applyBorder="1" applyAlignment="1">
      <alignment/>
    </xf>
    <xf numFmtId="0" fontId="8" fillId="5" borderId="8" xfId="0" applyFont="1" applyFill="1" applyBorder="1" applyAlignment="1">
      <alignment/>
    </xf>
    <xf numFmtId="0" fontId="4" fillId="7" borderId="7" xfId="0" applyFont="1" applyFill="1" applyBorder="1" applyAlignment="1">
      <alignment/>
    </xf>
    <xf numFmtId="0" fontId="4" fillId="7" borderId="7" xfId="0" applyFont="1" applyFill="1" applyBorder="1" applyAlignment="1">
      <alignment horizontal="centerContinuous"/>
    </xf>
    <xf numFmtId="0" fontId="4" fillId="5" borderId="7" xfId="0" applyFont="1" applyFill="1" applyBorder="1" applyAlignment="1">
      <alignment/>
    </xf>
    <xf numFmtId="0" fontId="8" fillId="5" borderId="5" xfId="0" applyFont="1" applyFill="1" applyBorder="1" applyAlignment="1">
      <alignment/>
    </xf>
    <xf numFmtId="0" fontId="8" fillId="5" borderId="15" xfId="0" applyFont="1" applyFill="1" applyBorder="1" applyAlignment="1">
      <alignment/>
    </xf>
    <xf numFmtId="0" fontId="8" fillId="5" borderId="6" xfId="0" applyFont="1" applyFill="1" applyBorder="1" applyAlignment="1">
      <alignment/>
    </xf>
    <xf numFmtId="0" fontId="4" fillId="5" borderId="7" xfId="0" applyFont="1" applyFill="1" applyBorder="1" applyAlignment="1">
      <alignment horizontal="centerContinuous"/>
    </xf>
    <xf numFmtId="0" fontId="33" fillId="7" borderId="7" xfId="0" applyFont="1" applyFill="1" applyBorder="1" applyAlignment="1">
      <alignment horizontal="centerContinuous"/>
    </xf>
    <xf numFmtId="0" fontId="4" fillId="7" borderId="4" xfId="0" applyFont="1" applyFill="1" applyBorder="1" applyAlignment="1">
      <alignment horizontal="centerContinuous"/>
    </xf>
    <xf numFmtId="0" fontId="33" fillId="5" borderId="7" xfId="0" applyFont="1" applyFill="1" applyBorder="1" applyAlignment="1">
      <alignment horizontal="centerContinuous"/>
    </xf>
    <xf numFmtId="0" fontId="4" fillId="5" borderId="4" xfId="0" applyFont="1" applyFill="1" applyBorder="1" applyAlignment="1">
      <alignment horizontal="centerContinuous"/>
    </xf>
    <xf numFmtId="0" fontId="4" fillId="7" borderId="2" xfId="0" applyFont="1" applyFill="1" applyBorder="1" applyAlignment="1">
      <alignment/>
    </xf>
    <xf numFmtId="0" fontId="4" fillId="5" borderId="2" xfId="0" applyFont="1" applyFill="1" applyBorder="1" applyAlignment="1">
      <alignment/>
    </xf>
    <xf numFmtId="0" fontId="26" fillId="0" borderId="4" xfId="0" applyFont="1" applyBorder="1" applyAlignment="1">
      <alignment/>
    </xf>
    <xf numFmtId="0" fontId="8" fillId="8" borderId="7" xfId="0" applyFont="1" applyFill="1" applyBorder="1" applyAlignment="1">
      <alignment/>
    </xf>
    <xf numFmtId="0" fontId="26" fillId="8" borderId="7" xfId="0" applyFont="1" applyFill="1" applyBorder="1" applyAlignment="1">
      <alignment/>
    </xf>
    <xf numFmtId="0" fontId="8" fillId="8" borderId="0" xfId="0" applyFont="1" applyFill="1" applyAlignment="1">
      <alignment/>
    </xf>
    <xf numFmtId="0" fontId="26" fillId="0" borderId="2" xfId="0" applyFont="1" applyBorder="1" applyAlignment="1">
      <alignment/>
    </xf>
    <xf numFmtId="0" fontId="26" fillId="0" borderId="1" xfId="0" applyFont="1" applyBorder="1" applyAlignment="1">
      <alignment/>
    </xf>
    <xf numFmtId="0" fontId="26" fillId="0" borderId="7" xfId="0" applyFont="1" applyBorder="1" applyAlignment="1">
      <alignment/>
    </xf>
    <xf numFmtId="0" fontId="8" fillId="0" borderId="1" xfId="0" applyFont="1" applyBorder="1" applyAlignment="1">
      <alignment horizontal="centerContinuous"/>
    </xf>
    <xf numFmtId="0" fontId="8" fillId="9" borderId="0" xfId="0" applyFont="1" applyFill="1" applyAlignment="1">
      <alignment/>
    </xf>
    <xf numFmtId="0" fontId="26" fillId="9" borderId="0" xfId="0" applyFont="1" applyFill="1" applyAlignment="1">
      <alignment/>
    </xf>
    <xf numFmtId="0" fontId="26" fillId="8" borderId="4" xfId="0" applyFont="1" applyFill="1" applyBorder="1" applyAlignment="1">
      <alignment/>
    </xf>
    <xf numFmtId="0" fontId="8" fillId="0" borderId="0" xfId="0" applyFont="1" applyBorder="1" applyAlignment="1">
      <alignment horizontal="centerContinuous"/>
    </xf>
    <xf numFmtId="0" fontId="26" fillId="0" borderId="0" xfId="0" applyFont="1" applyBorder="1" applyAlignment="1">
      <alignment/>
    </xf>
    <xf numFmtId="0" fontId="8" fillId="7" borderId="4" xfId="0" applyFont="1" applyFill="1" applyBorder="1" applyAlignment="1">
      <alignment/>
    </xf>
    <xf numFmtId="0" fontId="8" fillId="5" borderId="4" xfId="0" applyFont="1" applyFill="1" applyBorder="1" applyAlignment="1">
      <alignment/>
    </xf>
    <xf numFmtId="0" fontId="8" fillId="7" borderId="7" xfId="0" applyFont="1" applyFill="1" applyBorder="1" applyAlignment="1">
      <alignment/>
    </xf>
    <xf numFmtId="0" fontId="8" fillId="5" borderId="7" xfId="0" applyFont="1" applyFill="1" applyBorder="1" applyAlignment="1">
      <alignment/>
    </xf>
    <xf numFmtId="0" fontId="23" fillId="7" borderId="7" xfId="0" applyFont="1" applyFill="1" applyBorder="1" applyAlignment="1">
      <alignment horizontal="centerContinuous"/>
    </xf>
    <xf numFmtId="0" fontId="23" fillId="5" borderId="7" xfId="0" applyFont="1" applyFill="1" applyBorder="1" applyAlignment="1">
      <alignment horizontal="centerContinuous"/>
    </xf>
    <xf numFmtId="0" fontId="8" fillId="7" borderId="2" xfId="0" applyFont="1" applyFill="1" applyBorder="1" applyAlignment="1">
      <alignment/>
    </xf>
    <xf numFmtId="0" fontId="8" fillId="5" borderId="2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7" fillId="0" borderId="0" xfId="0" applyFont="1" applyAlignment="1">
      <alignment/>
    </xf>
    <xf numFmtId="0" fontId="35" fillId="0" borderId="0" xfId="0" applyFont="1" applyAlignment="1">
      <alignment/>
    </xf>
    <xf numFmtId="0" fontId="33" fillId="7" borderId="9" xfId="0" applyFont="1" applyFill="1" applyBorder="1" applyAlignment="1">
      <alignment horizontal="centerContinuous"/>
    </xf>
    <xf numFmtId="0" fontId="4" fillId="7" borderId="11" xfId="0" applyFont="1" applyFill="1" applyBorder="1" applyAlignment="1">
      <alignment horizontal="centerContinuous"/>
    </xf>
    <xf numFmtId="0" fontId="4" fillId="7" borderId="9" xfId="0" applyFont="1" applyFill="1" applyBorder="1" applyAlignment="1">
      <alignment/>
    </xf>
    <xf numFmtId="0" fontId="4" fillId="7" borderId="5" xfId="0" applyFont="1" applyFill="1" applyBorder="1" applyAlignment="1">
      <alignment/>
    </xf>
    <xf numFmtId="0" fontId="4" fillId="7" borderId="2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Continuous"/>
    </xf>
    <xf numFmtId="0" fontId="4" fillId="5" borderId="2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4" fillId="3" borderId="3" xfId="0" applyFont="1" applyFill="1" applyBorder="1" applyAlignment="1" applyProtection="1">
      <alignment/>
      <protection locked="0"/>
    </xf>
    <xf numFmtId="0" fontId="24" fillId="3" borderId="9" xfId="0" applyFont="1" applyFill="1" applyBorder="1" applyAlignment="1" applyProtection="1">
      <alignment/>
      <protection locked="0"/>
    </xf>
    <xf numFmtId="0" fontId="24" fillId="3" borderId="5" xfId="0" applyFont="1" applyFill="1" applyBorder="1" applyAlignment="1">
      <alignment/>
    </xf>
    <xf numFmtId="0" fontId="26" fillId="3" borderId="10" xfId="0" applyFont="1" applyFill="1" applyBorder="1" applyAlignment="1">
      <alignment horizontal="centerContinuous"/>
    </xf>
    <xf numFmtId="0" fontId="24" fillId="3" borderId="4" xfId="0" applyFont="1" applyFill="1" applyBorder="1" applyAlignment="1">
      <alignment horizontal="left"/>
    </xf>
    <xf numFmtId="0" fontId="26" fillId="3" borderId="4" xfId="0" applyFont="1" applyFill="1" applyBorder="1" applyAlignment="1">
      <alignment horizontal="centerContinuous"/>
    </xf>
    <xf numFmtId="0" fontId="27" fillId="4" borderId="2" xfId="0" applyFont="1" applyFill="1" applyBorder="1" applyAlignment="1">
      <alignment/>
    </xf>
    <xf numFmtId="0" fontId="26" fillId="3" borderId="7" xfId="0" applyFont="1" applyFill="1" applyBorder="1" applyAlignment="1">
      <alignment horizontal="centerContinuous"/>
    </xf>
    <xf numFmtId="0" fontId="24" fillId="3" borderId="7" xfId="0" applyFont="1" applyFill="1" applyBorder="1" applyAlignment="1">
      <alignment horizontal="left"/>
    </xf>
    <xf numFmtId="0" fontId="27" fillId="3" borderId="13" xfId="0" applyFont="1" applyFill="1" applyBorder="1" applyAlignment="1">
      <alignment/>
    </xf>
    <xf numFmtId="0" fontId="27" fillId="4" borderId="13" xfId="0" applyFont="1" applyFill="1" applyBorder="1" applyAlignment="1">
      <alignment/>
    </xf>
    <xf numFmtId="0" fontId="27" fillId="4" borderId="14" xfId="0" applyFont="1" applyFill="1" applyBorder="1" applyAlignment="1">
      <alignment/>
    </xf>
    <xf numFmtId="0" fontId="29" fillId="4" borderId="6" xfId="0" applyFont="1" applyFill="1" applyBorder="1" applyAlignment="1" applyProtection="1">
      <alignment/>
      <protection/>
    </xf>
    <xf numFmtId="0" fontId="27" fillId="4" borderId="12" xfId="0" applyFont="1" applyFill="1" applyBorder="1" applyAlignment="1">
      <alignment/>
    </xf>
    <xf numFmtId="0" fontId="32" fillId="3" borderId="3" xfId="0" applyFont="1" applyFill="1" applyBorder="1" applyAlignment="1">
      <alignment/>
    </xf>
    <xf numFmtId="0" fontId="8" fillId="4" borderId="8" xfId="0" applyFont="1" applyFill="1" applyBorder="1" applyAlignment="1" applyProtection="1">
      <alignment/>
      <protection/>
    </xf>
    <xf numFmtId="0" fontId="24" fillId="3" borderId="12" xfId="0" applyFont="1" applyFill="1" applyBorder="1" applyAlignment="1">
      <alignment/>
    </xf>
    <xf numFmtId="0" fontId="0" fillId="3" borderId="2" xfId="0" applyFill="1" applyBorder="1" applyAlignment="1">
      <alignment/>
    </xf>
    <xf numFmtId="0" fontId="27" fillId="3" borderId="2" xfId="0" applyFont="1" applyFill="1" applyBorder="1" applyAlignment="1">
      <alignment horizontal="left"/>
    </xf>
    <xf numFmtId="0" fontId="26" fillId="4" borderId="0" xfId="0" applyFont="1" applyFill="1" applyBorder="1" applyAlignment="1" applyProtection="1">
      <alignment/>
      <protection locked="0"/>
    </xf>
    <xf numFmtId="0" fontId="24" fillId="4" borderId="13" xfId="0" applyFont="1" applyFill="1" applyBorder="1" applyAlignment="1">
      <alignment horizontal="right"/>
    </xf>
    <xf numFmtId="0" fontId="8" fillId="4" borderId="13" xfId="0" applyFont="1" applyFill="1" applyBorder="1" applyAlignment="1" applyProtection="1">
      <alignment horizontal="right"/>
      <protection locked="0"/>
    </xf>
    <xf numFmtId="0" fontId="8" fillId="4" borderId="13" xfId="0" applyFont="1" applyFill="1" applyBorder="1" applyAlignment="1" applyProtection="1">
      <alignment horizontal="right"/>
      <protection/>
    </xf>
    <xf numFmtId="0" fontId="26" fillId="4" borderId="13" xfId="0" applyFont="1" applyFill="1" applyBorder="1" applyAlignment="1" applyProtection="1">
      <alignment/>
      <protection locked="0"/>
    </xf>
    <xf numFmtId="0" fontId="29" fillId="4" borderId="1" xfId="0" applyFont="1" applyFill="1" applyBorder="1" applyAlignment="1" applyProtection="1">
      <alignment/>
      <protection/>
    </xf>
    <xf numFmtId="0" fontId="8" fillId="3" borderId="0" xfId="0" applyFont="1" applyFill="1" applyBorder="1" applyAlignment="1" applyProtection="1">
      <alignment horizontal="center"/>
      <protection/>
    </xf>
    <xf numFmtId="0" fontId="8" fillId="3" borderId="0" xfId="0" applyFont="1" applyFill="1" applyBorder="1" applyAlignment="1" applyProtection="1">
      <alignment/>
      <protection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24" fillId="3" borderId="14" xfId="0" applyFont="1" applyFill="1" applyBorder="1" applyAlignment="1">
      <alignment/>
    </xf>
    <xf numFmtId="0" fontId="26" fillId="4" borderId="7" xfId="0" applyFont="1" applyFill="1" applyBorder="1" applyAlignment="1" applyProtection="1">
      <alignment horizontal="right"/>
      <protection locked="0"/>
    </xf>
    <xf numFmtId="0" fontId="36" fillId="4" borderId="2" xfId="0" applyFont="1" applyFill="1" applyBorder="1" applyAlignment="1" applyProtection="1">
      <alignment/>
      <protection locked="0"/>
    </xf>
    <xf numFmtId="0" fontId="26" fillId="4" borderId="2" xfId="0" applyFont="1" applyFill="1" applyBorder="1" applyAlignment="1" applyProtection="1">
      <alignment/>
      <protection/>
    </xf>
    <xf numFmtId="0" fontId="26" fillId="4" borderId="3" xfId="0" applyFont="1" applyFill="1" applyBorder="1" applyAlignment="1">
      <alignment/>
    </xf>
    <xf numFmtId="0" fontId="26" fillId="4" borderId="9" xfId="0" applyFont="1" applyFill="1" applyBorder="1" applyAlignment="1">
      <alignment/>
    </xf>
    <xf numFmtId="0" fontId="26" fillId="4" borderId="0" xfId="0" applyFont="1" applyFill="1" applyAlignment="1" applyProtection="1">
      <alignment/>
      <protection/>
    </xf>
    <xf numFmtId="0" fontId="26" fillId="4" borderId="0" xfId="0" applyFont="1" applyFill="1" applyBorder="1" applyAlignment="1">
      <alignment horizontal="right"/>
    </xf>
    <xf numFmtId="0" fontId="26" fillId="4" borderId="0" xfId="0" applyFont="1" applyFill="1" applyBorder="1" applyAlignment="1" applyProtection="1">
      <alignment/>
      <protection/>
    </xf>
    <xf numFmtId="0" fontId="18" fillId="2" borderId="7" xfId="0" applyFont="1" applyFill="1" applyBorder="1" applyAlignment="1">
      <alignment/>
    </xf>
    <xf numFmtId="0" fontId="18" fillId="2" borderId="11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164" fontId="18" fillId="0" borderId="15" xfId="0" applyNumberFormat="1" applyFont="1" applyFill="1" applyBorder="1" applyAlignment="1">
      <alignment/>
    </xf>
    <xf numFmtId="0" fontId="22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34" fillId="0" borderId="7" xfId="0" applyFont="1" applyBorder="1" applyAlignment="1">
      <alignment/>
    </xf>
    <xf numFmtId="3" fontId="8" fillId="0" borderId="7" xfId="0" applyNumberFormat="1" applyFont="1" applyBorder="1" applyAlignment="1">
      <alignment/>
    </xf>
    <xf numFmtId="49" fontId="8" fillId="0" borderId="7" xfId="0" applyNumberFormat="1" applyFont="1" applyBorder="1" applyAlignment="1">
      <alignment/>
    </xf>
    <xf numFmtId="0" fontId="22" fillId="2" borderId="4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3" fontId="22" fillId="2" borderId="1" xfId="0" applyNumberFormat="1" applyFont="1" applyFill="1" applyBorder="1" applyAlignment="1">
      <alignment/>
    </xf>
    <xf numFmtId="0" fontId="34" fillId="2" borderId="1" xfId="0" applyFont="1" applyFill="1" applyBorder="1" applyAlignment="1">
      <alignment/>
    </xf>
    <xf numFmtId="49" fontId="22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/>
    </xf>
    <xf numFmtId="0" fontId="38" fillId="0" borderId="9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2" xfId="0" applyFont="1" applyBorder="1" applyAlignment="1">
      <alignment/>
    </xf>
    <xf numFmtId="0" fontId="9" fillId="2" borderId="1" xfId="0" applyFont="1" applyFill="1" applyBorder="1" applyAlignment="1">
      <alignment/>
    </xf>
    <xf numFmtId="0" fontId="9" fillId="0" borderId="0" xfId="0" applyFont="1" applyAlignment="1">
      <alignment/>
    </xf>
    <xf numFmtId="0" fontId="39" fillId="0" borderId="0" xfId="0" applyFont="1" applyAlignment="1">
      <alignment/>
    </xf>
    <xf numFmtId="0" fontId="21" fillId="0" borderId="7" xfId="0" applyFont="1" applyBorder="1" applyAlignment="1">
      <alignment/>
    </xf>
    <xf numFmtId="164" fontId="15" fillId="0" borderId="2" xfId="0" applyNumberFormat="1" applyFont="1" applyBorder="1" applyAlignment="1">
      <alignment/>
    </xf>
    <xf numFmtId="0" fontId="40" fillId="0" borderId="7" xfId="0" applyFont="1" applyBorder="1" applyAlignment="1">
      <alignment/>
    </xf>
    <xf numFmtId="0" fontId="42" fillId="0" borderId="7" xfId="0" applyFont="1" applyBorder="1" applyAlignment="1">
      <alignment/>
    </xf>
    <xf numFmtId="0" fontId="41" fillId="0" borderId="7" xfId="0" applyFont="1" applyBorder="1" applyAlignment="1">
      <alignment horizontal="left"/>
    </xf>
    <xf numFmtId="0" fontId="9" fillId="0" borderId="7" xfId="0" applyFont="1" applyBorder="1" applyAlignment="1">
      <alignment/>
    </xf>
    <xf numFmtId="0" fontId="9" fillId="0" borderId="7" xfId="0" applyFont="1" applyBorder="1" applyAlignment="1">
      <alignment horizontal="left"/>
    </xf>
    <xf numFmtId="0" fontId="9" fillId="0" borderId="11" xfId="0" applyFont="1" applyBorder="1" applyAlignment="1">
      <alignment/>
    </xf>
    <xf numFmtId="164" fontId="15" fillId="0" borderId="9" xfId="0" applyNumberFormat="1" applyFont="1" applyBorder="1" applyAlignment="1">
      <alignment/>
    </xf>
    <xf numFmtId="0" fontId="41" fillId="0" borderId="7" xfId="0" applyFont="1" applyFill="1" applyBorder="1" applyAlignment="1">
      <alignment horizontal="left"/>
    </xf>
    <xf numFmtId="164" fontId="9" fillId="0" borderId="11" xfId="0" applyNumberFormat="1" applyFont="1" applyFill="1" applyBorder="1" applyAlignment="1">
      <alignment/>
    </xf>
    <xf numFmtId="0" fontId="41" fillId="0" borderId="9" xfId="0" applyFont="1" applyBorder="1" applyAlignment="1">
      <alignment horizontal="left"/>
    </xf>
    <xf numFmtId="0" fontId="37" fillId="0" borderId="4" xfId="0" applyFont="1" applyBorder="1" applyAlignment="1">
      <alignment horizontal="center"/>
    </xf>
    <xf numFmtId="0" fontId="8" fillId="4" borderId="14" xfId="0" applyFont="1" applyFill="1" applyBorder="1" applyAlignment="1">
      <alignment/>
    </xf>
    <xf numFmtId="0" fontId="43" fillId="0" borderId="7" xfId="0" applyFont="1" applyBorder="1" applyAlignment="1">
      <alignment horizontal="center"/>
    </xf>
    <xf numFmtId="3" fontId="8" fillId="0" borderId="2" xfId="0" applyNumberFormat="1" applyFont="1" applyBorder="1" applyAlignment="1">
      <alignment/>
    </xf>
    <xf numFmtId="49" fontId="43" fillId="0" borderId="7" xfId="0" applyNumberFormat="1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164" fontId="18" fillId="2" borderId="13" xfId="0" applyNumberFormat="1" applyFont="1" applyFill="1" applyBorder="1" applyAlignment="1">
      <alignment/>
    </xf>
    <xf numFmtId="164" fontId="18" fillId="2" borderId="1" xfId="0" applyNumberFormat="1" applyFont="1" applyFill="1" applyBorder="1" applyAlignment="1">
      <alignment/>
    </xf>
    <xf numFmtId="0" fontId="11" fillId="0" borderId="5" xfId="0" applyFont="1" applyBorder="1" applyAlignment="1">
      <alignment/>
    </xf>
    <xf numFmtId="0" fontId="11" fillId="0" borderId="4" xfId="0" applyFont="1" applyBorder="1" applyAlignment="1">
      <alignment/>
    </xf>
    <xf numFmtId="0" fontId="37" fillId="0" borderId="4" xfId="0" applyFont="1" applyBorder="1" applyAlignment="1">
      <alignment/>
    </xf>
    <xf numFmtId="0" fontId="37" fillId="0" borderId="7" xfId="0" applyFont="1" applyBorder="1" applyAlignment="1">
      <alignment/>
    </xf>
    <xf numFmtId="3" fontId="11" fillId="0" borderId="0" xfId="0" applyNumberFormat="1" applyFont="1" applyAlignment="1">
      <alignment/>
    </xf>
    <xf numFmtId="3" fontId="11" fillId="0" borderId="7" xfId="0" applyNumberFormat="1" applyFont="1" applyBorder="1" applyAlignment="1">
      <alignment/>
    </xf>
    <xf numFmtId="0" fontId="0" fillId="0" borderId="0" xfId="0" applyAlignment="1">
      <alignment/>
    </xf>
    <xf numFmtId="3" fontId="11" fillId="0" borderId="4" xfId="0" applyNumberFormat="1" applyFont="1" applyBorder="1" applyAlignment="1">
      <alignment/>
    </xf>
    <xf numFmtId="167" fontId="11" fillId="0" borderId="0" xfId="0" applyNumberFormat="1" applyFont="1" applyAlignment="1">
      <alignment/>
    </xf>
    <xf numFmtId="167" fontId="11" fillId="0" borderId="1" xfId="0" applyNumberFormat="1" applyFont="1" applyBorder="1" applyAlignment="1">
      <alignment/>
    </xf>
    <xf numFmtId="167" fontId="11" fillId="0" borderId="7" xfId="0" applyNumberFormat="1" applyFont="1" applyBorder="1" applyAlignment="1">
      <alignment/>
    </xf>
    <xf numFmtId="167" fontId="11" fillId="0" borderId="2" xfId="0" applyNumberFormat="1" applyFont="1" applyBorder="1" applyAlignment="1">
      <alignment/>
    </xf>
    <xf numFmtId="0" fontId="11" fillId="0" borderId="12" xfId="0" applyFont="1" applyBorder="1" applyAlignment="1">
      <alignment/>
    </xf>
    <xf numFmtId="167" fontId="11" fillId="0" borderId="4" xfId="0" applyNumberFormat="1" applyFont="1" applyBorder="1" applyAlignment="1">
      <alignment/>
    </xf>
    <xf numFmtId="164" fontId="33" fillId="2" borderId="1" xfId="0" applyNumberFormat="1" applyFont="1" applyFill="1" applyBorder="1" applyAlignment="1">
      <alignment/>
    </xf>
    <xf numFmtId="0" fontId="11" fillId="0" borderId="15" xfId="0" applyFont="1" applyBorder="1" applyAlignment="1">
      <alignment/>
    </xf>
    <xf numFmtId="0" fontId="8" fillId="0" borderId="4" xfId="0" applyFont="1" applyBorder="1" applyAlignment="1" applyProtection="1">
      <alignment/>
      <protection locked="0"/>
    </xf>
    <xf numFmtId="0" fontId="8" fillId="0" borderId="7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centerContinuous"/>
      <protection locked="0"/>
    </xf>
    <xf numFmtId="0" fontId="8" fillId="0" borderId="1" xfId="0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8" fillId="7" borderId="7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4" fillId="10" borderId="4" xfId="0" applyFont="1" applyFill="1" applyBorder="1" applyAlignment="1">
      <alignment/>
    </xf>
    <xf numFmtId="0" fontId="8" fillId="10" borderId="4" xfId="0" applyFont="1" applyFill="1" applyBorder="1" applyAlignment="1">
      <alignment/>
    </xf>
    <xf numFmtId="0" fontId="4" fillId="10" borderId="7" xfId="0" applyFont="1" applyFill="1" applyBorder="1" applyAlignment="1">
      <alignment/>
    </xf>
    <xf numFmtId="0" fontId="8" fillId="10" borderId="7" xfId="0" applyFont="1" applyFill="1" applyBorder="1" applyAlignment="1">
      <alignment horizontal="center"/>
    </xf>
    <xf numFmtId="0" fontId="33" fillId="10" borderId="7" xfId="0" applyFont="1" applyFill="1" applyBorder="1" applyAlignment="1">
      <alignment horizontal="centerContinuous"/>
    </xf>
    <xf numFmtId="0" fontId="4" fillId="10" borderId="2" xfId="0" applyFont="1" applyFill="1" applyBorder="1" applyAlignment="1">
      <alignment/>
    </xf>
    <xf numFmtId="0" fontId="8" fillId="10" borderId="2" xfId="0" applyFont="1" applyFill="1" applyBorder="1" applyAlignment="1">
      <alignment horizontal="center"/>
    </xf>
    <xf numFmtId="0" fontId="8" fillId="10" borderId="3" xfId="0" applyFont="1" applyFill="1" applyBorder="1" applyAlignment="1">
      <alignment/>
    </xf>
    <xf numFmtId="0" fontId="8" fillId="10" borderId="12" xfId="0" applyFont="1" applyFill="1" applyBorder="1" applyAlignment="1">
      <alignment/>
    </xf>
    <xf numFmtId="0" fontId="8" fillId="10" borderId="8" xfId="0" applyFont="1" applyFill="1" applyBorder="1" applyAlignment="1">
      <alignment/>
    </xf>
    <xf numFmtId="0" fontId="8" fillId="10" borderId="7" xfId="0" applyFont="1" applyFill="1" applyBorder="1" applyAlignment="1">
      <alignment/>
    </xf>
    <xf numFmtId="0" fontId="8" fillId="10" borderId="5" xfId="0" applyFont="1" applyFill="1" applyBorder="1" applyAlignment="1">
      <alignment/>
    </xf>
    <xf numFmtId="0" fontId="8" fillId="10" borderId="15" xfId="0" applyFont="1" applyFill="1" applyBorder="1" applyAlignment="1">
      <alignment/>
    </xf>
    <xf numFmtId="0" fontId="8" fillId="10" borderId="6" xfId="0" applyFont="1" applyFill="1" applyBorder="1" applyAlignment="1">
      <alignment/>
    </xf>
    <xf numFmtId="0" fontId="23" fillId="10" borderId="7" xfId="0" applyFont="1" applyFill="1" applyBorder="1" applyAlignment="1">
      <alignment horizontal="centerContinuous"/>
    </xf>
    <xf numFmtId="0" fontId="4" fillId="10" borderId="4" xfId="0" applyFont="1" applyFill="1" applyBorder="1" applyAlignment="1">
      <alignment horizontal="centerContinuous"/>
    </xf>
    <xf numFmtId="0" fontId="4" fillId="10" borderId="7" xfId="0" applyFont="1" applyFill="1" applyBorder="1" applyAlignment="1">
      <alignment horizontal="centerContinuous"/>
    </xf>
    <xf numFmtId="0" fontId="8" fillId="10" borderId="2" xfId="0" applyFont="1" applyFill="1" applyBorder="1" applyAlignment="1">
      <alignment/>
    </xf>
    <xf numFmtId="0" fontId="4" fillId="10" borderId="2" xfId="0" applyFont="1" applyFill="1" applyBorder="1" applyAlignment="1">
      <alignment horizontal="center"/>
    </xf>
    <xf numFmtId="0" fontId="4" fillId="10" borderId="11" xfId="0" applyFont="1" applyFill="1" applyBorder="1" applyAlignment="1">
      <alignment horizontal="centerContinuous"/>
    </xf>
    <xf numFmtId="0" fontId="8" fillId="7" borderId="3" xfId="0" applyFont="1" applyFill="1" applyBorder="1" applyAlignment="1">
      <alignment/>
    </xf>
    <xf numFmtId="0" fontId="8" fillId="7" borderId="12" xfId="0" applyFont="1" applyFill="1" applyBorder="1" applyAlignment="1">
      <alignment/>
    </xf>
    <xf numFmtId="0" fontId="8" fillId="7" borderId="8" xfId="0" applyFont="1" applyFill="1" applyBorder="1" applyAlignment="1">
      <alignment/>
    </xf>
    <xf numFmtId="0" fontId="8" fillId="7" borderId="9" xfId="0" applyFont="1" applyFill="1" applyBorder="1" applyAlignment="1">
      <alignment/>
    </xf>
    <xf numFmtId="0" fontId="8" fillId="7" borderId="15" xfId="0" applyFont="1" applyFill="1" applyBorder="1" applyAlignment="1">
      <alignment/>
    </xf>
    <xf numFmtId="0" fontId="8" fillId="7" borderId="6" xfId="0" applyFont="1" applyFill="1" applyBorder="1" applyAlignment="1">
      <alignment/>
    </xf>
    <xf numFmtId="0" fontId="8" fillId="7" borderId="5" xfId="0" applyFont="1" applyFill="1" applyBorder="1" applyAlignment="1">
      <alignment/>
    </xf>
    <xf numFmtId="0" fontId="25" fillId="0" borderId="10" xfId="0" applyFont="1" applyBorder="1" applyAlignment="1" applyProtection="1">
      <alignment horizontal="center"/>
      <protection locked="0"/>
    </xf>
    <xf numFmtId="0" fontId="25" fillId="0" borderId="13" xfId="0" applyFont="1" applyBorder="1" applyAlignment="1" applyProtection="1">
      <alignment horizontal="center"/>
      <protection locked="0"/>
    </xf>
    <xf numFmtId="0" fontId="25" fillId="0" borderId="12" xfId="0" applyFont="1" applyBorder="1" applyAlignment="1" applyProtection="1">
      <alignment horizontal="center"/>
      <protection locked="0"/>
    </xf>
    <xf numFmtId="0" fontId="25" fillId="0" borderId="14" xfId="0" applyFont="1" applyBorder="1" applyAlignment="1" applyProtection="1">
      <alignment horizontal="center"/>
      <protection locked="0"/>
    </xf>
    <xf numFmtId="0" fontId="25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1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zoomScaleSheetLayoutView="75" workbookViewId="0" topLeftCell="B65">
      <selection activeCell="H70" sqref="H70"/>
    </sheetView>
  </sheetViews>
  <sheetFormatPr defaultColWidth="9.00390625" defaultRowHeight="12.75"/>
  <cols>
    <col min="1" max="1" width="7.00390625" style="0" customWidth="1"/>
    <col min="2" max="2" width="46.375" style="0" customWidth="1"/>
    <col min="3" max="4" width="10.375" style="0" customWidth="1"/>
    <col min="5" max="5" width="0" style="0" hidden="1" customWidth="1"/>
    <col min="6" max="8" width="11.75390625" style="0" customWidth="1"/>
  </cols>
  <sheetData>
    <row r="1" spans="1:8" ht="12.75">
      <c r="A1" s="99" t="s">
        <v>261</v>
      </c>
      <c r="B1" s="100" t="s">
        <v>155</v>
      </c>
      <c r="C1" s="99" t="s">
        <v>63</v>
      </c>
      <c r="D1" s="101" t="s">
        <v>63</v>
      </c>
      <c r="E1" s="102" t="s">
        <v>63</v>
      </c>
      <c r="F1" s="99" t="s">
        <v>262</v>
      </c>
      <c r="G1" s="99" t="s">
        <v>263</v>
      </c>
      <c r="H1" s="99" t="s">
        <v>467</v>
      </c>
    </row>
    <row r="2" spans="1:8" ht="12.75">
      <c r="A2" s="103" t="s">
        <v>264</v>
      </c>
      <c r="B2" s="104" t="s">
        <v>265</v>
      </c>
      <c r="C2" s="105" t="s">
        <v>266</v>
      </c>
      <c r="D2" s="106" t="s">
        <v>267</v>
      </c>
      <c r="E2" s="107" t="s">
        <v>268</v>
      </c>
      <c r="F2" s="105" t="s">
        <v>53</v>
      </c>
      <c r="G2" s="105" t="s">
        <v>269</v>
      </c>
      <c r="H2" s="105" t="s">
        <v>269</v>
      </c>
    </row>
    <row r="3" spans="1:8" ht="15.75">
      <c r="A3" s="429" t="s">
        <v>270</v>
      </c>
      <c r="B3" s="430"/>
      <c r="C3" s="431"/>
      <c r="D3" s="431"/>
      <c r="E3" s="431"/>
      <c r="F3" s="431"/>
      <c r="G3" s="430"/>
      <c r="H3" s="432"/>
    </row>
    <row r="4" spans="1:8" ht="12.75">
      <c r="A4" s="108">
        <v>1</v>
      </c>
      <c r="B4" s="109" t="s">
        <v>185</v>
      </c>
      <c r="C4" s="110">
        <f aca="true" t="shared" si="0" ref="C4:H4">SUM(C5:C8)</f>
        <v>1189098</v>
      </c>
      <c r="D4" s="110">
        <f t="shared" si="0"/>
        <v>1804052</v>
      </c>
      <c r="E4" s="110">
        <f t="shared" si="0"/>
        <v>0</v>
      </c>
      <c r="F4" s="110">
        <f t="shared" si="0"/>
        <v>1421443</v>
      </c>
      <c r="G4" s="110">
        <f t="shared" si="0"/>
        <v>1479137</v>
      </c>
      <c r="H4" s="110">
        <f t="shared" si="0"/>
        <v>1525699</v>
      </c>
    </row>
    <row r="5" spans="1:8" ht="12.75">
      <c r="A5" s="111">
        <v>1.1</v>
      </c>
      <c r="B5" s="285" t="s">
        <v>271</v>
      </c>
      <c r="C5" s="113">
        <f>mérleg!C5</f>
        <v>971177</v>
      </c>
      <c r="D5" s="113">
        <f>mérleg!D5</f>
        <v>1159661</v>
      </c>
      <c r="E5" s="304">
        <f>mérleg!E5</f>
        <v>0</v>
      </c>
      <c r="F5" s="113">
        <f>mérleg!F5</f>
        <v>1070875</v>
      </c>
      <c r="G5" s="230">
        <v>1113710</v>
      </c>
      <c r="H5" s="230">
        <v>1147121</v>
      </c>
    </row>
    <row r="6" spans="1:8" ht="12.75">
      <c r="A6" s="115">
        <v>1.2</v>
      </c>
      <c r="B6" s="286" t="s">
        <v>272</v>
      </c>
      <c r="C6" s="117">
        <f>mérleg!C6</f>
        <v>155909</v>
      </c>
      <c r="D6" s="117">
        <f>mérleg!D6</f>
        <v>146985</v>
      </c>
      <c r="E6" s="304">
        <f>mérleg!E6</f>
        <v>0</v>
      </c>
      <c r="F6" s="117">
        <f>mérleg!F6</f>
        <v>209459</v>
      </c>
      <c r="G6" s="228">
        <v>218675</v>
      </c>
      <c r="H6" s="228">
        <v>227422</v>
      </c>
    </row>
    <row r="7" spans="1:8" ht="12.75">
      <c r="A7" s="120">
        <v>1.3</v>
      </c>
      <c r="B7" s="170" t="s">
        <v>273</v>
      </c>
      <c r="C7" s="117">
        <f>mérleg!C7</f>
        <v>28827</v>
      </c>
      <c r="D7" s="117">
        <f>mérleg!D7</f>
        <v>294990</v>
      </c>
      <c r="E7" s="304">
        <f>mérleg!E7</f>
        <v>0</v>
      </c>
      <c r="F7" s="117">
        <f>mérleg!F7</f>
        <v>42188</v>
      </c>
      <c r="G7" s="228">
        <v>43875</v>
      </c>
      <c r="H7" s="228">
        <v>45192</v>
      </c>
    </row>
    <row r="8" spans="1:8" ht="12.75">
      <c r="A8" s="120">
        <v>1.4</v>
      </c>
      <c r="B8" s="170" t="s">
        <v>274</v>
      </c>
      <c r="C8" s="117">
        <f>mérleg!C8</f>
        <v>33185</v>
      </c>
      <c r="D8" s="117">
        <f>mérleg!D8</f>
        <v>202416</v>
      </c>
      <c r="E8" s="304">
        <f>mérleg!E8</f>
        <v>0</v>
      </c>
      <c r="F8" s="117">
        <f>mérleg!F8</f>
        <v>98921</v>
      </c>
      <c r="G8" s="228">
        <v>102877</v>
      </c>
      <c r="H8" s="228">
        <v>105964</v>
      </c>
    </row>
    <row r="9" spans="1:8" ht="12.75">
      <c r="A9" s="288">
        <v>2.1</v>
      </c>
      <c r="B9" s="195" t="s">
        <v>186</v>
      </c>
      <c r="C9" s="196">
        <f aca="true" t="shared" si="1" ref="C9:H9">(C10+C11)</f>
        <v>175000</v>
      </c>
      <c r="D9" s="196">
        <f t="shared" si="1"/>
        <v>160000</v>
      </c>
      <c r="E9" s="196">
        <f t="shared" si="1"/>
        <v>0</v>
      </c>
      <c r="F9" s="196">
        <f t="shared" si="1"/>
        <v>180000</v>
      </c>
      <c r="G9" s="196">
        <f t="shared" si="1"/>
        <v>187200</v>
      </c>
      <c r="H9" s="226">
        <f t="shared" si="1"/>
        <v>192816</v>
      </c>
    </row>
    <row r="10" spans="1:8" ht="12.75">
      <c r="A10" s="290" t="s">
        <v>275</v>
      </c>
      <c r="B10" s="289" t="s">
        <v>276</v>
      </c>
      <c r="C10" s="117">
        <f>mérleg!C10</f>
        <v>170000</v>
      </c>
      <c r="D10" s="117">
        <f>mérleg!D10</f>
        <v>155000</v>
      </c>
      <c r="E10" s="304">
        <f>mérleg!E10</f>
        <v>0</v>
      </c>
      <c r="F10" s="117">
        <f>mérleg!F10</f>
        <v>165000</v>
      </c>
      <c r="G10" s="228">
        <v>171600</v>
      </c>
      <c r="H10" s="228">
        <v>176748</v>
      </c>
    </row>
    <row r="11" spans="1:8" ht="12.75">
      <c r="A11" s="292" t="s">
        <v>277</v>
      </c>
      <c r="B11" s="293" t="s">
        <v>278</v>
      </c>
      <c r="C11" s="117">
        <f>mérleg!C11</f>
        <v>5000</v>
      </c>
      <c r="D11" s="117">
        <f>mérleg!D11</f>
        <v>5000</v>
      </c>
      <c r="E11" s="304">
        <f>mérleg!E11</f>
        <v>0</v>
      </c>
      <c r="F11" s="117">
        <f>mérleg!F11</f>
        <v>15000</v>
      </c>
      <c r="G11" s="228">
        <v>15600</v>
      </c>
      <c r="H11" s="228">
        <v>16068</v>
      </c>
    </row>
    <row r="12" spans="1:8" ht="12.75">
      <c r="A12" s="288">
        <v>2.2</v>
      </c>
      <c r="B12" s="195" t="s">
        <v>279</v>
      </c>
      <c r="C12" s="196">
        <f aca="true" t="shared" si="2" ref="C12:H12">SUM(C13:C18)</f>
        <v>1781800</v>
      </c>
      <c r="D12" s="196">
        <f t="shared" si="2"/>
        <v>1944800</v>
      </c>
      <c r="E12" s="196">
        <f t="shared" si="2"/>
        <v>0</v>
      </c>
      <c r="F12" s="196">
        <f t="shared" si="2"/>
        <v>2132000</v>
      </c>
      <c r="G12" s="196">
        <f t="shared" si="2"/>
        <v>2217280</v>
      </c>
      <c r="H12" s="226">
        <f t="shared" si="2"/>
        <v>2283797</v>
      </c>
    </row>
    <row r="13" spans="1:8" ht="12.75">
      <c r="A13" s="120" t="s">
        <v>280</v>
      </c>
      <c r="B13" s="170" t="s">
        <v>281</v>
      </c>
      <c r="C13" s="113">
        <f>mérleg!C13</f>
        <v>148000</v>
      </c>
      <c r="D13" s="113">
        <f>mérleg!D13</f>
        <v>156000</v>
      </c>
      <c r="E13" s="304">
        <f>mérleg!E13</f>
        <v>0</v>
      </c>
      <c r="F13" s="113">
        <f>mérleg!F13</f>
        <v>172000</v>
      </c>
      <c r="G13" s="230">
        <v>178880</v>
      </c>
      <c r="H13" s="230">
        <v>184246</v>
      </c>
    </row>
    <row r="14" spans="1:8" ht="12.75">
      <c r="A14" s="120" t="s">
        <v>282</v>
      </c>
      <c r="B14" s="170" t="s">
        <v>283</v>
      </c>
      <c r="C14" s="117">
        <f>mérleg!C14</f>
        <v>160000</v>
      </c>
      <c r="D14" s="117">
        <f>mérleg!D14</f>
        <v>180000</v>
      </c>
      <c r="E14" s="304">
        <f>mérleg!E14</f>
        <v>0</v>
      </c>
      <c r="F14" s="117">
        <f>mérleg!F14</f>
        <v>198000</v>
      </c>
      <c r="G14" s="228">
        <v>205920</v>
      </c>
      <c r="H14" s="228">
        <v>212097</v>
      </c>
    </row>
    <row r="15" spans="1:8" ht="12.75">
      <c r="A15" s="120" t="s">
        <v>284</v>
      </c>
      <c r="B15" s="170" t="s">
        <v>285</v>
      </c>
      <c r="C15" s="117">
        <f>mérleg!C15</f>
        <v>68000</v>
      </c>
      <c r="D15" s="117">
        <f>mérleg!D15</f>
        <v>69000</v>
      </c>
      <c r="E15" s="304">
        <f>mérleg!E15</f>
        <v>0</v>
      </c>
      <c r="F15" s="117">
        <f>mérleg!F15</f>
        <v>70000</v>
      </c>
      <c r="G15" s="228">
        <v>72800</v>
      </c>
      <c r="H15" s="228">
        <v>74984</v>
      </c>
    </row>
    <row r="16" spans="1:8" ht="12.75">
      <c r="A16" s="120" t="s">
        <v>286</v>
      </c>
      <c r="B16" s="170" t="s">
        <v>287</v>
      </c>
      <c r="C16" s="117">
        <f>mérleg!C16</f>
        <v>1367000</v>
      </c>
      <c r="D16" s="117">
        <f>mérleg!D16</f>
        <v>1500000</v>
      </c>
      <c r="E16" s="304">
        <f>mérleg!E16</f>
        <v>0</v>
      </c>
      <c r="F16" s="117">
        <f>mérleg!F16</f>
        <v>1650000</v>
      </c>
      <c r="G16" s="228">
        <v>1716000</v>
      </c>
      <c r="H16" s="228">
        <v>1767480</v>
      </c>
    </row>
    <row r="17" spans="1:8" ht="12.75">
      <c r="A17" s="120" t="s">
        <v>288</v>
      </c>
      <c r="B17" s="170" t="s">
        <v>289</v>
      </c>
      <c r="C17" s="117">
        <f>mérleg!C17</f>
        <v>1800</v>
      </c>
      <c r="D17" s="117">
        <f>mérleg!D17</f>
        <v>1800</v>
      </c>
      <c r="E17" s="304">
        <f>mérleg!E17</f>
        <v>0</v>
      </c>
      <c r="F17" s="117">
        <f>mérleg!F17</f>
        <v>2000</v>
      </c>
      <c r="G17" s="228">
        <v>2080</v>
      </c>
      <c r="H17" s="228">
        <v>2142</v>
      </c>
    </row>
    <row r="18" spans="1:8" ht="12.75">
      <c r="A18" s="115" t="s">
        <v>290</v>
      </c>
      <c r="B18" s="170" t="s">
        <v>291</v>
      </c>
      <c r="C18" s="117">
        <f>mérleg!C18</f>
        <v>37000</v>
      </c>
      <c r="D18" s="117">
        <f>mérleg!D18</f>
        <v>38000</v>
      </c>
      <c r="E18" s="304">
        <f>mérleg!E18</f>
        <v>0</v>
      </c>
      <c r="F18" s="117">
        <f>mérleg!F18</f>
        <v>40000</v>
      </c>
      <c r="G18" s="228">
        <v>41600</v>
      </c>
      <c r="H18" s="228">
        <v>42848</v>
      </c>
    </row>
    <row r="19" spans="1:8" ht="12.75">
      <c r="A19" s="288">
        <v>2.3</v>
      </c>
      <c r="B19" s="195" t="s">
        <v>188</v>
      </c>
      <c r="C19" s="196">
        <f aca="true" t="shared" si="3" ref="C19:H19">SUM(C20:C23)</f>
        <v>843128</v>
      </c>
      <c r="D19" s="196">
        <f t="shared" si="3"/>
        <v>843128</v>
      </c>
      <c r="E19" s="196">
        <f t="shared" si="3"/>
        <v>0</v>
      </c>
      <c r="F19" s="196">
        <f t="shared" si="3"/>
        <v>1656315</v>
      </c>
      <c r="G19" s="196">
        <f t="shared" si="3"/>
        <v>1730849</v>
      </c>
      <c r="H19" s="226">
        <f t="shared" si="3"/>
        <v>1826045</v>
      </c>
    </row>
    <row r="20" spans="1:8" ht="12.75">
      <c r="A20" s="120" t="s">
        <v>292</v>
      </c>
      <c r="B20" s="170" t="s">
        <v>399</v>
      </c>
      <c r="C20" s="113">
        <f>mérleg!C20</f>
        <v>299440</v>
      </c>
      <c r="D20" s="113">
        <f>mérleg!D20</f>
        <v>299440</v>
      </c>
      <c r="E20" s="304">
        <f>mérleg!E20</f>
        <v>0</v>
      </c>
      <c r="F20" s="113">
        <f>mérleg!F20</f>
        <v>724171</v>
      </c>
      <c r="G20" s="230">
        <v>756759</v>
      </c>
      <c r="H20" s="230">
        <v>798380</v>
      </c>
    </row>
    <row r="21" spans="1:8" ht="12.75">
      <c r="A21" s="120" t="s">
        <v>293</v>
      </c>
      <c r="B21" s="170" t="s">
        <v>398</v>
      </c>
      <c r="C21" s="117">
        <f>mérleg!C21</f>
        <v>388888</v>
      </c>
      <c r="D21" s="117">
        <f>mérleg!D21</f>
        <v>388888</v>
      </c>
      <c r="E21" s="304">
        <f>mérleg!E21</f>
        <v>0</v>
      </c>
      <c r="F21" s="117">
        <f>mérleg!F21</f>
        <v>702544</v>
      </c>
      <c r="G21" s="228">
        <v>734158</v>
      </c>
      <c r="H21" s="228">
        <v>774537</v>
      </c>
    </row>
    <row r="22" spans="1:8" ht="12.75">
      <c r="A22" s="120" t="s">
        <v>294</v>
      </c>
      <c r="B22" s="170" t="s">
        <v>400</v>
      </c>
      <c r="C22" s="117">
        <f>mérleg!C22</f>
        <v>150000</v>
      </c>
      <c r="D22" s="117">
        <f>mérleg!D22</f>
        <v>150000</v>
      </c>
      <c r="E22" s="304">
        <f>mérleg!E22</f>
        <v>0</v>
      </c>
      <c r="F22" s="117">
        <f>mérleg!F22</f>
        <v>227000</v>
      </c>
      <c r="G22" s="228">
        <v>237215</v>
      </c>
      <c r="H22" s="228">
        <v>250262</v>
      </c>
    </row>
    <row r="23" spans="1:8" ht="12.75">
      <c r="A23" s="146" t="s">
        <v>295</v>
      </c>
      <c r="B23" s="170" t="s">
        <v>296</v>
      </c>
      <c r="C23" s="117">
        <f>mérleg!C23</f>
        <v>4800</v>
      </c>
      <c r="D23" s="117">
        <f>mérleg!D23</f>
        <v>4800</v>
      </c>
      <c r="E23" s="304">
        <f>mérleg!E23</f>
        <v>0</v>
      </c>
      <c r="F23" s="117">
        <f>mérleg!F23</f>
        <v>2600</v>
      </c>
      <c r="G23" s="228">
        <v>2717</v>
      </c>
      <c r="H23" s="228">
        <v>2866</v>
      </c>
    </row>
    <row r="24" spans="1:8" ht="12.75">
      <c r="A24" s="146">
        <v>2.4</v>
      </c>
      <c r="B24" s="170" t="s">
        <v>297</v>
      </c>
      <c r="C24" s="117">
        <f>mérleg!C24</f>
        <v>67732</v>
      </c>
      <c r="D24" s="117">
        <f>mérleg!D24</f>
        <v>129171</v>
      </c>
      <c r="E24" s="304">
        <f>mérleg!E24</f>
        <v>0</v>
      </c>
      <c r="F24" s="117">
        <f>mérleg!F24</f>
        <v>208222</v>
      </c>
      <c r="G24" s="228">
        <v>216551</v>
      </c>
      <c r="H24" s="228">
        <v>223047</v>
      </c>
    </row>
    <row r="25" spans="1:8" ht="12.75">
      <c r="A25" s="120">
        <v>2.5</v>
      </c>
      <c r="B25" s="170" t="s">
        <v>298</v>
      </c>
      <c r="C25" s="117">
        <f>mérleg!C25</f>
        <v>330000</v>
      </c>
      <c r="D25" s="117">
        <f>mérleg!D25</f>
        <v>351875</v>
      </c>
      <c r="E25" s="304">
        <f>mérleg!E25</f>
        <v>0</v>
      </c>
      <c r="F25" s="117">
        <f>mérleg!F25</f>
        <v>371500</v>
      </c>
      <c r="G25" s="228">
        <v>386360</v>
      </c>
      <c r="H25" s="228">
        <v>397951</v>
      </c>
    </row>
    <row r="26" spans="1:8" ht="12.75">
      <c r="A26" s="120">
        <v>2.6</v>
      </c>
      <c r="B26" s="170" t="s">
        <v>194</v>
      </c>
      <c r="C26" s="117">
        <f>mérleg!C26</f>
        <v>10000</v>
      </c>
      <c r="D26" s="117">
        <f>mérleg!D26</f>
        <v>50000</v>
      </c>
      <c r="E26" s="304">
        <f>mérleg!E26</f>
        <v>0</v>
      </c>
      <c r="F26" s="117">
        <f>mérleg!F26</f>
        <v>30000</v>
      </c>
      <c r="G26" s="228">
        <v>31200</v>
      </c>
      <c r="H26" s="228">
        <v>32136</v>
      </c>
    </row>
    <row r="27" spans="1:8" ht="12.75">
      <c r="A27" s="120">
        <v>2.7</v>
      </c>
      <c r="B27" s="170" t="s">
        <v>195</v>
      </c>
      <c r="C27" s="122">
        <f aca="true" t="shared" si="4" ref="C27:H27">(C28+C29)</f>
        <v>4244462</v>
      </c>
      <c r="D27" s="122">
        <f t="shared" si="4"/>
        <v>4232669</v>
      </c>
      <c r="E27" s="145">
        <f t="shared" si="4"/>
        <v>0</v>
      </c>
      <c r="F27" s="122">
        <f t="shared" si="4"/>
        <v>5473793</v>
      </c>
      <c r="G27" s="122">
        <f t="shared" si="4"/>
        <v>5720114</v>
      </c>
      <c r="H27" s="122">
        <f t="shared" si="4"/>
        <v>6034720</v>
      </c>
    </row>
    <row r="28" spans="1:8" ht="12.75">
      <c r="A28" s="120" t="s">
        <v>299</v>
      </c>
      <c r="B28" s="170" t="s">
        <v>300</v>
      </c>
      <c r="C28" s="117">
        <f>mérleg!C28</f>
        <v>3241818</v>
      </c>
      <c r="D28" s="117">
        <f>mérleg!D28</f>
        <v>3230362</v>
      </c>
      <c r="E28" s="304">
        <f>mérleg!E28</f>
        <v>0</v>
      </c>
      <c r="F28" s="117">
        <f>mérleg!F28</f>
        <v>4635570</v>
      </c>
      <c r="G28" s="228">
        <v>4844171</v>
      </c>
      <c r="H28" s="228">
        <v>5110600</v>
      </c>
    </row>
    <row r="29" spans="1:8" ht="12.75">
      <c r="A29" s="120" t="s">
        <v>301</v>
      </c>
      <c r="B29" s="170" t="s">
        <v>302</v>
      </c>
      <c r="C29" s="117">
        <f>mérleg!C29</f>
        <v>1002644</v>
      </c>
      <c r="D29" s="117">
        <f>mérleg!D29</f>
        <v>1002307</v>
      </c>
      <c r="E29" s="304">
        <f>mérleg!E29</f>
        <v>0</v>
      </c>
      <c r="F29" s="117">
        <f>mérleg!F29</f>
        <v>838223</v>
      </c>
      <c r="G29" s="228">
        <v>875943</v>
      </c>
      <c r="H29" s="228">
        <v>924120</v>
      </c>
    </row>
    <row r="30" spans="1:8" ht="12.75">
      <c r="A30" s="120">
        <v>2.8</v>
      </c>
      <c r="B30" s="170" t="s">
        <v>196</v>
      </c>
      <c r="C30" s="117">
        <f>mérleg!C30</f>
        <v>625306</v>
      </c>
      <c r="D30" s="117">
        <f>mérleg!D30</f>
        <v>590126</v>
      </c>
      <c r="E30" s="304">
        <f>mérleg!E30</f>
        <v>0</v>
      </c>
      <c r="F30" s="117">
        <f>mérleg!F30</f>
        <v>902396</v>
      </c>
      <c r="G30" s="228">
        <v>943004</v>
      </c>
      <c r="H30" s="228">
        <v>994869</v>
      </c>
    </row>
    <row r="31" spans="1:8" ht="12.75">
      <c r="A31" s="120" t="s">
        <v>303</v>
      </c>
      <c r="B31" s="170" t="s">
        <v>304</v>
      </c>
      <c r="C31" s="117">
        <f>mérleg!C31</f>
        <v>178608</v>
      </c>
      <c r="D31" s="117">
        <f>mérleg!D31</f>
        <v>178608</v>
      </c>
      <c r="E31" s="304">
        <f>mérleg!E31</f>
        <v>0</v>
      </c>
      <c r="F31" s="117">
        <f>mérleg!F31</f>
        <v>258044</v>
      </c>
      <c r="G31" s="228">
        <v>269656</v>
      </c>
      <c r="H31" s="228">
        <v>284487</v>
      </c>
    </row>
    <row r="32" spans="1:8" ht="12.75">
      <c r="A32" s="120">
        <v>2.9</v>
      </c>
      <c r="B32" s="170" t="s">
        <v>305</v>
      </c>
      <c r="C32" s="122">
        <f aca="true" t="shared" si="5" ref="C32:H32">SUM(C33:C34)</f>
        <v>221514</v>
      </c>
      <c r="D32" s="122">
        <f t="shared" si="5"/>
        <v>217115</v>
      </c>
      <c r="E32" s="145">
        <f t="shared" si="5"/>
        <v>0</v>
      </c>
      <c r="F32" s="122">
        <f t="shared" si="5"/>
        <v>321500</v>
      </c>
      <c r="G32" s="122">
        <f t="shared" si="5"/>
        <v>335968</v>
      </c>
      <c r="H32" s="122">
        <f t="shared" si="5"/>
        <v>354446</v>
      </c>
    </row>
    <row r="33" spans="1:8" ht="12.75">
      <c r="A33" s="120" t="s">
        <v>306</v>
      </c>
      <c r="B33" s="170" t="s">
        <v>401</v>
      </c>
      <c r="C33" s="117">
        <f>mérleg!C33</f>
        <v>126000</v>
      </c>
      <c r="D33" s="117">
        <f>mérleg!D33</f>
        <v>126000</v>
      </c>
      <c r="E33" s="304">
        <f>mérleg!E33</f>
        <v>0</v>
      </c>
      <c r="F33" s="117">
        <f>mérleg!F33</f>
        <v>200200</v>
      </c>
      <c r="G33" s="228">
        <v>209209</v>
      </c>
      <c r="H33" s="228">
        <v>220715</v>
      </c>
    </row>
    <row r="34" spans="1:8" ht="12.75">
      <c r="A34" s="120" t="s">
        <v>307</v>
      </c>
      <c r="B34" s="170" t="s">
        <v>308</v>
      </c>
      <c r="C34" s="117">
        <f>mérleg!C34</f>
        <v>95514</v>
      </c>
      <c r="D34" s="117">
        <f>mérleg!D34</f>
        <v>91115</v>
      </c>
      <c r="E34" s="304">
        <f>mérleg!E34</f>
        <v>0</v>
      </c>
      <c r="F34" s="117">
        <f>mérleg!F34</f>
        <v>121300</v>
      </c>
      <c r="G34" s="228">
        <v>126759</v>
      </c>
      <c r="H34" s="228">
        <v>133731</v>
      </c>
    </row>
    <row r="35" spans="1:8" ht="12.75">
      <c r="A35" s="120" t="s">
        <v>309</v>
      </c>
      <c r="B35" s="170" t="s">
        <v>310</v>
      </c>
      <c r="C35" s="117">
        <f>mérleg!C35</f>
        <v>1310</v>
      </c>
      <c r="D35" s="117">
        <f>mérleg!D35</f>
        <v>668271</v>
      </c>
      <c r="E35" s="304">
        <f>mérleg!E35</f>
        <v>0</v>
      </c>
      <c r="F35" s="117">
        <f>mérleg!F35</f>
        <v>2720</v>
      </c>
      <c r="G35" s="228">
        <v>2842</v>
      </c>
      <c r="H35" s="228">
        <v>2999</v>
      </c>
    </row>
    <row r="36" spans="1:8" ht="12.75">
      <c r="A36" s="120">
        <v>2.11</v>
      </c>
      <c r="B36" s="170" t="s">
        <v>223</v>
      </c>
      <c r="C36" s="117">
        <f>mérleg!C36</f>
        <v>5593</v>
      </c>
      <c r="D36" s="117">
        <f>mérleg!D36</f>
        <v>5863</v>
      </c>
      <c r="E36" s="304">
        <f>mérleg!E36</f>
        <v>0</v>
      </c>
      <c r="F36" s="117">
        <f>mérleg!F36</f>
        <v>16153</v>
      </c>
      <c r="G36" s="228">
        <v>16799</v>
      </c>
      <c r="H36" s="228">
        <v>17303</v>
      </c>
    </row>
    <row r="37" spans="1:8" ht="12.75">
      <c r="A37" s="120">
        <v>2.12</v>
      </c>
      <c r="B37" s="170" t="s">
        <v>311</v>
      </c>
      <c r="C37" s="117">
        <f>mérleg!C37</f>
        <v>244102</v>
      </c>
      <c r="D37" s="117">
        <f>mérleg!D37</f>
        <v>201168</v>
      </c>
      <c r="E37" s="304">
        <f>mérleg!E37</f>
        <v>0</v>
      </c>
      <c r="F37" s="117">
        <f>mérleg!F37</f>
        <v>150370</v>
      </c>
      <c r="G37" s="228">
        <v>156385</v>
      </c>
      <c r="H37" s="228">
        <v>161076</v>
      </c>
    </row>
    <row r="38" spans="1:8" ht="12.75">
      <c r="A38" s="120">
        <v>2.13</v>
      </c>
      <c r="B38" s="170" t="s">
        <v>312</v>
      </c>
      <c r="C38" s="117">
        <f>mérleg!C38</f>
        <v>0</v>
      </c>
      <c r="D38" s="117">
        <f>mérleg!D38</f>
        <v>0</v>
      </c>
      <c r="E38" s="304">
        <f>mérleg!E38</f>
        <v>0</v>
      </c>
      <c r="F38" s="117">
        <f>mérleg!F38</f>
        <v>348414</v>
      </c>
      <c r="G38" s="228">
        <v>362350</v>
      </c>
      <c r="H38" s="228">
        <v>373221</v>
      </c>
    </row>
    <row r="39" spans="1:8" ht="12.75">
      <c r="A39" s="120">
        <v>2.14</v>
      </c>
      <c r="B39" s="170" t="s">
        <v>313</v>
      </c>
      <c r="C39" s="117">
        <f>mérleg!C39</f>
        <v>1912</v>
      </c>
      <c r="D39" s="117">
        <f>mérleg!D39</f>
        <v>46809</v>
      </c>
      <c r="E39" s="304">
        <f>mérleg!E39</f>
        <v>0</v>
      </c>
      <c r="F39" s="117">
        <f>mérleg!F39</f>
        <v>18440</v>
      </c>
      <c r="G39" s="228">
        <v>19178</v>
      </c>
      <c r="H39" s="228">
        <v>19753</v>
      </c>
    </row>
    <row r="40" spans="1:8" ht="12.75">
      <c r="A40" s="105">
        <v>2.15</v>
      </c>
      <c r="B40" s="287" t="s">
        <v>314</v>
      </c>
      <c r="C40" s="231">
        <f>mérleg!C40</f>
        <v>18103</v>
      </c>
      <c r="D40" s="231">
        <f>mérleg!D40</f>
        <v>27236</v>
      </c>
      <c r="E40" s="304">
        <f>mérleg!E40</f>
        <v>0</v>
      </c>
      <c r="F40" s="231">
        <f>mérleg!F40</f>
        <v>18607</v>
      </c>
      <c r="G40" s="229">
        <v>19351</v>
      </c>
      <c r="H40" s="229">
        <v>19932</v>
      </c>
    </row>
    <row r="41" spans="1:8" ht="12.75">
      <c r="A41" s="161" t="s">
        <v>93</v>
      </c>
      <c r="B41" s="162" t="s">
        <v>315</v>
      </c>
      <c r="C41" s="291">
        <f aca="true" t="shared" si="6" ref="C41:H41">(C9+C12+C19+C24+C25+C26+C27+C30+C32+C35+C36+C37+C38+C39+C40)</f>
        <v>8569962</v>
      </c>
      <c r="D41" s="291">
        <f t="shared" si="6"/>
        <v>9468231</v>
      </c>
      <c r="E41" s="291">
        <f t="shared" si="6"/>
        <v>0</v>
      </c>
      <c r="F41" s="291">
        <f t="shared" si="6"/>
        <v>11830430</v>
      </c>
      <c r="G41" s="163">
        <f t="shared" si="6"/>
        <v>12345431</v>
      </c>
      <c r="H41" s="163">
        <f t="shared" si="6"/>
        <v>12934111</v>
      </c>
    </row>
    <row r="42" spans="1:8" ht="12.75">
      <c r="A42" s="164" t="s">
        <v>316</v>
      </c>
      <c r="B42" s="162" t="s">
        <v>317</v>
      </c>
      <c r="C42" s="163">
        <f aca="true" t="shared" si="7" ref="C42:H42">(C4+C41)</f>
        <v>9759060</v>
      </c>
      <c r="D42" s="163">
        <f t="shared" si="7"/>
        <v>11272283</v>
      </c>
      <c r="E42" s="163">
        <f t="shared" si="7"/>
        <v>0</v>
      </c>
      <c r="F42" s="163">
        <f t="shared" si="7"/>
        <v>13251873</v>
      </c>
      <c r="G42" s="163">
        <f t="shared" si="7"/>
        <v>13824568</v>
      </c>
      <c r="H42" s="163">
        <f t="shared" si="7"/>
        <v>14459810</v>
      </c>
    </row>
    <row r="43" spans="1:8" ht="15.75">
      <c r="A43" s="433" t="s">
        <v>318</v>
      </c>
      <c r="B43" s="433"/>
      <c r="C43" s="433"/>
      <c r="D43" s="433"/>
      <c r="E43" s="433"/>
      <c r="F43" s="433"/>
      <c r="G43" s="433"/>
      <c r="H43" s="433"/>
    </row>
    <row r="44" spans="1:8" ht="12.75">
      <c r="A44" s="179" t="s">
        <v>92</v>
      </c>
      <c r="B44" s="294" t="s">
        <v>221</v>
      </c>
      <c r="C44" s="298">
        <f aca="true" t="shared" si="8" ref="C44:H44">SUM(C45:C50)</f>
        <v>100082</v>
      </c>
      <c r="D44" s="298">
        <f t="shared" si="8"/>
        <v>247577</v>
      </c>
      <c r="E44" s="298">
        <f t="shared" si="8"/>
        <v>0</v>
      </c>
      <c r="F44" s="298">
        <f t="shared" si="8"/>
        <v>95545</v>
      </c>
      <c r="G44" s="295">
        <f t="shared" si="8"/>
        <v>99335</v>
      </c>
      <c r="H44" s="296">
        <f t="shared" si="8"/>
        <v>103108</v>
      </c>
    </row>
    <row r="45" spans="1:8" ht="12.75">
      <c r="A45" s="167">
        <v>1.1</v>
      </c>
      <c r="B45" s="170" t="s">
        <v>319</v>
      </c>
      <c r="C45" s="113">
        <f>mérleg!C45</f>
        <v>30</v>
      </c>
      <c r="D45" s="113">
        <f>mérleg!D45</f>
        <v>1476</v>
      </c>
      <c r="E45" s="304">
        <f>mérleg!E45</f>
        <v>0</v>
      </c>
      <c r="F45" s="113">
        <f>mérleg!F45</f>
        <v>116</v>
      </c>
      <c r="G45" s="149">
        <v>120</v>
      </c>
      <c r="H45" s="118">
        <v>124</v>
      </c>
    </row>
    <row r="46" spans="1:8" ht="12.75">
      <c r="A46" s="167">
        <v>1.2</v>
      </c>
      <c r="B46" s="170" t="s">
        <v>320</v>
      </c>
      <c r="C46" s="117">
        <f>mérleg!C46</f>
        <v>160</v>
      </c>
      <c r="D46" s="117">
        <f>mérleg!D46</f>
        <v>586</v>
      </c>
      <c r="E46" s="304">
        <f>mérleg!E46</f>
        <v>0</v>
      </c>
      <c r="F46" s="117">
        <f>mérleg!F46</f>
        <v>4</v>
      </c>
      <c r="G46" s="149">
        <v>5</v>
      </c>
      <c r="H46" s="118">
        <v>5</v>
      </c>
    </row>
    <row r="47" spans="1:8" ht="12.75">
      <c r="A47" s="167">
        <v>1.3</v>
      </c>
      <c r="B47" s="170" t="s">
        <v>321</v>
      </c>
      <c r="C47" s="117">
        <f>mérleg!C47</f>
        <v>534</v>
      </c>
      <c r="D47" s="117">
        <f>mérleg!D47</f>
        <v>2353</v>
      </c>
      <c r="E47" s="304">
        <f>mérleg!E47</f>
        <v>0</v>
      </c>
      <c r="F47" s="117">
        <f>mérleg!F47</f>
        <v>3215</v>
      </c>
      <c r="G47" s="149">
        <v>3311</v>
      </c>
      <c r="H47" s="118">
        <v>3443</v>
      </c>
    </row>
    <row r="48" spans="1:8" ht="12.75">
      <c r="A48" s="167">
        <v>1.4</v>
      </c>
      <c r="B48" s="170" t="s">
        <v>322</v>
      </c>
      <c r="C48" s="117">
        <f>mérleg!C48</f>
        <v>971</v>
      </c>
      <c r="D48" s="117">
        <f>mérleg!D48</f>
        <v>1568</v>
      </c>
      <c r="E48" s="304">
        <f>mérleg!E48</f>
        <v>0</v>
      </c>
      <c r="F48" s="117">
        <f>mérleg!F48</f>
        <v>0</v>
      </c>
      <c r="G48" s="149"/>
      <c r="H48" s="118"/>
    </row>
    <row r="49" spans="1:8" ht="12.75">
      <c r="A49" s="167">
        <v>1.5</v>
      </c>
      <c r="B49" s="170" t="s">
        <v>323</v>
      </c>
      <c r="C49" s="117">
        <f>mérleg!C49</f>
        <v>41964</v>
      </c>
      <c r="D49" s="117">
        <f>mérleg!D49</f>
        <v>195720</v>
      </c>
      <c r="E49" s="304">
        <f>mérleg!E49</f>
        <v>0</v>
      </c>
      <c r="F49" s="117">
        <f>mérleg!F49</f>
        <v>73134</v>
      </c>
      <c r="G49" s="149">
        <v>76060</v>
      </c>
      <c r="H49" s="118">
        <v>79102</v>
      </c>
    </row>
    <row r="50" spans="1:8" ht="12.75">
      <c r="A50" s="169">
        <v>1.6</v>
      </c>
      <c r="B50" s="287" t="s">
        <v>324</v>
      </c>
      <c r="C50" s="231">
        <f>mérleg!C50</f>
        <v>56423</v>
      </c>
      <c r="D50" s="231">
        <f>mérleg!D50</f>
        <v>45874</v>
      </c>
      <c r="E50" s="304">
        <f>mérleg!E50</f>
        <v>0</v>
      </c>
      <c r="F50" s="231">
        <f>mérleg!F50</f>
        <v>19076</v>
      </c>
      <c r="G50" s="297">
        <v>19839</v>
      </c>
      <c r="H50" s="125">
        <v>20434</v>
      </c>
    </row>
    <row r="51" spans="1:8" ht="12.75">
      <c r="A51" s="170"/>
      <c r="B51" s="171"/>
      <c r="C51" s="172"/>
      <c r="D51" s="173"/>
      <c r="E51" s="173"/>
      <c r="F51" s="173"/>
      <c r="G51" s="173"/>
      <c r="H51" s="173"/>
    </row>
    <row r="52" spans="1:8" ht="12.75">
      <c r="A52" s="174" t="s">
        <v>93</v>
      </c>
      <c r="B52" s="299" t="s">
        <v>222</v>
      </c>
      <c r="C52" s="113">
        <f>mérleg!C52</f>
        <v>25000</v>
      </c>
      <c r="D52" s="113">
        <f>mérleg!D52</f>
        <v>28342</v>
      </c>
      <c r="E52" s="304">
        <f>mérleg!E52</f>
        <v>0</v>
      </c>
      <c r="F52" s="113">
        <f>mérleg!F52</f>
        <v>1200</v>
      </c>
      <c r="G52" s="300">
        <v>1250</v>
      </c>
      <c r="H52" s="178">
        <v>1300</v>
      </c>
    </row>
    <row r="53" spans="1:8" ht="12.75">
      <c r="A53" s="167" t="s">
        <v>94</v>
      </c>
      <c r="B53" s="170" t="s">
        <v>325</v>
      </c>
      <c r="C53" s="117">
        <f>mérleg!C53</f>
        <v>285534</v>
      </c>
      <c r="D53" s="117">
        <f>mérleg!D53</f>
        <v>300193</v>
      </c>
      <c r="E53" s="304">
        <f>mérleg!E53</f>
        <v>0</v>
      </c>
      <c r="F53" s="117">
        <f>mérleg!F53</f>
        <v>292177</v>
      </c>
      <c r="G53" s="152">
        <v>73400</v>
      </c>
      <c r="H53" s="154">
        <v>74400</v>
      </c>
    </row>
    <row r="54" spans="1:8" ht="12.75">
      <c r="A54" s="167" t="s">
        <v>326</v>
      </c>
      <c r="B54" s="170" t="s">
        <v>327</v>
      </c>
      <c r="C54" s="117">
        <f>mérleg!C54</f>
        <v>197000</v>
      </c>
      <c r="D54" s="117">
        <f>mérleg!D54</f>
        <v>197000</v>
      </c>
      <c r="E54" s="304">
        <f>mérleg!E54</f>
        <v>0</v>
      </c>
      <c r="F54" s="117">
        <f>mérleg!F54</f>
        <v>207688</v>
      </c>
      <c r="G54" s="152">
        <v>211000</v>
      </c>
      <c r="H54" s="154">
        <v>214000</v>
      </c>
    </row>
    <row r="55" spans="1:8" ht="12.75">
      <c r="A55" s="167" t="s">
        <v>95</v>
      </c>
      <c r="B55" s="170" t="s">
        <v>28</v>
      </c>
      <c r="C55" s="117">
        <f>mérleg!C55</f>
        <v>64000</v>
      </c>
      <c r="D55" s="117">
        <f>mérleg!D55</f>
        <v>64000</v>
      </c>
      <c r="E55" s="304">
        <f>mérleg!E55</f>
        <v>0</v>
      </c>
      <c r="F55" s="117">
        <f>mérleg!F55</f>
        <v>62000</v>
      </c>
      <c r="G55" s="152">
        <v>58000</v>
      </c>
      <c r="H55" s="154">
        <v>58000</v>
      </c>
    </row>
    <row r="56" spans="1:8" ht="12.75">
      <c r="A56" s="167" t="s">
        <v>96</v>
      </c>
      <c r="B56" s="170" t="s">
        <v>328</v>
      </c>
      <c r="C56" s="117">
        <f>mérleg!C56</f>
        <v>499500</v>
      </c>
      <c r="D56" s="117">
        <f>mérleg!D56</f>
        <v>695809</v>
      </c>
      <c r="E56" s="304">
        <f>mérleg!E56</f>
        <v>0</v>
      </c>
      <c r="F56" s="117">
        <f>mérleg!F56</f>
        <v>1086766</v>
      </c>
      <c r="G56" s="148">
        <v>760000</v>
      </c>
      <c r="H56" s="141">
        <v>710000</v>
      </c>
    </row>
    <row r="57" spans="1:8" ht="12.75">
      <c r="A57" s="167" t="s">
        <v>97</v>
      </c>
      <c r="B57" s="170" t="s">
        <v>329</v>
      </c>
      <c r="C57" s="117">
        <f>mérleg!C57</f>
        <v>248188</v>
      </c>
      <c r="D57" s="117">
        <f>mérleg!D57</f>
        <v>263341</v>
      </c>
      <c r="E57" s="304">
        <f>mérleg!E57</f>
        <v>0</v>
      </c>
      <c r="F57" s="117">
        <f>mérleg!F57</f>
        <v>21709</v>
      </c>
      <c r="G57" s="152">
        <v>0</v>
      </c>
      <c r="H57" s="154">
        <v>0</v>
      </c>
    </row>
    <row r="58" spans="1:8" ht="12.75">
      <c r="A58" s="167" t="s">
        <v>330</v>
      </c>
      <c r="B58" s="170" t="s">
        <v>227</v>
      </c>
      <c r="C58" s="117">
        <f>mérleg!C58</f>
        <v>0</v>
      </c>
      <c r="D58" s="117">
        <f>mérleg!D58</f>
        <v>789</v>
      </c>
      <c r="E58" s="304">
        <f>mérleg!E58</f>
        <v>0</v>
      </c>
      <c r="F58" s="117">
        <f>mérleg!F58</f>
        <v>5000</v>
      </c>
      <c r="G58" s="152">
        <v>0</v>
      </c>
      <c r="H58" s="154">
        <v>0</v>
      </c>
    </row>
    <row r="59" spans="1:8" ht="12.75">
      <c r="A59" s="167" t="s">
        <v>331</v>
      </c>
      <c r="B59" s="170" t="s">
        <v>228</v>
      </c>
      <c r="C59" s="117">
        <f>mérleg!C59</f>
        <v>963841</v>
      </c>
      <c r="D59" s="117">
        <f>mérleg!D59</f>
        <v>1170079</v>
      </c>
      <c r="E59" s="304">
        <f>mérleg!E59</f>
        <v>0</v>
      </c>
      <c r="F59" s="117">
        <f>mérleg!F59</f>
        <v>2109630</v>
      </c>
      <c r="G59" s="152">
        <v>257881</v>
      </c>
      <c r="H59" s="154">
        <v>80000</v>
      </c>
    </row>
    <row r="60" spans="1:8" ht="12.75">
      <c r="A60" s="167" t="s">
        <v>332</v>
      </c>
      <c r="B60" s="170" t="s">
        <v>333</v>
      </c>
      <c r="C60" s="117">
        <f>mérleg!C60</f>
        <v>1473307</v>
      </c>
      <c r="D60" s="117">
        <f>mérleg!D60</f>
        <v>2738387</v>
      </c>
      <c r="E60" s="304">
        <f>mérleg!E60</f>
        <v>0</v>
      </c>
      <c r="F60" s="117">
        <f>mérleg!F60</f>
        <v>1968276</v>
      </c>
      <c r="G60" s="148">
        <v>139900</v>
      </c>
      <c r="H60" s="141">
        <v>113000</v>
      </c>
    </row>
    <row r="61" spans="1:8" ht="12.75">
      <c r="A61" s="167" t="s">
        <v>334</v>
      </c>
      <c r="B61" s="170" t="s">
        <v>335</v>
      </c>
      <c r="C61" s="117">
        <f>mérleg!C61</f>
        <v>44766</v>
      </c>
      <c r="D61" s="117">
        <f>mérleg!D61</f>
        <v>93399</v>
      </c>
      <c r="E61" s="304">
        <f>mérleg!E61</f>
        <v>0</v>
      </c>
      <c r="F61" s="117">
        <f>mérleg!F61</f>
        <v>14497</v>
      </c>
      <c r="G61" s="148">
        <v>59000</v>
      </c>
      <c r="H61" s="141">
        <v>50000</v>
      </c>
    </row>
    <row r="62" spans="1:8" ht="12.75">
      <c r="A62" s="167" t="s">
        <v>336</v>
      </c>
      <c r="B62" s="170" t="s">
        <v>231</v>
      </c>
      <c r="C62" s="117">
        <f>mérleg!C62</f>
        <v>0</v>
      </c>
      <c r="D62" s="117">
        <f>mérleg!D62</f>
        <v>341341</v>
      </c>
      <c r="E62" s="304">
        <f>mérleg!E62</f>
        <v>0</v>
      </c>
      <c r="F62" s="117">
        <f>mérleg!F62</f>
        <v>65201</v>
      </c>
      <c r="G62" s="152">
        <v>0</v>
      </c>
      <c r="H62" s="154">
        <v>0</v>
      </c>
    </row>
    <row r="63" spans="1:8" ht="12.75">
      <c r="A63" s="167" t="s">
        <v>337</v>
      </c>
      <c r="B63" s="287" t="s">
        <v>232</v>
      </c>
      <c r="C63" s="231">
        <f>mérleg!C63</f>
        <v>0</v>
      </c>
      <c r="D63" s="231">
        <f>mérleg!D63</f>
        <v>0</v>
      </c>
      <c r="E63" s="304">
        <f>mérleg!E63</f>
        <v>0</v>
      </c>
      <c r="F63" s="231">
        <f>mérleg!F63</f>
        <v>0</v>
      </c>
      <c r="G63" s="148">
        <v>0</v>
      </c>
      <c r="H63" s="141">
        <v>0</v>
      </c>
    </row>
    <row r="64" spans="1:8" ht="12.75">
      <c r="A64" s="179" t="s">
        <v>93</v>
      </c>
      <c r="B64" s="166" t="s">
        <v>338</v>
      </c>
      <c r="C64" s="124">
        <f aca="true" t="shared" si="9" ref="C64:H64">(C52+C53+C54+C55+C56+C57+C58+C59+C60+C61+C62+C63)</f>
        <v>3801136</v>
      </c>
      <c r="D64" s="124">
        <f t="shared" si="9"/>
        <v>5892680</v>
      </c>
      <c r="E64" s="124">
        <f t="shared" si="9"/>
        <v>0</v>
      </c>
      <c r="F64" s="124">
        <f t="shared" si="9"/>
        <v>5834144</v>
      </c>
      <c r="G64" s="180">
        <f t="shared" si="9"/>
        <v>1560431</v>
      </c>
      <c r="H64" s="180">
        <f t="shared" si="9"/>
        <v>1300700</v>
      </c>
    </row>
    <row r="65" spans="1:8" ht="12.75">
      <c r="A65" s="165" t="s">
        <v>339</v>
      </c>
      <c r="B65" s="166" t="s">
        <v>340</v>
      </c>
      <c r="C65" s="181">
        <f aca="true" t="shared" si="10" ref="C65:H65">(C44+C64)</f>
        <v>3901218</v>
      </c>
      <c r="D65" s="181">
        <f t="shared" si="10"/>
        <v>6140257</v>
      </c>
      <c r="E65" s="181">
        <f t="shared" si="10"/>
        <v>0</v>
      </c>
      <c r="F65" s="181">
        <f t="shared" si="10"/>
        <v>5929689</v>
      </c>
      <c r="G65" s="181">
        <f t="shared" si="10"/>
        <v>1659766</v>
      </c>
      <c r="H65" s="181">
        <f t="shared" si="10"/>
        <v>1403808</v>
      </c>
    </row>
    <row r="66" spans="1:8" ht="12.75">
      <c r="A66" s="182"/>
      <c r="B66" s="183" t="s">
        <v>341</v>
      </c>
      <c r="C66" s="184">
        <f aca="true" t="shared" si="11" ref="C66:H66">C42+C65</f>
        <v>13660278</v>
      </c>
      <c r="D66" s="184">
        <f t="shared" si="11"/>
        <v>17412540</v>
      </c>
      <c r="E66" s="184">
        <f t="shared" si="11"/>
        <v>0</v>
      </c>
      <c r="F66" s="184">
        <f t="shared" si="11"/>
        <v>19181562</v>
      </c>
      <c r="G66" s="184">
        <f>G42+G65</f>
        <v>15484334</v>
      </c>
      <c r="H66" s="184">
        <f t="shared" si="11"/>
        <v>15863618</v>
      </c>
    </row>
    <row r="67" spans="1:8" ht="12.75">
      <c r="A67" s="174" t="s">
        <v>342</v>
      </c>
      <c r="B67" s="100" t="s">
        <v>343</v>
      </c>
      <c r="C67" s="185">
        <f aca="true" t="shared" si="12" ref="C67:H67">(C130-C66)</f>
        <v>942836</v>
      </c>
      <c r="D67" s="185">
        <f t="shared" si="12"/>
        <v>975926</v>
      </c>
      <c r="E67" s="185">
        <f t="shared" si="12"/>
        <v>0</v>
      </c>
      <c r="F67" s="185">
        <f t="shared" si="12"/>
        <v>1326107</v>
      </c>
      <c r="G67" s="185">
        <f t="shared" si="12"/>
        <v>1020577</v>
      </c>
      <c r="H67" s="185">
        <f t="shared" si="12"/>
        <v>1545023</v>
      </c>
    </row>
    <row r="68" spans="1:8" ht="12.75">
      <c r="A68" s="167"/>
      <c r="B68" s="121" t="s">
        <v>344</v>
      </c>
      <c r="C68" s="315">
        <f>mérleg!C68</f>
        <v>454024</v>
      </c>
      <c r="D68" s="315">
        <f>mérleg!D68</f>
        <v>713211</v>
      </c>
      <c r="E68" s="315">
        <f>mérleg!E68</f>
        <v>0</v>
      </c>
      <c r="F68" s="315">
        <f>mérleg!F68</f>
        <v>931028</v>
      </c>
      <c r="G68" s="119">
        <f>G67-G69</f>
        <v>214271</v>
      </c>
      <c r="H68" s="119">
        <f>H67-H69</f>
        <v>306686</v>
      </c>
    </row>
    <row r="69" spans="1:8" ht="12.75">
      <c r="A69" s="169"/>
      <c r="B69" s="123" t="s">
        <v>402</v>
      </c>
      <c r="C69" s="315">
        <f>mérleg!C69</f>
        <v>488812</v>
      </c>
      <c r="D69" s="315">
        <f>mérleg!D69</f>
        <v>262715</v>
      </c>
      <c r="E69" s="315">
        <f>mérleg!E69</f>
        <v>0</v>
      </c>
      <c r="F69" s="315">
        <f>mérleg!F69</f>
        <v>395079</v>
      </c>
      <c r="G69" s="125">
        <v>806306</v>
      </c>
      <c r="H69" s="125">
        <v>1238337</v>
      </c>
    </row>
    <row r="70" spans="1:8" ht="12.75">
      <c r="A70" s="187"/>
      <c r="B70" s="187" t="s">
        <v>345</v>
      </c>
      <c r="C70" s="181">
        <f aca="true" t="shared" si="13" ref="C70:H70">(C66+C67)</f>
        <v>14603114</v>
      </c>
      <c r="D70" s="181">
        <f t="shared" si="13"/>
        <v>18388466</v>
      </c>
      <c r="E70" s="181">
        <f t="shared" si="13"/>
        <v>0</v>
      </c>
      <c r="F70" s="181">
        <f t="shared" si="13"/>
        <v>20507669</v>
      </c>
      <c r="G70" s="181">
        <f t="shared" si="13"/>
        <v>16504911</v>
      </c>
      <c r="H70" s="181">
        <f t="shared" si="13"/>
        <v>17408641</v>
      </c>
    </row>
    <row r="71" spans="1:6" ht="12.75">
      <c r="A71" s="188"/>
      <c r="B71" s="188"/>
      <c r="C71" s="189"/>
      <c r="D71" s="5"/>
      <c r="E71" s="5"/>
      <c r="F71" s="5"/>
    </row>
    <row r="72" spans="1:6" ht="12.75">
      <c r="A72" s="188"/>
      <c r="B72" s="188"/>
      <c r="C72" s="189"/>
      <c r="D72" s="5"/>
      <c r="E72" s="5"/>
      <c r="F72" s="5"/>
    </row>
    <row r="73" spans="1:6" ht="12.75">
      <c r="A73" s="188"/>
      <c r="B73" s="188"/>
      <c r="C73" s="190"/>
      <c r="D73" s="188"/>
      <c r="E73" s="188"/>
      <c r="F73" s="188"/>
    </row>
    <row r="74" spans="1:8" ht="12.75">
      <c r="A74" s="99" t="s">
        <v>261</v>
      </c>
      <c r="B74" s="100" t="s">
        <v>155</v>
      </c>
      <c r="C74" s="99" t="s">
        <v>63</v>
      </c>
      <c r="D74" s="101" t="s">
        <v>63</v>
      </c>
      <c r="E74" s="102" t="s">
        <v>63</v>
      </c>
      <c r="F74" s="99" t="s">
        <v>262</v>
      </c>
      <c r="G74" s="99" t="s">
        <v>263</v>
      </c>
      <c r="H74" s="99" t="s">
        <v>467</v>
      </c>
    </row>
    <row r="75" spans="1:8" ht="12.75">
      <c r="A75" s="105" t="s">
        <v>264</v>
      </c>
      <c r="B75" s="169" t="s">
        <v>346</v>
      </c>
      <c r="C75" s="105" t="s">
        <v>266</v>
      </c>
      <c r="D75" s="106" t="s">
        <v>267</v>
      </c>
      <c r="E75" s="107" t="s">
        <v>268</v>
      </c>
      <c r="F75" s="105" t="s">
        <v>53</v>
      </c>
      <c r="G75" s="105" t="s">
        <v>269</v>
      </c>
      <c r="H75" s="105" t="s">
        <v>269</v>
      </c>
    </row>
    <row r="76" spans="1:8" ht="15.75">
      <c r="A76" s="434" t="s">
        <v>347</v>
      </c>
      <c r="B76" s="435"/>
      <c r="C76" s="435"/>
      <c r="D76" s="435"/>
      <c r="E76" s="435"/>
      <c r="F76" s="435"/>
      <c r="G76" s="435"/>
      <c r="H76" s="436"/>
    </row>
    <row r="77" spans="1:8" ht="12.75">
      <c r="A77" s="191" t="s">
        <v>92</v>
      </c>
      <c r="B77" s="192" t="s">
        <v>348</v>
      </c>
      <c r="C77" s="193">
        <f aca="true" t="shared" si="14" ref="C77:H77">SUM(C78+C79+C80+C83+C84)</f>
        <v>7004168</v>
      </c>
      <c r="D77" s="193">
        <f t="shared" si="14"/>
        <v>8901121</v>
      </c>
      <c r="E77" s="193">
        <f t="shared" si="14"/>
        <v>0</v>
      </c>
      <c r="F77" s="193">
        <f t="shared" si="14"/>
        <v>9715668</v>
      </c>
      <c r="G77" s="193">
        <f>SUM(G78+G79+G80+G83+G84)</f>
        <v>10276089</v>
      </c>
      <c r="H77" s="193">
        <f t="shared" si="14"/>
        <v>10782396</v>
      </c>
    </row>
    <row r="78" spans="1:8" ht="12.75">
      <c r="A78" s="167">
        <v>1.1</v>
      </c>
      <c r="B78" s="121" t="s">
        <v>349</v>
      </c>
      <c r="C78" s="122">
        <f>mérleg!C78</f>
        <v>3469169</v>
      </c>
      <c r="D78" s="122">
        <f>mérleg!D78</f>
        <v>4481691</v>
      </c>
      <c r="E78" s="122">
        <f>mérleg!E78</f>
        <v>0</v>
      </c>
      <c r="F78" s="122">
        <f>mérleg!F78</f>
        <v>5345366</v>
      </c>
      <c r="G78" s="118">
        <v>5687469</v>
      </c>
      <c r="H78" s="118">
        <v>6005968</v>
      </c>
    </row>
    <row r="79" spans="1:8" ht="12.75">
      <c r="A79" s="167">
        <v>1.2</v>
      </c>
      <c r="B79" s="121" t="s">
        <v>350</v>
      </c>
      <c r="C79" s="122">
        <f>mérleg!C79</f>
        <v>1247426</v>
      </c>
      <c r="D79" s="122">
        <f>mérleg!D79</f>
        <v>1582392</v>
      </c>
      <c r="E79" s="122">
        <f>mérleg!E79</f>
        <v>0</v>
      </c>
      <c r="F79" s="122">
        <f>mérleg!F79</f>
        <v>1812764</v>
      </c>
      <c r="G79" s="118">
        <v>1928781</v>
      </c>
      <c r="H79" s="118">
        <v>2036793</v>
      </c>
    </row>
    <row r="80" spans="1:8" ht="12.75">
      <c r="A80" s="167">
        <v>1.3</v>
      </c>
      <c r="B80" s="121" t="s">
        <v>351</v>
      </c>
      <c r="C80" s="122">
        <f>mérleg!C80</f>
        <v>2271747</v>
      </c>
      <c r="D80" s="122">
        <f>mérleg!D80</f>
        <v>2764896</v>
      </c>
      <c r="E80" s="122">
        <f>mérleg!E80</f>
        <v>0</v>
      </c>
      <c r="F80" s="122">
        <f>mérleg!F80</f>
        <v>2540633</v>
      </c>
      <c r="G80" s="118">
        <v>2642258</v>
      </c>
      <c r="H80" s="118">
        <v>2721526</v>
      </c>
    </row>
    <row r="81" spans="1:8" ht="12.75">
      <c r="A81" s="167" t="s">
        <v>352</v>
      </c>
      <c r="B81" s="121" t="s">
        <v>353</v>
      </c>
      <c r="C81" s="122">
        <f>mérleg!C81</f>
        <v>33141</v>
      </c>
      <c r="D81" s="122">
        <f>mérleg!D81</f>
        <v>0</v>
      </c>
      <c r="E81" s="122">
        <f>mérleg!E81</f>
        <v>0</v>
      </c>
      <c r="F81" s="122">
        <f>mérleg!F81</f>
        <v>98921</v>
      </c>
      <c r="G81" s="118">
        <v>102877</v>
      </c>
      <c r="H81" s="118">
        <v>105964</v>
      </c>
    </row>
    <row r="82" spans="1:8" ht="12.75">
      <c r="A82" s="167" t="s">
        <v>354</v>
      </c>
      <c r="B82" s="121" t="s">
        <v>355</v>
      </c>
      <c r="C82" s="122">
        <f>mérleg!C82</f>
        <v>2238606</v>
      </c>
      <c r="D82" s="122">
        <f>mérleg!D82</f>
        <v>2764896</v>
      </c>
      <c r="E82" s="122">
        <f>mérleg!E82</f>
        <v>0</v>
      </c>
      <c r="F82" s="122">
        <f>mérleg!F82</f>
        <v>2441712</v>
      </c>
      <c r="G82" s="118">
        <v>2539381</v>
      </c>
      <c r="H82" s="118">
        <v>2615562</v>
      </c>
    </row>
    <row r="83" spans="1:8" ht="12.75">
      <c r="A83" s="167">
        <v>1.4</v>
      </c>
      <c r="B83" s="121" t="s">
        <v>356</v>
      </c>
      <c r="C83" s="122">
        <f>mérleg!C83</f>
        <v>3664</v>
      </c>
      <c r="D83" s="122">
        <f>mérleg!D83</f>
        <v>28060</v>
      </c>
      <c r="E83" s="122">
        <f>mérleg!E83</f>
        <v>0</v>
      </c>
      <c r="F83" s="122">
        <f>mérleg!F83</f>
        <v>4743</v>
      </c>
      <c r="G83" s="118">
        <v>4933</v>
      </c>
      <c r="H83" s="118">
        <v>5081</v>
      </c>
    </row>
    <row r="84" spans="1:8" ht="12.75">
      <c r="A84" s="169">
        <v>1.5</v>
      </c>
      <c r="B84" s="123" t="s">
        <v>357</v>
      </c>
      <c r="C84" s="122">
        <f>mérleg!C84</f>
        <v>12162</v>
      </c>
      <c r="D84" s="122">
        <f>mérleg!D84</f>
        <v>44082</v>
      </c>
      <c r="E84" s="122">
        <f>mérleg!E84</f>
        <v>0</v>
      </c>
      <c r="F84" s="122">
        <f>mérleg!F84</f>
        <v>12162</v>
      </c>
      <c r="G84" s="125">
        <v>12648</v>
      </c>
      <c r="H84" s="125">
        <v>13028</v>
      </c>
    </row>
    <row r="85" spans="1:8" ht="12.75">
      <c r="A85" s="194">
        <v>2.1</v>
      </c>
      <c r="B85" s="195" t="s">
        <v>358</v>
      </c>
      <c r="C85" s="196">
        <f aca="true" t="shared" si="15" ref="C85:H85">(C86+C87+C88+C91)</f>
        <v>2014816</v>
      </c>
      <c r="D85" s="196">
        <f t="shared" si="15"/>
        <v>2484512</v>
      </c>
      <c r="E85" s="196">
        <f t="shared" si="15"/>
        <v>0</v>
      </c>
      <c r="F85" s="196">
        <f t="shared" si="15"/>
        <v>2720211</v>
      </c>
      <c r="G85" s="196">
        <f t="shared" si="15"/>
        <v>2854242</v>
      </c>
      <c r="H85" s="196">
        <f t="shared" si="15"/>
        <v>2968777</v>
      </c>
    </row>
    <row r="86" spans="1:8" ht="12.75">
      <c r="A86" s="174" t="s">
        <v>275</v>
      </c>
      <c r="B86" s="301" t="s">
        <v>359</v>
      </c>
      <c r="C86" s="168">
        <f>mérleg!C86</f>
        <v>587856</v>
      </c>
      <c r="D86" s="168">
        <f>mérleg!D86</f>
        <v>717142</v>
      </c>
      <c r="E86" s="122">
        <f>mérleg!E86</f>
        <v>0</v>
      </c>
      <c r="F86" s="168">
        <f>mérleg!F86</f>
        <v>789783</v>
      </c>
      <c r="G86" s="114">
        <v>840329</v>
      </c>
      <c r="H86" s="114">
        <v>887388</v>
      </c>
    </row>
    <row r="87" spans="1:8" ht="12.75">
      <c r="A87" s="167" t="s">
        <v>277</v>
      </c>
      <c r="B87" s="171" t="s">
        <v>350</v>
      </c>
      <c r="C87" s="122">
        <f>mérleg!C87</f>
        <v>185996</v>
      </c>
      <c r="D87" s="122">
        <f>mérleg!D87</f>
        <v>230802</v>
      </c>
      <c r="E87" s="122">
        <f>mérleg!E87</f>
        <v>0</v>
      </c>
      <c r="F87" s="122">
        <f>mérleg!F87</f>
        <v>255145</v>
      </c>
      <c r="G87" s="118">
        <v>271474</v>
      </c>
      <c r="H87" s="118">
        <v>286677</v>
      </c>
    </row>
    <row r="88" spans="1:8" ht="12.75">
      <c r="A88" s="167" t="s">
        <v>360</v>
      </c>
      <c r="B88" s="171" t="s">
        <v>361</v>
      </c>
      <c r="C88" s="122">
        <f>mérleg!C88</f>
        <v>306170</v>
      </c>
      <c r="D88" s="122">
        <f>mérleg!D88</f>
        <v>422777</v>
      </c>
      <c r="E88" s="122">
        <f>mérleg!E88</f>
        <v>0</v>
      </c>
      <c r="F88" s="122">
        <f>mérleg!F88</f>
        <v>665143</v>
      </c>
      <c r="G88" s="118">
        <v>691749</v>
      </c>
      <c r="H88" s="118">
        <v>712501</v>
      </c>
    </row>
    <row r="89" spans="1:8" ht="12.75">
      <c r="A89" s="167" t="s">
        <v>362</v>
      </c>
      <c r="B89" s="171" t="s">
        <v>363</v>
      </c>
      <c r="C89" s="122">
        <f>mérleg!C89</f>
        <v>527</v>
      </c>
      <c r="D89" s="122">
        <f>mérleg!D89</f>
        <v>0</v>
      </c>
      <c r="E89" s="122">
        <f>mérleg!E89</f>
        <v>0</v>
      </c>
      <c r="F89" s="122">
        <f>mérleg!F89</f>
        <v>0</v>
      </c>
      <c r="G89" s="118">
        <v>0</v>
      </c>
      <c r="H89" s="118">
        <v>0</v>
      </c>
    </row>
    <row r="90" spans="1:8" ht="12.75">
      <c r="A90" s="167" t="s">
        <v>364</v>
      </c>
      <c r="B90" s="171" t="s">
        <v>365</v>
      </c>
      <c r="C90" s="117">
        <f aca="true" t="shared" si="16" ref="C90:H90">(C88-C89)</f>
        <v>305643</v>
      </c>
      <c r="D90" s="117">
        <f t="shared" si="16"/>
        <v>422777</v>
      </c>
      <c r="E90" s="117">
        <f t="shared" si="16"/>
        <v>0</v>
      </c>
      <c r="F90" s="117">
        <f t="shared" si="16"/>
        <v>665143</v>
      </c>
      <c r="G90" s="117">
        <v>691749</v>
      </c>
      <c r="H90" s="117">
        <f t="shared" si="16"/>
        <v>712501</v>
      </c>
    </row>
    <row r="91" spans="1:8" ht="12.75">
      <c r="A91" s="167" t="s">
        <v>366</v>
      </c>
      <c r="B91" s="171" t="s">
        <v>367</v>
      </c>
      <c r="C91" s="122">
        <f>mérleg!C91</f>
        <v>934794</v>
      </c>
      <c r="D91" s="122">
        <f>mérleg!D91</f>
        <v>1113791</v>
      </c>
      <c r="E91" s="122">
        <f>mérleg!E91</f>
        <v>0</v>
      </c>
      <c r="F91" s="122">
        <f>mérleg!F91</f>
        <v>1010140</v>
      </c>
      <c r="G91" s="118">
        <v>1050690</v>
      </c>
      <c r="H91" s="118">
        <v>1082211</v>
      </c>
    </row>
    <row r="92" spans="1:8" ht="12.75">
      <c r="A92" s="167" t="s">
        <v>368</v>
      </c>
      <c r="B92" s="171" t="s">
        <v>369</v>
      </c>
      <c r="C92" s="122">
        <f>mérleg!C92</f>
        <v>716482</v>
      </c>
      <c r="D92" s="122">
        <f>mérleg!D92</f>
        <v>686073</v>
      </c>
      <c r="E92" s="122">
        <f>mérleg!E92</f>
        <v>0</v>
      </c>
      <c r="F92" s="122">
        <f>mérleg!F92</f>
        <v>775355</v>
      </c>
      <c r="G92" s="118">
        <v>818775</v>
      </c>
      <c r="H92" s="118">
        <v>856439</v>
      </c>
    </row>
    <row r="93" spans="1:8" ht="12.75">
      <c r="A93" s="302"/>
      <c r="B93" s="199"/>
      <c r="C93" s="316"/>
      <c r="D93" s="231"/>
      <c r="E93" s="119"/>
      <c r="F93" s="317"/>
      <c r="G93" s="118"/>
      <c r="H93" s="118"/>
    </row>
    <row r="94" spans="1:8" ht="12.75">
      <c r="A94" s="201">
        <v>2.2</v>
      </c>
      <c r="B94" s="175" t="s">
        <v>370</v>
      </c>
      <c r="C94" s="168">
        <f>mérleg!C94</f>
        <v>26538</v>
      </c>
      <c r="D94" s="168">
        <f>mérleg!D94</f>
        <v>27335</v>
      </c>
      <c r="E94" s="122">
        <f>mérleg!E94</f>
        <v>0</v>
      </c>
      <c r="F94" s="318">
        <f>mérleg!F94</f>
        <v>0</v>
      </c>
      <c r="G94" s="114">
        <v>0</v>
      </c>
      <c r="H94" s="114">
        <v>0</v>
      </c>
    </row>
    <row r="95" spans="1:8" ht="12.75">
      <c r="A95" s="202">
        <v>2.3</v>
      </c>
      <c r="B95" s="121" t="s">
        <v>371</v>
      </c>
      <c r="C95" s="122">
        <f>mérleg!C95</f>
        <v>30000</v>
      </c>
      <c r="D95" s="122">
        <f>mérleg!D95</f>
        <v>5000</v>
      </c>
      <c r="E95" s="122">
        <f>mérleg!E95</f>
        <v>0</v>
      </c>
      <c r="F95" s="319">
        <f>mérleg!F95</f>
        <v>30000</v>
      </c>
      <c r="G95" s="118">
        <v>32000</v>
      </c>
      <c r="H95" s="118">
        <v>35000</v>
      </c>
    </row>
    <row r="96" spans="1:8" ht="12.75">
      <c r="A96" s="202">
        <v>2.4</v>
      </c>
      <c r="B96" s="121" t="s">
        <v>372</v>
      </c>
      <c r="C96" s="122">
        <f>mérleg!C96</f>
        <v>214000</v>
      </c>
      <c r="D96" s="122">
        <f>mérleg!D96</f>
        <v>0</v>
      </c>
      <c r="E96" s="122">
        <f>mérleg!E96</f>
        <v>0</v>
      </c>
      <c r="F96" s="319">
        <f>mérleg!F96</f>
        <v>0</v>
      </c>
      <c r="G96" s="117">
        <f>F69</f>
        <v>395079</v>
      </c>
      <c r="H96" s="117">
        <f>G69</f>
        <v>806306</v>
      </c>
    </row>
    <row r="97" spans="1:8" ht="12.75">
      <c r="A97" s="202">
        <v>2.5</v>
      </c>
      <c r="B97" s="121" t="s">
        <v>373</v>
      </c>
      <c r="C97" s="122">
        <f>mérleg!C97</f>
        <v>922100</v>
      </c>
      <c r="D97" s="122">
        <f>mérleg!D97</f>
        <v>84886</v>
      </c>
      <c r="E97" s="122">
        <f>mérleg!E97</f>
        <v>0</v>
      </c>
      <c r="F97" s="319">
        <f>mérleg!F97</f>
        <v>1030177</v>
      </c>
      <c r="G97" s="118">
        <v>1073464</v>
      </c>
      <c r="H97" s="118">
        <v>1105668</v>
      </c>
    </row>
    <row r="98" spans="1:8" ht="12.75">
      <c r="A98" s="202">
        <v>2.6</v>
      </c>
      <c r="B98" s="121" t="s">
        <v>374</v>
      </c>
      <c r="C98" s="122">
        <f>mérleg!C98</f>
        <v>30000</v>
      </c>
      <c r="D98" s="122">
        <f>mérleg!D98</f>
        <v>40698</v>
      </c>
      <c r="E98" s="122">
        <f>mérleg!E98</f>
        <v>0</v>
      </c>
      <c r="F98" s="319">
        <f>mérleg!F98</f>
        <v>55000</v>
      </c>
      <c r="G98" s="118">
        <v>0</v>
      </c>
      <c r="H98" s="118">
        <v>0</v>
      </c>
    </row>
    <row r="99" spans="1:8" ht="12.75">
      <c r="A99" s="223"/>
      <c r="B99" s="224"/>
      <c r="C99" s="305"/>
      <c r="D99" s="306"/>
      <c r="E99" s="307"/>
      <c r="F99" s="308"/>
      <c r="G99" s="196"/>
      <c r="H99" s="226"/>
    </row>
    <row r="100" spans="1:8" ht="12.75">
      <c r="A100" s="205">
        <v>2</v>
      </c>
      <c r="B100" s="303" t="s">
        <v>375</v>
      </c>
      <c r="C100" s="291">
        <f aca="true" t="shared" si="17" ref="C100:H100">(C85+C94+C95+C96+C97+C98)</f>
        <v>3237454</v>
      </c>
      <c r="D100" s="291">
        <f t="shared" si="17"/>
        <v>2642431</v>
      </c>
      <c r="E100" s="291">
        <f t="shared" si="17"/>
        <v>0</v>
      </c>
      <c r="F100" s="291">
        <f t="shared" si="17"/>
        <v>3835388</v>
      </c>
      <c r="G100" s="163">
        <f t="shared" si="17"/>
        <v>4354785</v>
      </c>
      <c r="H100" s="163">
        <f t="shared" si="17"/>
        <v>4915751</v>
      </c>
    </row>
    <row r="101" spans="1:8" ht="12.75">
      <c r="A101" s="208" t="s">
        <v>94</v>
      </c>
      <c r="B101" s="209" t="s">
        <v>376</v>
      </c>
      <c r="C101" s="320">
        <f>mérleg!C101</f>
        <v>0</v>
      </c>
      <c r="D101" s="320">
        <f>mérleg!D101</f>
        <v>0</v>
      </c>
      <c r="E101" s="210">
        <f>mérleg!E101</f>
        <v>0</v>
      </c>
      <c r="F101" s="320">
        <f>mérleg!F101</f>
        <v>95896</v>
      </c>
      <c r="G101" s="134"/>
      <c r="H101" s="134"/>
    </row>
    <row r="102" spans="1:8" ht="12.75">
      <c r="A102" s="211"/>
      <c r="B102" s="211"/>
      <c r="C102" s="212"/>
      <c r="D102" s="207"/>
      <c r="E102" s="207"/>
      <c r="F102" s="207"/>
      <c r="G102" s="207"/>
      <c r="H102" s="207"/>
    </row>
    <row r="103" spans="1:8" ht="12.75">
      <c r="A103" s="187" t="s">
        <v>204</v>
      </c>
      <c r="B103" s="213" t="s">
        <v>377</v>
      </c>
      <c r="C103" s="163">
        <f aca="true" t="shared" si="18" ref="C103:H103">(C77+C100+C101)</f>
        <v>10241622</v>
      </c>
      <c r="D103" s="163">
        <f t="shared" si="18"/>
        <v>11543552</v>
      </c>
      <c r="E103" s="163">
        <f t="shared" si="18"/>
        <v>0</v>
      </c>
      <c r="F103" s="163">
        <f t="shared" si="18"/>
        <v>13646952</v>
      </c>
      <c r="G103" s="163">
        <f t="shared" si="18"/>
        <v>14630874</v>
      </c>
      <c r="H103" s="163">
        <f t="shared" si="18"/>
        <v>15698147</v>
      </c>
    </row>
    <row r="104" spans="1:6" ht="12.75">
      <c r="A104" s="214"/>
      <c r="B104" s="215"/>
      <c r="C104" s="216"/>
      <c r="D104" s="217"/>
      <c r="E104" s="217"/>
      <c r="F104" s="217"/>
    </row>
    <row r="105" spans="1:8" ht="15.75">
      <c r="A105" s="434" t="s">
        <v>378</v>
      </c>
      <c r="B105" s="435"/>
      <c r="C105" s="435"/>
      <c r="D105" s="435"/>
      <c r="E105" s="435"/>
      <c r="F105" s="435"/>
      <c r="G105" s="435"/>
      <c r="H105" s="436"/>
    </row>
    <row r="106" spans="1:8" ht="12.75">
      <c r="A106" s="165">
        <v>1</v>
      </c>
      <c r="B106" s="218" t="s">
        <v>379</v>
      </c>
      <c r="C106" s="180">
        <f aca="true" t="shared" si="19" ref="C106:H106">SUM(C107:C109)</f>
        <v>126262</v>
      </c>
      <c r="D106" s="180">
        <f t="shared" si="19"/>
        <v>385485</v>
      </c>
      <c r="E106" s="180">
        <f t="shared" si="19"/>
        <v>0</v>
      </c>
      <c r="F106" s="180">
        <f t="shared" si="19"/>
        <v>106551</v>
      </c>
      <c r="G106" s="180">
        <f t="shared" si="19"/>
        <v>80500</v>
      </c>
      <c r="H106" s="180">
        <f t="shared" si="19"/>
        <v>81600</v>
      </c>
    </row>
    <row r="107" spans="1:8" ht="12.75">
      <c r="A107" s="167">
        <v>1.1</v>
      </c>
      <c r="B107" s="121" t="s">
        <v>380</v>
      </c>
      <c r="C107" s="168">
        <f>mérleg!C107</f>
        <v>3385</v>
      </c>
      <c r="D107" s="168">
        <f>mérleg!D107</f>
        <v>14385</v>
      </c>
      <c r="E107" s="122">
        <f>mérleg!E107</f>
        <v>0</v>
      </c>
      <c r="F107" s="168">
        <f>mérleg!F107</f>
        <v>29065</v>
      </c>
      <c r="G107" s="118">
        <v>3500</v>
      </c>
      <c r="H107" s="118">
        <v>3600</v>
      </c>
    </row>
    <row r="108" spans="1:8" ht="12.75">
      <c r="A108" s="167">
        <v>1.2</v>
      </c>
      <c r="B108" s="121" t="s">
        <v>381</v>
      </c>
      <c r="C108" s="122">
        <f>mérleg!C108</f>
        <v>5725</v>
      </c>
      <c r="D108" s="122">
        <f>mérleg!D108</f>
        <v>56491</v>
      </c>
      <c r="E108" s="122">
        <f>mérleg!E108</f>
        <v>0</v>
      </c>
      <c r="F108" s="122">
        <f>mérleg!F108</f>
        <v>4528</v>
      </c>
      <c r="G108" s="118">
        <v>4000</v>
      </c>
      <c r="H108" s="118">
        <v>5000</v>
      </c>
    </row>
    <row r="109" spans="1:8" ht="12.75">
      <c r="A109" s="169">
        <v>1.3</v>
      </c>
      <c r="B109" s="123" t="s">
        <v>382</v>
      </c>
      <c r="C109" s="124">
        <f>mérleg!C109</f>
        <v>117152</v>
      </c>
      <c r="D109" s="124">
        <f>mérleg!D109</f>
        <v>314609</v>
      </c>
      <c r="E109" s="122">
        <f>mérleg!E109</f>
        <v>0</v>
      </c>
      <c r="F109" s="124">
        <f>mérleg!F109</f>
        <v>72958</v>
      </c>
      <c r="G109" s="125">
        <v>73000</v>
      </c>
      <c r="H109" s="125">
        <v>73000</v>
      </c>
    </row>
    <row r="110" spans="1:8" ht="12.75">
      <c r="A110" s="170"/>
      <c r="B110" s="171"/>
      <c r="C110" s="321"/>
      <c r="D110" s="145"/>
      <c r="E110" s="145"/>
      <c r="F110" s="145"/>
      <c r="G110" s="173"/>
      <c r="H110" s="173"/>
    </row>
    <row r="111" spans="1:8" ht="12.75">
      <c r="A111" s="174">
        <v>2.1</v>
      </c>
      <c r="B111" s="100" t="s">
        <v>383</v>
      </c>
      <c r="C111" s="168">
        <f>mérleg!C111</f>
        <v>70000</v>
      </c>
      <c r="D111" s="168">
        <f>mérleg!D111</f>
        <v>180272</v>
      </c>
      <c r="E111" s="122">
        <f>mérleg!E111</f>
        <v>0</v>
      </c>
      <c r="F111" s="168">
        <f>mérleg!F111</f>
        <v>79295</v>
      </c>
      <c r="G111" s="114">
        <v>90000</v>
      </c>
      <c r="H111" s="114">
        <v>100000</v>
      </c>
    </row>
    <row r="112" spans="1:8" ht="12.75">
      <c r="A112" s="167">
        <v>2.2</v>
      </c>
      <c r="B112" s="121" t="s">
        <v>384</v>
      </c>
      <c r="C112" s="122">
        <f>mérleg!C112</f>
        <v>30000</v>
      </c>
      <c r="D112" s="122">
        <f>mérleg!D112</f>
        <v>260178</v>
      </c>
      <c r="E112" s="122">
        <f>mérleg!E112</f>
        <v>0</v>
      </c>
      <c r="F112" s="122">
        <f>mérleg!F112</f>
        <v>236477</v>
      </c>
      <c r="G112" s="118">
        <v>40000</v>
      </c>
      <c r="H112" s="118">
        <v>41000</v>
      </c>
    </row>
    <row r="113" spans="1:8" ht="12.75">
      <c r="A113" s="167">
        <v>2.3</v>
      </c>
      <c r="B113" s="121" t="s">
        <v>240</v>
      </c>
      <c r="C113" s="122">
        <f>mérleg!C113</f>
        <v>90000</v>
      </c>
      <c r="D113" s="122">
        <f>mérleg!D113</f>
        <v>105672</v>
      </c>
      <c r="E113" s="122">
        <f>mérleg!E113</f>
        <v>0</v>
      </c>
      <c r="F113" s="122">
        <f>mérleg!F113</f>
        <v>78182</v>
      </c>
      <c r="G113" s="118">
        <v>81000</v>
      </c>
      <c r="H113" s="118">
        <v>90000</v>
      </c>
    </row>
    <row r="114" spans="1:8" ht="12.75">
      <c r="A114" s="167">
        <v>2.4</v>
      </c>
      <c r="B114" s="121" t="s">
        <v>241</v>
      </c>
      <c r="C114" s="122">
        <f>mérleg!C114</f>
        <v>120000</v>
      </c>
      <c r="D114" s="122">
        <f>mérleg!D114</f>
        <v>129713</v>
      </c>
      <c r="E114" s="122">
        <f>mérleg!E114</f>
        <v>0</v>
      </c>
      <c r="F114" s="122">
        <f>mérleg!F114</f>
        <v>113594</v>
      </c>
      <c r="G114" s="118">
        <v>120000</v>
      </c>
      <c r="H114" s="118">
        <v>125000</v>
      </c>
    </row>
    <row r="115" spans="1:8" ht="12.75">
      <c r="A115" s="167">
        <v>2.5</v>
      </c>
      <c r="B115" s="121" t="s">
        <v>385</v>
      </c>
      <c r="C115" s="122">
        <f>mérleg!C115</f>
        <v>441117</v>
      </c>
      <c r="D115" s="122">
        <f>mérleg!D115</f>
        <v>411117</v>
      </c>
      <c r="E115" s="122">
        <f>mérleg!E115</f>
        <v>0</v>
      </c>
      <c r="F115" s="122">
        <f>mérleg!F115</f>
        <v>312330</v>
      </c>
      <c r="G115" s="118">
        <v>398537</v>
      </c>
      <c r="H115" s="118">
        <v>428894</v>
      </c>
    </row>
    <row r="116" spans="1:8" ht="12.75">
      <c r="A116" s="167">
        <v>2.6</v>
      </c>
      <c r="B116" s="121" t="s">
        <v>386</v>
      </c>
      <c r="C116" s="122">
        <f>mérleg!C116</f>
        <v>3304353</v>
      </c>
      <c r="D116" s="122">
        <f>mérleg!D116</f>
        <v>5216849</v>
      </c>
      <c r="E116" s="122">
        <f>mérleg!E116</f>
        <v>0</v>
      </c>
      <c r="F116" s="122">
        <f>mérleg!F116</f>
        <v>5659820</v>
      </c>
      <c r="G116" s="118">
        <v>870000</v>
      </c>
      <c r="H116" s="118">
        <v>651000</v>
      </c>
    </row>
    <row r="117" spans="1:8" ht="12.75">
      <c r="A117" s="167">
        <v>2.7</v>
      </c>
      <c r="B117" s="121" t="s">
        <v>387</v>
      </c>
      <c r="C117" s="122">
        <f>mérleg!C117</f>
        <v>91081</v>
      </c>
      <c r="D117" s="122">
        <f>mérleg!D117</f>
        <v>124470</v>
      </c>
      <c r="E117" s="122">
        <f>mérleg!E117</f>
        <v>0</v>
      </c>
      <c r="F117" s="122">
        <f>mérleg!F117</f>
        <v>128827</v>
      </c>
      <c r="G117" s="119">
        <f>G118+G119+G120</f>
        <v>140000</v>
      </c>
      <c r="H117" s="119">
        <f>H118+H119+H120</f>
        <v>139000</v>
      </c>
    </row>
    <row r="118" spans="1:8" ht="12.75">
      <c r="A118" s="167" t="s">
        <v>299</v>
      </c>
      <c r="B118" s="121" t="s">
        <v>388</v>
      </c>
      <c r="C118" s="122">
        <f>mérleg!C118</f>
        <v>66800</v>
      </c>
      <c r="D118" s="122">
        <f>mérleg!D118</f>
        <v>70989</v>
      </c>
      <c r="E118" s="122">
        <f>mérleg!E118</f>
        <v>0</v>
      </c>
      <c r="F118" s="122">
        <f>mérleg!F118</f>
        <v>82938</v>
      </c>
      <c r="G118" s="118">
        <v>92000</v>
      </c>
      <c r="H118" s="118">
        <v>93000</v>
      </c>
    </row>
    <row r="119" spans="1:8" ht="12.75">
      <c r="A119" s="167" t="s">
        <v>301</v>
      </c>
      <c r="B119" s="121" t="s">
        <v>389</v>
      </c>
      <c r="C119" s="122">
        <f>mérleg!C119</f>
        <v>22981</v>
      </c>
      <c r="D119" s="122">
        <f>mérleg!D119</f>
        <v>47006</v>
      </c>
      <c r="E119" s="122">
        <f>mérleg!E119</f>
        <v>0</v>
      </c>
      <c r="F119" s="122">
        <f>mérleg!F119</f>
        <v>45889</v>
      </c>
      <c r="G119" s="118">
        <v>48000</v>
      </c>
      <c r="H119" s="118">
        <v>46000</v>
      </c>
    </row>
    <row r="120" spans="1:8" ht="12.75">
      <c r="A120" s="167" t="s">
        <v>390</v>
      </c>
      <c r="B120" s="121" t="s">
        <v>391</v>
      </c>
      <c r="C120" s="122">
        <f>mérleg!C120</f>
        <v>1300</v>
      </c>
      <c r="D120" s="122">
        <f>mérleg!D120</f>
        <v>6475</v>
      </c>
      <c r="E120" s="122">
        <f>mérleg!E120</f>
        <v>0</v>
      </c>
      <c r="F120" s="122">
        <f>mérleg!F120</f>
        <v>0</v>
      </c>
      <c r="G120" s="118">
        <v>0</v>
      </c>
      <c r="H120" s="118">
        <v>0</v>
      </c>
    </row>
    <row r="121" spans="1:8" ht="12.75">
      <c r="A121" s="167">
        <v>2.8</v>
      </c>
      <c r="B121" s="121" t="s">
        <v>245</v>
      </c>
      <c r="C121" s="122">
        <f>mérleg!C121</f>
        <v>5000</v>
      </c>
      <c r="D121" s="122">
        <f>mérleg!D121</f>
        <v>7104</v>
      </c>
      <c r="E121" s="122">
        <f>mérleg!E121</f>
        <v>0</v>
      </c>
      <c r="F121" s="122">
        <f>mérleg!F121</f>
        <v>5000</v>
      </c>
      <c r="G121" s="118">
        <v>5000</v>
      </c>
      <c r="H121" s="118">
        <v>5000</v>
      </c>
    </row>
    <row r="122" spans="1:8" ht="12.75">
      <c r="A122" s="167">
        <v>2.9</v>
      </c>
      <c r="B122" s="121" t="s">
        <v>392</v>
      </c>
      <c r="C122" s="122">
        <f>mérleg!C122</f>
        <v>2000</v>
      </c>
      <c r="D122" s="122">
        <f>mérleg!D122</f>
        <v>2000</v>
      </c>
      <c r="E122" s="122">
        <f>mérleg!E122</f>
        <v>0</v>
      </c>
      <c r="F122" s="122">
        <f>mérleg!F122</f>
        <v>14300</v>
      </c>
      <c r="G122" s="118">
        <v>3000</v>
      </c>
      <c r="H122" s="118">
        <v>2000</v>
      </c>
    </row>
    <row r="123" spans="1:8" ht="12.75">
      <c r="A123" s="167" t="s">
        <v>449</v>
      </c>
      <c r="B123" s="121" t="s">
        <v>247</v>
      </c>
      <c r="C123" s="124">
        <f>mérleg!C123</f>
        <v>81679</v>
      </c>
      <c r="D123" s="124">
        <f>mérleg!D123</f>
        <v>22054</v>
      </c>
      <c r="E123" s="122">
        <f>mérleg!E123</f>
        <v>0</v>
      </c>
      <c r="F123" s="124">
        <f>mérleg!F123</f>
        <v>108788</v>
      </c>
      <c r="G123" s="125">
        <v>46000</v>
      </c>
      <c r="H123" s="125">
        <v>47000</v>
      </c>
    </row>
    <row r="124" spans="1:8" ht="12.75">
      <c r="A124" s="219" t="s">
        <v>93</v>
      </c>
      <c r="B124" s="166" t="s">
        <v>393</v>
      </c>
      <c r="C124" s="180">
        <f aca="true" t="shared" si="20" ref="C124:H124">(C111+C112+C113+C114+C115+C116+C117+C121+C122+C123)</f>
        <v>4235230</v>
      </c>
      <c r="D124" s="180">
        <f t="shared" si="20"/>
        <v>6459429</v>
      </c>
      <c r="E124" s="180">
        <f t="shared" si="20"/>
        <v>0</v>
      </c>
      <c r="F124" s="180">
        <f t="shared" si="20"/>
        <v>6736613</v>
      </c>
      <c r="G124" s="180">
        <f t="shared" si="20"/>
        <v>1793537</v>
      </c>
      <c r="H124" s="180">
        <f t="shared" si="20"/>
        <v>1628894</v>
      </c>
    </row>
    <row r="125" spans="1:8" ht="12.75">
      <c r="A125" s="310" t="s">
        <v>94</v>
      </c>
      <c r="B125" s="311" t="s">
        <v>394</v>
      </c>
      <c r="C125" s="322">
        <f>mérleg!C125</f>
        <v>0</v>
      </c>
      <c r="D125" s="322">
        <f>mérleg!D125</f>
        <v>0</v>
      </c>
      <c r="E125" s="133">
        <f>mérleg!E125</f>
        <v>0</v>
      </c>
      <c r="F125" s="322">
        <f>mérleg!F125</f>
        <v>17553</v>
      </c>
      <c r="G125" s="134"/>
      <c r="H125" s="134"/>
    </row>
    <row r="126" spans="1:8" ht="12.75">
      <c r="A126" s="312"/>
      <c r="B126" s="313"/>
      <c r="C126" s="173"/>
      <c r="D126" s="132"/>
      <c r="E126" s="133"/>
      <c r="F126" s="134"/>
      <c r="G126" s="134"/>
      <c r="H126" s="134"/>
    </row>
    <row r="127" spans="1:8" ht="12.75">
      <c r="A127" s="165" t="s">
        <v>339</v>
      </c>
      <c r="B127" s="218" t="s">
        <v>395</v>
      </c>
      <c r="C127" s="180">
        <f aca="true" t="shared" si="21" ref="C127:H127">(C106+C124+C125+C126)</f>
        <v>4361492</v>
      </c>
      <c r="D127" s="180">
        <f t="shared" si="21"/>
        <v>6844914</v>
      </c>
      <c r="E127" s="180">
        <f t="shared" si="21"/>
        <v>0</v>
      </c>
      <c r="F127" s="180">
        <f t="shared" si="21"/>
        <v>6860717</v>
      </c>
      <c r="G127" s="180">
        <f t="shared" si="21"/>
        <v>1874037</v>
      </c>
      <c r="H127" s="180">
        <f t="shared" si="21"/>
        <v>1710494</v>
      </c>
    </row>
    <row r="128" spans="1:8" ht="12.75">
      <c r="A128" s="211"/>
      <c r="B128" s="211"/>
      <c r="C128" s="212"/>
      <c r="D128" s="210"/>
      <c r="E128" s="210"/>
      <c r="F128" s="210"/>
      <c r="G128" s="210"/>
      <c r="H128" s="210"/>
    </row>
    <row r="129" spans="1:8" ht="12.75">
      <c r="A129" s="211"/>
      <c r="B129" s="211"/>
      <c r="C129" s="212"/>
      <c r="D129" s="212"/>
      <c r="E129" s="212"/>
      <c r="F129" s="212"/>
      <c r="G129" s="212"/>
      <c r="H129" s="212"/>
    </row>
    <row r="130" spans="1:8" ht="12.75">
      <c r="A130" s="164" t="s">
        <v>155</v>
      </c>
      <c r="B130" s="213" t="s">
        <v>396</v>
      </c>
      <c r="C130" s="180">
        <f aca="true" t="shared" si="22" ref="C130:H130">(C103+C127+C128)</f>
        <v>14603114</v>
      </c>
      <c r="D130" s="180">
        <f t="shared" si="22"/>
        <v>18388466</v>
      </c>
      <c r="E130" s="180">
        <f t="shared" si="22"/>
        <v>0</v>
      </c>
      <c r="F130" s="180">
        <f t="shared" si="22"/>
        <v>20507669</v>
      </c>
      <c r="G130" s="180">
        <f t="shared" si="22"/>
        <v>16504911</v>
      </c>
      <c r="H130" s="180">
        <f t="shared" si="22"/>
        <v>17408641</v>
      </c>
    </row>
    <row r="131" spans="1:8" ht="12.75">
      <c r="A131" s="221"/>
      <c r="B131" s="221"/>
      <c r="C131" s="222"/>
      <c r="D131" s="212"/>
      <c r="E131" s="212"/>
      <c r="F131" s="212"/>
      <c r="G131" s="212"/>
      <c r="H131" s="212"/>
    </row>
    <row r="132" spans="1:8" ht="12.75">
      <c r="A132" s="221"/>
      <c r="B132" s="221"/>
      <c r="C132" s="222"/>
      <c r="D132" s="212"/>
      <c r="E132" s="212"/>
      <c r="F132" s="212"/>
      <c r="G132" s="212"/>
      <c r="H132" s="212"/>
    </row>
    <row r="133" spans="1:8" ht="12.75">
      <c r="A133" s="221"/>
      <c r="B133" s="221"/>
      <c r="C133" s="222"/>
      <c r="D133" s="184"/>
      <c r="E133" s="184"/>
      <c r="F133" s="184"/>
      <c r="G133" s="184"/>
      <c r="H133" s="184"/>
    </row>
    <row r="134" spans="1:8" ht="12.75">
      <c r="A134" s="221"/>
      <c r="B134" s="221"/>
      <c r="C134" s="222"/>
      <c r="D134" s="212"/>
      <c r="E134" s="212"/>
      <c r="F134" s="212"/>
      <c r="G134" s="212"/>
      <c r="H134" s="212"/>
    </row>
    <row r="135" spans="1:8" ht="12.75">
      <c r="A135" s="223"/>
      <c r="B135" s="314" t="s">
        <v>397</v>
      </c>
      <c r="C135" s="180">
        <f>mérleg!C135</f>
        <v>3507</v>
      </c>
      <c r="D135" s="180">
        <f>mérleg!D135</f>
        <v>3537</v>
      </c>
      <c r="E135" s="180">
        <f>mérleg!E135</f>
        <v>0</v>
      </c>
      <c r="F135" s="180">
        <f>mérleg!F135</f>
        <v>3528</v>
      </c>
      <c r="G135" s="309"/>
      <c r="H135" s="309"/>
    </row>
  </sheetData>
  <mergeCells count="4">
    <mergeCell ref="A3:H3"/>
    <mergeCell ref="A43:H43"/>
    <mergeCell ref="A76:H76"/>
    <mergeCell ref="A105:H105"/>
  </mergeCells>
  <printOptions horizontalCentered="1" verticalCentered="1"/>
  <pageMargins left="0.7874015748031497" right="0.7874015748031497" top="1.1023622047244095" bottom="0.984251968503937" header="0.5118110236220472" footer="0.5118110236220472"/>
  <pageSetup blackAndWhite="1" horizontalDpi="300" verticalDpi="300" orientation="portrait" paperSize="9" scale="75" r:id="rId1"/>
  <headerFooter alignWithMargins="0">
    <oddHeader>&amp;C&amp;"Times New Roman CE,Félkövér"&amp;12&amp;P/3
Bevételek és kiadások
pénzforgalmi mérlege&amp;R&amp;"Times New Roman CE,Normál"1. sz. melléklet
(ezer Ft-ban)</oddHeader>
    <oddFooter>&amp;L&amp;"Times New Roman CE,Normál"&amp;D/&amp;T&amp;C&amp;"Times New Roman CE,Normál"&amp;F/&amp;A     Ráczné</oddFooter>
  </headerFooter>
  <rowBreaks count="1" manualBreakCount="1">
    <brk id="7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31"/>
  <sheetViews>
    <sheetView zoomScaleSheetLayoutView="75" workbookViewId="0" topLeftCell="A19">
      <selection activeCell="B34" sqref="B34"/>
    </sheetView>
  </sheetViews>
  <sheetFormatPr defaultColWidth="9.00390625" defaultRowHeight="12.75"/>
  <cols>
    <col min="1" max="1" width="40.875" style="0" customWidth="1"/>
    <col min="2" max="13" width="13.75390625" style="0" bestFit="1" customWidth="1"/>
    <col min="14" max="14" width="14.875" style="0" bestFit="1" customWidth="1"/>
    <col min="15" max="15" width="13.875" style="0" bestFit="1" customWidth="1"/>
  </cols>
  <sheetData>
    <row r="1" spans="1:14" ht="24.75" customHeight="1">
      <c r="A1" s="71" t="s">
        <v>0</v>
      </c>
      <c r="B1" s="71" t="s">
        <v>204</v>
      </c>
      <c r="C1" s="71" t="s">
        <v>205</v>
      </c>
      <c r="D1" s="71" t="s">
        <v>206</v>
      </c>
      <c r="E1" s="71" t="s">
        <v>207</v>
      </c>
      <c r="F1" s="71" t="s">
        <v>208</v>
      </c>
      <c r="G1" s="71" t="s">
        <v>209</v>
      </c>
      <c r="H1" s="71" t="s">
        <v>210</v>
      </c>
      <c r="I1" s="71" t="s">
        <v>211</v>
      </c>
      <c r="J1" s="71" t="s">
        <v>212</v>
      </c>
      <c r="K1" s="71" t="s">
        <v>213</v>
      </c>
      <c r="L1" s="71" t="s">
        <v>214</v>
      </c>
      <c r="M1" s="71" t="s">
        <v>215</v>
      </c>
      <c r="N1" s="71" t="s">
        <v>154</v>
      </c>
    </row>
    <row r="2" spans="1:14" ht="19.5" customHeight="1">
      <c r="A2" s="453" t="s">
        <v>250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</row>
    <row r="3" spans="1:14" ht="18" customHeight="1">
      <c r="A3" s="86" t="s">
        <v>216</v>
      </c>
      <c r="B3" s="89">
        <v>1000000</v>
      </c>
      <c r="C3" s="88">
        <v>750000</v>
      </c>
      <c r="D3" s="89">
        <v>780000</v>
      </c>
      <c r="E3" s="88">
        <v>800000</v>
      </c>
      <c r="F3" s="89">
        <v>800000</v>
      </c>
      <c r="G3" s="88">
        <v>750000</v>
      </c>
      <c r="H3" s="89">
        <v>700000</v>
      </c>
      <c r="I3" s="88">
        <v>700000</v>
      </c>
      <c r="J3" s="89">
        <v>800000</v>
      </c>
      <c r="K3" s="88">
        <v>850000</v>
      </c>
      <c r="L3" s="89">
        <v>850000</v>
      </c>
      <c r="M3" s="88">
        <v>935668</v>
      </c>
      <c r="N3" s="90">
        <f>SUM(B3:M3)</f>
        <v>9715668</v>
      </c>
    </row>
    <row r="4" spans="1:14" ht="18" customHeight="1">
      <c r="A4" s="87" t="s">
        <v>217</v>
      </c>
      <c r="B4" s="92">
        <f>B5+B6+B7+B8</f>
        <v>295000</v>
      </c>
      <c r="C4" s="92">
        <f aca="true" t="shared" si="0" ref="C4:M4">C5+C6+C7+C8</f>
        <v>211000</v>
      </c>
      <c r="D4" s="92">
        <f t="shared" si="0"/>
        <v>210000</v>
      </c>
      <c r="E4" s="92">
        <f t="shared" si="0"/>
        <v>201000</v>
      </c>
      <c r="F4" s="92">
        <f t="shared" si="0"/>
        <v>210000</v>
      </c>
      <c r="G4" s="92">
        <f t="shared" si="0"/>
        <v>209000</v>
      </c>
      <c r="H4" s="92">
        <f t="shared" si="0"/>
        <v>204000</v>
      </c>
      <c r="I4" s="92">
        <f t="shared" si="0"/>
        <v>199000</v>
      </c>
      <c r="J4" s="92">
        <f t="shared" si="0"/>
        <v>217000</v>
      </c>
      <c r="K4" s="92">
        <f t="shared" si="0"/>
        <v>217143</v>
      </c>
      <c r="L4" s="92">
        <f t="shared" si="0"/>
        <v>220783</v>
      </c>
      <c r="M4" s="92">
        <f t="shared" si="0"/>
        <v>326285</v>
      </c>
      <c r="N4" s="93">
        <f aca="true" t="shared" si="1" ref="N4:N14">SUM(B4:M4)</f>
        <v>2720211</v>
      </c>
    </row>
    <row r="5" spans="1:14" ht="18" customHeight="1">
      <c r="A5" s="87" t="s">
        <v>254</v>
      </c>
      <c r="B5" s="92">
        <v>120000</v>
      </c>
      <c r="C5" s="91">
        <v>50000</v>
      </c>
      <c r="D5" s="92">
        <v>53000</v>
      </c>
      <c r="E5" s="91">
        <v>50000</v>
      </c>
      <c r="F5" s="92">
        <v>53000</v>
      </c>
      <c r="G5" s="91">
        <v>52000</v>
      </c>
      <c r="H5" s="92">
        <v>52000</v>
      </c>
      <c r="I5" s="91">
        <v>52000</v>
      </c>
      <c r="J5" s="92">
        <v>55000</v>
      </c>
      <c r="K5" s="91">
        <v>55000</v>
      </c>
      <c r="L5" s="92">
        <v>57783</v>
      </c>
      <c r="M5" s="91">
        <v>140000</v>
      </c>
      <c r="N5" s="93">
        <f t="shared" si="1"/>
        <v>789783</v>
      </c>
    </row>
    <row r="6" spans="1:14" ht="18" customHeight="1">
      <c r="A6" s="87" t="s">
        <v>255</v>
      </c>
      <c r="B6" s="92">
        <v>40000</v>
      </c>
      <c r="C6" s="91">
        <v>16000</v>
      </c>
      <c r="D6" s="92">
        <v>17000</v>
      </c>
      <c r="E6" s="91">
        <v>16000</v>
      </c>
      <c r="F6" s="92">
        <v>17000</v>
      </c>
      <c r="G6" s="91">
        <v>17000</v>
      </c>
      <c r="H6" s="92">
        <v>17000</v>
      </c>
      <c r="I6" s="91">
        <v>17000</v>
      </c>
      <c r="J6" s="92">
        <v>17000</v>
      </c>
      <c r="K6" s="91">
        <v>17000</v>
      </c>
      <c r="L6" s="92">
        <v>18000</v>
      </c>
      <c r="M6" s="91">
        <v>46145</v>
      </c>
      <c r="N6" s="93">
        <f t="shared" si="1"/>
        <v>255145</v>
      </c>
    </row>
    <row r="7" spans="1:14" ht="18" customHeight="1">
      <c r="A7" s="87" t="s">
        <v>256</v>
      </c>
      <c r="B7" s="92">
        <v>60000</v>
      </c>
      <c r="C7" s="91">
        <v>60000</v>
      </c>
      <c r="D7" s="92">
        <v>60000</v>
      </c>
      <c r="E7" s="91">
        <v>55000</v>
      </c>
      <c r="F7" s="92">
        <v>50000</v>
      </c>
      <c r="G7" s="91">
        <v>50000</v>
      </c>
      <c r="H7" s="92">
        <v>50000</v>
      </c>
      <c r="I7" s="91">
        <v>50000</v>
      </c>
      <c r="J7" s="92">
        <v>55000</v>
      </c>
      <c r="K7" s="91">
        <v>55143</v>
      </c>
      <c r="L7" s="92">
        <v>60000</v>
      </c>
      <c r="M7" s="91">
        <v>60000</v>
      </c>
      <c r="N7" s="93">
        <f t="shared" si="1"/>
        <v>665143</v>
      </c>
    </row>
    <row r="8" spans="1:14" ht="18" customHeight="1">
      <c r="A8" s="87" t="s">
        <v>257</v>
      </c>
      <c r="B8" s="92">
        <v>75000</v>
      </c>
      <c r="C8" s="91">
        <v>85000</v>
      </c>
      <c r="D8" s="92">
        <v>80000</v>
      </c>
      <c r="E8" s="91">
        <v>80000</v>
      </c>
      <c r="F8" s="92">
        <v>90000</v>
      </c>
      <c r="G8" s="91">
        <v>90000</v>
      </c>
      <c r="H8" s="92">
        <v>85000</v>
      </c>
      <c r="I8" s="91">
        <v>80000</v>
      </c>
      <c r="J8" s="92">
        <v>90000</v>
      </c>
      <c r="K8" s="91">
        <v>90000</v>
      </c>
      <c r="L8" s="92">
        <v>85000</v>
      </c>
      <c r="M8" s="91">
        <v>80140</v>
      </c>
      <c r="N8" s="93">
        <f t="shared" si="1"/>
        <v>1010140</v>
      </c>
    </row>
    <row r="9" spans="1:14" ht="18" customHeight="1">
      <c r="A9" s="87" t="s">
        <v>258</v>
      </c>
      <c r="B9" s="92">
        <v>55000</v>
      </c>
      <c r="C9" s="91">
        <v>65000</v>
      </c>
      <c r="D9" s="92">
        <v>65000</v>
      </c>
      <c r="E9" s="91">
        <v>65000</v>
      </c>
      <c r="F9" s="92">
        <v>65000</v>
      </c>
      <c r="G9" s="91">
        <v>65000</v>
      </c>
      <c r="H9" s="92">
        <v>65000</v>
      </c>
      <c r="I9" s="91">
        <v>65000</v>
      </c>
      <c r="J9" s="92">
        <v>65000</v>
      </c>
      <c r="K9" s="91">
        <v>65000</v>
      </c>
      <c r="L9" s="92">
        <v>65000</v>
      </c>
      <c r="M9" s="91">
        <v>70355</v>
      </c>
      <c r="N9" s="93">
        <f t="shared" si="1"/>
        <v>775355</v>
      </c>
    </row>
    <row r="10" spans="1:14" ht="18" customHeight="1">
      <c r="A10" s="87" t="s">
        <v>218</v>
      </c>
      <c r="B10" s="92"/>
      <c r="C10" s="91"/>
      <c r="D10" s="92"/>
      <c r="E10" s="91"/>
      <c r="F10" s="92"/>
      <c r="G10" s="91">
        <v>10000</v>
      </c>
      <c r="H10" s="92"/>
      <c r="I10" s="91"/>
      <c r="J10" s="92"/>
      <c r="K10" s="91"/>
      <c r="L10" s="92"/>
      <c r="M10" s="91">
        <v>20000</v>
      </c>
      <c r="N10" s="93">
        <f t="shared" si="1"/>
        <v>30000</v>
      </c>
    </row>
    <row r="11" spans="1:14" ht="18" customHeight="1">
      <c r="A11" s="87" t="s">
        <v>219</v>
      </c>
      <c r="B11" s="92">
        <v>0</v>
      </c>
      <c r="C11" s="91">
        <v>0</v>
      </c>
      <c r="D11" s="92">
        <v>100000</v>
      </c>
      <c r="E11" s="91">
        <v>120000</v>
      </c>
      <c r="F11" s="92">
        <v>100000</v>
      </c>
      <c r="G11" s="91">
        <v>100000</v>
      </c>
      <c r="H11" s="92">
        <v>90000</v>
      </c>
      <c r="I11" s="91">
        <v>90000</v>
      </c>
      <c r="J11" s="92">
        <v>100000</v>
      </c>
      <c r="K11" s="91">
        <v>100000</v>
      </c>
      <c r="L11" s="92">
        <v>110000</v>
      </c>
      <c r="M11" s="91">
        <v>120177</v>
      </c>
      <c r="N11" s="93">
        <f t="shared" si="1"/>
        <v>1030177</v>
      </c>
    </row>
    <row r="12" spans="1:14" ht="18" customHeight="1">
      <c r="A12" s="87" t="s">
        <v>252</v>
      </c>
      <c r="B12" s="92"/>
      <c r="C12" s="91"/>
      <c r="D12" s="92"/>
      <c r="E12" s="91"/>
      <c r="F12" s="92"/>
      <c r="G12" s="91"/>
      <c r="H12" s="92"/>
      <c r="I12" s="91"/>
      <c r="J12" s="92"/>
      <c r="K12" s="91"/>
      <c r="L12" s="92"/>
      <c r="M12" s="91"/>
      <c r="N12" s="93">
        <f t="shared" si="1"/>
        <v>0</v>
      </c>
    </row>
    <row r="13" spans="1:14" ht="18" customHeight="1">
      <c r="A13" s="87" t="s">
        <v>253</v>
      </c>
      <c r="B13" s="92">
        <v>0</v>
      </c>
      <c r="C13" s="91">
        <v>0</v>
      </c>
      <c r="D13" s="92">
        <v>55000</v>
      </c>
      <c r="E13" s="91">
        <v>0</v>
      </c>
      <c r="F13" s="92">
        <v>0</v>
      </c>
      <c r="G13" s="91">
        <v>0</v>
      </c>
      <c r="H13" s="92">
        <v>0</v>
      </c>
      <c r="I13" s="91">
        <v>0</v>
      </c>
      <c r="J13" s="92">
        <v>0</v>
      </c>
      <c r="K13" s="91">
        <v>0</v>
      </c>
      <c r="L13" s="92">
        <v>0</v>
      </c>
      <c r="M13" s="91">
        <v>0</v>
      </c>
      <c r="N13" s="93">
        <f t="shared" si="1"/>
        <v>55000</v>
      </c>
    </row>
    <row r="14" spans="1:14" ht="18" customHeight="1">
      <c r="A14" s="87" t="s">
        <v>220</v>
      </c>
      <c r="B14" s="92">
        <v>0</v>
      </c>
      <c r="C14" s="91">
        <v>0</v>
      </c>
      <c r="D14" s="92">
        <v>6000</v>
      </c>
      <c r="E14" s="91">
        <v>8000</v>
      </c>
      <c r="F14" s="92">
        <v>10000</v>
      </c>
      <c r="G14" s="91">
        <v>6000</v>
      </c>
      <c r="H14" s="92">
        <v>6000</v>
      </c>
      <c r="I14" s="91">
        <v>8000</v>
      </c>
      <c r="J14" s="92">
        <v>10000</v>
      </c>
      <c r="K14" s="91">
        <v>12000</v>
      </c>
      <c r="L14" s="92">
        <v>14000</v>
      </c>
      <c r="M14" s="91">
        <v>15896</v>
      </c>
      <c r="N14" s="93">
        <f t="shared" si="1"/>
        <v>95896</v>
      </c>
    </row>
    <row r="15" spans="1:15" ht="18" customHeight="1">
      <c r="A15" s="98" t="s">
        <v>259</v>
      </c>
      <c r="B15" s="96">
        <f>B3+B4+B10+B11+B13+B14</f>
        <v>1295000</v>
      </c>
      <c r="C15" s="96">
        <f aca="true" t="shared" si="2" ref="C15:N15">C3+C4+C10+C11+C13+C14</f>
        <v>961000</v>
      </c>
      <c r="D15" s="96">
        <f t="shared" si="2"/>
        <v>1151000</v>
      </c>
      <c r="E15" s="96">
        <f t="shared" si="2"/>
        <v>1129000</v>
      </c>
      <c r="F15" s="96">
        <f t="shared" si="2"/>
        <v>1120000</v>
      </c>
      <c r="G15" s="96">
        <f t="shared" si="2"/>
        <v>1075000</v>
      </c>
      <c r="H15" s="96">
        <f t="shared" si="2"/>
        <v>1000000</v>
      </c>
      <c r="I15" s="96">
        <f t="shared" si="2"/>
        <v>997000</v>
      </c>
      <c r="J15" s="96">
        <f t="shared" si="2"/>
        <v>1127000</v>
      </c>
      <c r="K15" s="96">
        <f t="shared" si="2"/>
        <v>1179143</v>
      </c>
      <c r="L15" s="96">
        <f t="shared" si="2"/>
        <v>1194783</v>
      </c>
      <c r="M15" s="96">
        <f t="shared" si="2"/>
        <v>1418026</v>
      </c>
      <c r="N15" s="96">
        <f t="shared" si="2"/>
        <v>13646952</v>
      </c>
      <c r="O15" s="1">
        <f>SUM(B15:M15)</f>
        <v>13646952</v>
      </c>
    </row>
    <row r="16" spans="1:14" ht="19.5" customHeight="1">
      <c r="A16" s="453" t="s">
        <v>251</v>
      </c>
      <c r="B16" s="453"/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</row>
    <row r="17" spans="1:14" ht="18" customHeight="1">
      <c r="A17" s="86" t="s">
        <v>236</v>
      </c>
      <c r="B17" s="89">
        <v>0</v>
      </c>
      <c r="C17" s="88">
        <v>0</v>
      </c>
      <c r="D17" s="89">
        <v>1500</v>
      </c>
      <c r="E17" s="88">
        <v>15000</v>
      </c>
      <c r="F17" s="89">
        <v>12000</v>
      </c>
      <c r="G17" s="88">
        <v>25000</v>
      </c>
      <c r="H17" s="89">
        <v>25000</v>
      </c>
      <c r="I17" s="88">
        <v>15000</v>
      </c>
      <c r="J17" s="89">
        <v>8000</v>
      </c>
      <c r="K17" s="88">
        <v>2500</v>
      </c>
      <c r="L17" s="89">
        <v>2551</v>
      </c>
      <c r="M17" s="88">
        <v>0</v>
      </c>
      <c r="N17" s="90">
        <f aca="true" t="shared" si="3" ref="N17:N28">SUM(B17:M17)</f>
        <v>106551</v>
      </c>
    </row>
    <row r="18" spans="1:14" ht="18" customHeight="1">
      <c r="A18" s="87" t="s">
        <v>237</v>
      </c>
      <c r="B18" s="92">
        <v>1215</v>
      </c>
      <c r="C18" s="91">
        <v>0</v>
      </c>
      <c r="D18" s="92">
        <v>626</v>
      </c>
      <c r="E18" s="91">
        <v>0</v>
      </c>
      <c r="F18" s="92">
        <v>68</v>
      </c>
      <c r="G18" s="91">
        <v>0</v>
      </c>
      <c r="H18" s="92">
        <v>0</v>
      </c>
      <c r="I18" s="91">
        <v>4166</v>
      </c>
      <c r="J18" s="92">
        <v>30018</v>
      </c>
      <c r="K18" s="91">
        <v>38040</v>
      </c>
      <c r="L18" s="92">
        <v>5162</v>
      </c>
      <c r="M18" s="91">
        <v>0</v>
      </c>
      <c r="N18" s="93">
        <f t="shared" si="3"/>
        <v>79295</v>
      </c>
    </row>
    <row r="19" spans="1:14" ht="18" customHeight="1">
      <c r="A19" s="87" t="s">
        <v>239</v>
      </c>
      <c r="B19" s="92">
        <v>704</v>
      </c>
      <c r="C19" s="91">
        <v>2125</v>
      </c>
      <c r="D19" s="92">
        <v>5025</v>
      </c>
      <c r="E19" s="91">
        <v>9563</v>
      </c>
      <c r="F19" s="92">
        <v>21914</v>
      </c>
      <c r="G19" s="91">
        <v>17301</v>
      </c>
      <c r="H19" s="92">
        <v>17301</v>
      </c>
      <c r="I19" s="91">
        <v>21869</v>
      </c>
      <c r="J19" s="92">
        <v>40292</v>
      </c>
      <c r="K19" s="91">
        <v>35117</v>
      </c>
      <c r="L19" s="92">
        <v>34917</v>
      </c>
      <c r="M19" s="91">
        <v>30349</v>
      </c>
      <c r="N19" s="93">
        <f t="shared" si="3"/>
        <v>236477</v>
      </c>
    </row>
    <row r="20" spans="1:14" ht="18" customHeight="1">
      <c r="A20" s="87" t="s">
        <v>240</v>
      </c>
      <c r="B20" s="92">
        <v>825</v>
      </c>
      <c r="C20" s="91">
        <v>0</v>
      </c>
      <c r="D20" s="92">
        <v>1062</v>
      </c>
      <c r="E20" s="91">
        <v>0</v>
      </c>
      <c r="F20" s="92">
        <v>0</v>
      </c>
      <c r="G20" s="91">
        <v>0</v>
      </c>
      <c r="H20" s="92">
        <v>0</v>
      </c>
      <c r="I20" s="91">
        <v>0</v>
      </c>
      <c r="J20" s="92">
        <v>5256</v>
      </c>
      <c r="K20" s="91">
        <v>34563</v>
      </c>
      <c r="L20" s="92">
        <v>36476</v>
      </c>
      <c r="M20" s="91">
        <v>0</v>
      </c>
      <c r="N20" s="93">
        <f t="shared" si="3"/>
        <v>78182</v>
      </c>
    </row>
    <row r="21" spans="1:14" ht="18" customHeight="1">
      <c r="A21" s="87" t="s">
        <v>241</v>
      </c>
      <c r="B21" s="92">
        <v>425</v>
      </c>
      <c r="C21" s="91">
        <v>750</v>
      </c>
      <c r="D21" s="92">
        <v>28105</v>
      </c>
      <c r="E21" s="91">
        <v>0</v>
      </c>
      <c r="F21" s="92">
        <v>0</v>
      </c>
      <c r="G21" s="91">
        <v>28105</v>
      </c>
      <c r="H21" s="92">
        <v>0</v>
      </c>
      <c r="I21" s="91">
        <v>0</v>
      </c>
      <c r="J21" s="92">
        <v>28105</v>
      </c>
      <c r="K21" s="91">
        <v>0</v>
      </c>
      <c r="L21" s="92">
        <v>0</v>
      </c>
      <c r="M21" s="91">
        <v>28104</v>
      </c>
      <c r="N21" s="93">
        <f t="shared" si="3"/>
        <v>113594</v>
      </c>
    </row>
    <row r="22" spans="1:14" ht="18" customHeight="1">
      <c r="A22" s="87" t="s">
        <v>242</v>
      </c>
      <c r="B22" s="92">
        <v>2107</v>
      </c>
      <c r="C22" s="91">
        <v>2990</v>
      </c>
      <c r="D22" s="92">
        <v>61595</v>
      </c>
      <c r="E22" s="91">
        <v>2990</v>
      </c>
      <c r="F22" s="92">
        <v>2990</v>
      </c>
      <c r="G22" s="91">
        <v>67496</v>
      </c>
      <c r="H22" s="92">
        <v>8735</v>
      </c>
      <c r="I22" s="91">
        <v>4876</v>
      </c>
      <c r="J22" s="92">
        <v>79073</v>
      </c>
      <c r="K22" s="91">
        <v>2990</v>
      </c>
      <c r="L22" s="92">
        <v>2990</v>
      </c>
      <c r="M22" s="91">
        <v>73498</v>
      </c>
      <c r="N22" s="93">
        <f t="shared" si="3"/>
        <v>312330</v>
      </c>
    </row>
    <row r="23" spans="1:14" ht="18" customHeight="1">
      <c r="A23" s="87" t="s">
        <v>243</v>
      </c>
      <c r="B23" s="92">
        <v>350946</v>
      </c>
      <c r="C23" s="91">
        <v>262942</v>
      </c>
      <c r="D23" s="92">
        <v>506279</v>
      </c>
      <c r="E23" s="91">
        <v>414255</v>
      </c>
      <c r="F23" s="92">
        <v>537890</v>
      </c>
      <c r="G23" s="91">
        <v>576768</v>
      </c>
      <c r="H23" s="92">
        <v>598355</v>
      </c>
      <c r="I23" s="91">
        <v>644830</v>
      </c>
      <c r="J23" s="92">
        <v>317765</v>
      </c>
      <c r="K23" s="91">
        <v>575260</v>
      </c>
      <c r="L23" s="92">
        <v>541059</v>
      </c>
      <c r="M23" s="91">
        <v>333471</v>
      </c>
      <c r="N23" s="93">
        <f t="shared" si="3"/>
        <v>5659820</v>
      </c>
    </row>
    <row r="24" spans="1:14" ht="18" customHeight="1">
      <c r="A24" s="87" t="s">
        <v>244</v>
      </c>
      <c r="B24" s="92">
        <v>10700</v>
      </c>
      <c r="C24" s="91">
        <v>10700</v>
      </c>
      <c r="D24" s="92">
        <v>10800</v>
      </c>
      <c r="E24" s="91">
        <v>10700</v>
      </c>
      <c r="F24" s="92">
        <v>10700</v>
      </c>
      <c r="G24" s="91">
        <v>10800</v>
      </c>
      <c r="H24" s="92">
        <v>10700</v>
      </c>
      <c r="I24" s="91">
        <v>10700</v>
      </c>
      <c r="J24" s="92">
        <v>10800</v>
      </c>
      <c r="K24" s="91">
        <v>10700</v>
      </c>
      <c r="L24" s="92">
        <v>10700</v>
      </c>
      <c r="M24" s="91">
        <v>10827</v>
      </c>
      <c r="N24" s="93">
        <f t="shared" si="3"/>
        <v>128827</v>
      </c>
    </row>
    <row r="25" spans="1:14" ht="18" customHeight="1">
      <c r="A25" s="87" t="s">
        <v>245</v>
      </c>
      <c r="B25" s="92">
        <v>0</v>
      </c>
      <c r="C25" s="91">
        <v>0</v>
      </c>
      <c r="D25" s="92">
        <v>0</v>
      </c>
      <c r="E25" s="91">
        <v>2000</v>
      </c>
      <c r="F25" s="92">
        <v>0</v>
      </c>
      <c r="G25" s="91">
        <v>2000</v>
      </c>
      <c r="H25" s="92">
        <v>0</v>
      </c>
      <c r="I25" s="91">
        <v>1000</v>
      </c>
      <c r="J25" s="92">
        <v>0</v>
      </c>
      <c r="K25" s="91">
        <v>0</v>
      </c>
      <c r="L25" s="92">
        <v>0</v>
      </c>
      <c r="M25" s="91">
        <v>0</v>
      </c>
      <c r="N25" s="93">
        <f t="shared" si="3"/>
        <v>5000</v>
      </c>
    </row>
    <row r="26" spans="1:14" ht="18" customHeight="1">
      <c r="A26" s="87" t="s">
        <v>246</v>
      </c>
      <c r="B26" s="92">
        <v>0</v>
      </c>
      <c r="C26" s="91">
        <v>0</v>
      </c>
      <c r="D26" s="92">
        <v>0</v>
      </c>
      <c r="E26" s="91">
        <v>0</v>
      </c>
      <c r="F26" s="92">
        <v>0</v>
      </c>
      <c r="G26" s="91">
        <v>0</v>
      </c>
      <c r="H26" s="92">
        <v>14300</v>
      </c>
      <c r="I26" s="91">
        <v>0</v>
      </c>
      <c r="J26" s="92">
        <v>0</v>
      </c>
      <c r="K26" s="91">
        <v>0</v>
      </c>
      <c r="L26" s="92">
        <v>0</v>
      </c>
      <c r="M26" s="91">
        <v>0</v>
      </c>
      <c r="N26" s="93">
        <f t="shared" si="3"/>
        <v>14300</v>
      </c>
    </row>
    <row r="27" spans="1:14" ht="18" customHeight="1">
      <c r="A27" s="87" t="s">
        <v>247</v>
      </c>
      <c r="B27" s="92">
        <v>8000</v>
      </c>
      <c r="C27" s="91">
        <v>8000</v>
      </c>
      <c r="D27" s="92">
        <v>9000</v>
      </c>
      <c r="E27" s="91">
        <v>8700</v>
      </c>
      <c r="F27" s="92">
        <v>9000</v>
      </c>
      <c r="G27" s="91">
        <v>10000</v>
      </c>
      <c r="H27" s="92">
        <v>8000</v>
      </c>
      <c r="I27" s="91">
        <v>9000</v>
      </c>
      <c r="J27" s="92">
        <v>10000</v>
      </c>
      <c r="K27" s="91">
        <v>10000</v>
      </c>
      <c r="L27" s="92">
        <v>9500</v>
      </c>
      <c r="M27" s="91">
        <v>9588</v>
      </c>
      <c r="N27" s="93">
        <f t="shared" si="3"/>
        <v>108788</v>
      </c>
    </row>
    <row r="28" spans="1:14" ht="18" customHeight="1">
      <c r="A28" s="87" t="s">
        <v>248</v>
      </c>
      <c r="B28" s="92">
        <v>0</v>
      </c>
      <c r="C28" s="91">
        <v>0</v>
      </c>
      <c r="D28" s="92">
        <v>2000</v>
      </c>
      <c r="E28" s="91">
        <v>1000</v>
      </c>
      <c r="F28" s="92">
        <v>2500</v>
      </c>
      <c r="G28" s="91">
        <v>1800</v>
      </c>
      <c r="H28" s="92">
        <v>1500</v>
      </c>
      <c r="I28" s="91">
        <v>2000</v>
      </c>
      <c r="J28" s="92">
        <v>1800</v>
      </c>
      <c r="K28" s="91">
        <v>1500</v>
      </c>
      <c r="L28" s="92">
        <v>2000</v>
      </c>
      <c r="M28" s="91">
        <v>1453</v>
      </c>
      <c r="N28" s="93">
        <f t="shared" si="3"/>
        <v>17553</v>
      </c>
    </row>
    <row r="29" spans="1:15" ht="18" customHeight="1">
      <c r="A29" s="98" t="s">
        <v>249</v>
      </c>
      <c r="B29" s="96">
        <f>SUM(B17:B28)</f>
        <v>374922</v>
      </c>
      <c r="C29" s="96">
        <f aca="true" t="shared" si="4" ref="C29:N29">SUM(C17:C28)</f>
        <v>287507</v>
      </c>
      <c r="D29" s="96">
        <f t="shared" si="4"/>
        <v>625992</v>
      </c>
      <c r="E29" s="96">
        <f t="shared" si="4"/>
        <v>464208</v>
      </c>
      <c r="F29" s="96">
        <f t="shared" si="4"/>
        <v>597062</v>
      </c>
      <c r="G29" s="96">
        <f t="shared" si="4"/>
        <v>739270</v>
      </c>
      <c r="H29" s="96">
        <f t="shared" si="4"/>
        <v>683891</v>
      </c>
      <c r="I29" s="96">
        <f t="shared" si="4"/>
        <v>713441</v>
      </c>
      <c r="J29" s="96">
        <f t="shared" si="4"/>
        <v>531109</v>
      </c>
      <c r="K29" s="96">
        <f t="shared" si="4"/>
        <v>710670</v>
      </c>
      <c r="L29" s="96">
        <f t="shared" si="4"/>
        <v>645355</v>
      </c>
      <c r="M29" s="96">
        <f t="shared" si="4"/>
        <v>487290</v>
      </c>
      <c r="N29" s="96">
        <f t="shared" si="4"/>
        <v>6860717</v>
      </c>
      <c r="O29" s="1">
        <f>SUM(B29:M29)</f>
        <v>6860717</v>
      </c>
    </row>
    <row r="30" spans="1:14" ht="18" customHeight="1">
      <c r="A30" s="5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4" ht="18" customHeight="1">
      <c r="A31" s="97" t="s">
        <v>238</v>
      </c>
      <c r="B31" s="383">
        <f aca="true" t="shared" si="5" ref="B31:N31">B15+B29</f>
        <v>1669922</v>
      </c>
      <c r="C31" s="383">
        <f t="shared" si="5"/>
        <v>1248507</v>
      </c>
      <c r="D31" s="383">
        <f t="shared" si="5"/>
        <v>1776992</v>
      </c>
      <c r="E31" s="383">
        <f t="shared" si="5"/>
        <v>1593208</v>
      </c>
      <c r="F31" s="383">
        <f t="shared" si="5"/>
        <v>1717062</v>
      </c>
      <c r="G31" s="383">
        <f t="shared" si="5"/>
        <v>1814270</v>
      </c>
      <c r="H31" s="383">
        <f t="shared" si="5"/>
        <v>1683891</v>
      </c>
      <c r="I31" s="383">
        <f t="shared" si="5"/>
        <v>1710441</v>
      </c>
      <c r="J31" s="383">
        <f t="shared" si="5"/>
        <v>1658109</v>
      </c>
      <c r="K31" s="383">
        <f t="shared" si="5"/>
        <v>1889813</v>
      </c>
      <c r="L31" s="383">
        <f t="shared" si="5"/>
        <v>1840138</v>
      </c>
      <c r="M31" s="383">
        <f t="shared" si="5"/>
        <v>1905316</v>
      </c>
      <c r="N31" s="383">
        <f t="shared" si="5"/>
        <v>20507669</v>
      </c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</sheetData>
  <mergeCells count="2">
    <mergeCell ref="A2:N2"/>
    <mergeCell ref="A16:N16"/>
  </mergeCells>
  <printOptions gridLines="1" horizontalCentered="1" verticalCentered="1"/>
  <pageMargins left="0.1968503937007874" right="0.1968503937007874" top="0.984251968503937" bottom="0.5905511811023623" header="1.06" footer="0.11811023622047245"/>
  <pageSetup horizontalDpi="300" verticalDpi="300" orientation="landscape" paperSize="9" scale="63" r:id="rId1"/>
  <headerFooter alignWithMargins="0">
    <oddHeader>&amp;C&amp;"Times New Roman CE,Félkövér"&amp;14Előirányzat felhasználási ütemterv
Kiadások
2003. év&amp;R&amp;"Times New Roman CE,Normál"&amp;12 13.sz. melléklet
(ezer Ft)</oddHeader>
    <oddFooter>&amp;L&amp;"Times New Roman CE,Normál"&amp;8&amp;D/&amp;T&amp;C&amp;"Times New Roman CE,Normál"&amp;8&amp;F/&amp;A/   Ráczné&amp;R&amp;"Times New Roman CE,Normál"&amp;12 2/2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75" zoomScaleNormal="75" zoomScaleSheetLayoutView="75" workbookViewId="0" topLeftCell="A18">
      <selection activeCell="A41" sqref="A41"/>
    </sheetView>
  </sheetViews>
  <sheetFormatPr defaultColWidth="9.00390625" defaultRowHeight="12.75"/>
  <cols>
    <col min="1" max="1" width="52.25390625" style="0" bestFit="1" customWidth="1"/>
    <col min="2" max="13" width="13.75390625" style="0" bestFit="1" customWidth="1"/>
    <col min="14" max="14" width="14.875" style="0" bestFit="1" customWidth="1"/>
    <col min="15" max="15" width="13.875" style="0" bestFit="1" customWidth="1"/>
  </cols>
  <sheetData>
    <row r="1" spans="1:14" ht="24.75" customHeight="1">
      <c r="A1" s="71" t="s">
        <v>0</v>
      </c>
      <c r="B1" s="71" t="s">
        <v>204</v>
      </c>
      <c r="C1" s="71" t="s">
        <v>205</v>
      </c>
      <c r="D1" s="71" t="s">
        <v>206</v>
      </c>
      <c r="E1" s="71" t="s">
        <v>207</v>
      </c>
      <c r="F1" s="71" t="s">
        <v>208</v>
      </c>
      <c r="G1" s="71" t="s">
        <v>209</v>
      </c>
      <c r="H1" s="71" t="s">
        <v>210</v>
      </c>
      <c r="I1" s="71" t="s">
        <v>211</v>
      </c>
      <c r="J1" s="71" t="s">
        <v>212</v>
      </c>
      <c r="K1" s="71" t="s">
        <v>213</v>
      </c>
      <c r="L1" s="71" t="s">
        <v>214</v>
      </c>
      <c r="M1" s="71" t="s">
        <v>215</v>
      </c>
      <c r="N1" s="71" t="s">
        <v>154</v>
      </c>
    </row>
    <row r="2" spans="1:14" ht="19.5" customHeight="1">
      <c r="A2" s="454" t="s">
        <v>234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</row>
    <row r="3" spans="1:14" ht="15.75" customHeight="1">
      <c r="A3" s="85" t="s">
        <v>185</v>
      </c>
      <c r="B3" s="88">
        <v>110000</v>
      </c>
      <c r="C3" s="89">
        <v>115000</v>
      </c>
      <c r="D3" s="89">
        <v>115000</v>
      </c>
      <c r="E3" s="88">
        <v>120000</v>
      </c>
      <c r="F3" s="89">
        <v>125000</v>
      </c>
      <c r="G3" s="88">
        <v>110000</v>
      </c>
      <c r="H3" s="89">
        <v>105000</v>
      </c>
      <c r="I3" s="88">
        <v>105000</v>
      </c>
      <c r="J3" s="89">
        <v>120000</v>
      </c>
      <c r="K3" s="88">
        <v>130000</v>
      </c>
      <c r="L3" s="89">
        <v>130000</v>
      </c>
      <c r="M3" s="88">
        <v>136443</v>
      </c>
      <c r="N3" s="90">
        <f aca="true" t="shared" si="0" ref="N3:N36">SUM(B3:M3)</f>
        <v>1421443</v>
      </c>
    </row>
    <row r="4" spans="1:14" ht="15.75" customHeight="1">
      <c r="A4" s="84" t="s">
        <v>186</v>
      </c>
      <c r="B4" s="91">
        <v>12000</v>
      </c>
      <c r="C4" s="92">
        <v>12000</v>
      </c>
      <c r="D4" s="92">
        <v>13000</v>
      </c>
      <c r="E4" s="91">
        <v>13000</v>
      </c>
      <c r="F4" s="92">
        <v>13000</v>
      </c>
      <c r="G4" s="91">
        <v>15000</v>
      </c>
      <c r="H4" s="92">
        <v>15000</v>
      </c>
      <c r="I4" s="91">
        <v>16000</v>
      </c>
      <c r="J4" s="92">
        <v>16000</v>
      </c>
      <c r="K4" s="91">
        <v>17000</v>
      </c>
      <c r="L4" s="92">
        <v>18000</v>
      </c>
      <c r="M4" s="91">
        <v>20000</v>
      </c>
      <c r="N4" s="93">
        <f t="shared" si="0"/>
        <v>180000</v>
      </c>
    </row>
    <row r="5" spans="1:14" ht="15.75" customHeight="1">
      <c r="A5" s="84" t="s">
        <v>187</v>
      </c>
      <c r="B5" s="91">
        <v>60000</v>
      </c>
      <c r="C5" s="92">
        <v>80000</v>
      </c>
      <c r="D5" s="92">
        <v>700000</v>
      </c>
      <c r="E5" s="91">
        <v>80000</v>
      </c>
      <c r="F5" s="92">
        <v>100000</v>
      </c>
      <c r="G5" s="91">
        <v>50000</v>
      </c>
      <c r="H5" s="92">
        <v>60000</v>
      </c>
      <c r="I5" s="91">
        <v>60000</v>
      </c>
      <c r="J5" s="92">
        <v>500000</v>
      </c>
      <c r="K5" s="91">
        <v>80000</v>
      </c>
      <c r="L5" s="92">
        <v>62000</v>
      </c>
      <c r="M5" s="91">
        <v>300000</v>
      </c>
      <c r="N5" s="93">
        <f t="shared" si="0"/>
        <v>2132000</v>
      </c>
    </row>
    <row r="6" spans="1:14" ht="15.75" customHeight="1">
      <c r="A6" s="84" t="s">
        <v>188</v>
      </c>
      <c r="B6" s="92">
        <f>B7+B8+B9</f>
        <v>221000</v>
      </c>
      <c r="C6" s="92">
        <f aca="true" t="shared" si="1" ref="C6:M6">C7+C8+C9</f>
        <v>115000</v>
      </c>
      <c r="D6" s="92">
        <f t="shared" si="1"/>
        <v>200000</v>
      </c>
      <c r="E6" s="92">
        <f t="shared" si="1"/>
        <v>120000</v>
      </c>
      <c r="F6" s="92">
        <f t="shared" si="1"/>
        <v>115000</v>
      </c>
      <c r="G6" s="92">
        <f t="shared" si="1"/>
        <v>115000</v>
      </c>
      <c r="H6" s="92">
        <f t="shared" si="1"/>
        <v>116600</v>
      </c>
      <c r="I6" s="92">
        <f t="shared" si="1"/>
        <v>115000</v>
      </c>
      <c r="J6" s="92">
        <f t="shared" si="1"/>
        <v>192000</v>
      </c>
      <c r="K6" s="92">
        <f t="shared" si="1"/>
        <v>115000</v>
      </c>
      <c r="L6" s="92">
        <f t="shared" si="1"/>
        <v>115000</v>
      </c>
      <c r="M6" s="92">
        <f t="shared" si="1"/>
        <v>116715</v>
      </c>
      <c r="N6" s="93">
        <f t="shared" si="0"/>
        <v>1656315</v>
      </c>
    </row>
    <row r="7" spans="1:14" ht="15.75" customHeight="1">
      <c r="A7" s="84" t="s">
        <v>189</v>
      </c>
      <c r="B7" s="91">
        <v>215000</v>
      </c>
      <c r="C7" s="92">
        <v>110000</v>
      </c>
      <c r="D7" s="92">
        <v>110000</v>
      </c>
      <c r="E7" s="91">
        <v>110000</v>
      </c>
      <c r="F7" s="92">
        <v>110000</v>
      </c>
      <c r="G7" s="91">
        <v>110000</v>
      </c>
      <c r="H7" s="92">
        <v>110000</v>
      </c>
      <c r="I7" s="91">
        <v>110000</v>
      </c>
      <c r="J7" s="92">
        <v>110000</v>
      </c>
      <c r="K7" s="91">
        <v>110000</v>
      </c>
      <c r="L7" s="92">
        <v>110000</v>
      </c>
      <c r="M7" s="91">
        <v>111715</v>
      </c>
      <c r="N7" s="93">
        <f t="shared" si="0"/>
        <v>1426715</v>
      </c>
    </row>
    <row r="8" spans="1:14" ht="15.75" customHeight="1">
      <c r="A8" s="84" t="s">
        <v>190</v>
      </c>
      <c r="B8" s="91">
        <v>5000</v>
      </c>
      <c r="C8" s="92">
        <v>5000</v>
      </c>
      <c r="D8" s="92">
        <v>90000</v>
      </c>
      <c r="E8" s="91">
        <v>10000</v>
      </c>
      <c r="F8" s="92">
        <v>5000</v>
      </c>
      <c r="G8" s="91">
        <v>5000</v>
      </c>
      <c r="H8" s="92">
        <v>5000</v>
      </c>
      <c r="I8" s="91">
        <v>5000</v>
      </c>
      <c r="J8" s="92">
        <v>82000</v>
      </c>
      <c r="K8" s="91">
        <v>5000</v>
      </c>
      <c r="L8" s="92">
        <v>5000</v>
      </c>
      <c r="M8" s="91">
        <v>5000</v>
      </c>
      <c r="N8" s="93">
        <f t="shared" si="0"/>
        <v>227000</v>
      </c>
    </row>
    <row r="9" spans="1:14" ht="15.75" customHeight="1">
      <c r="A9" s="84" t="s">
        <v>191</v>
      </c>
      <c r="B9" s="91">
        <v>1000</v>
      </c>
      <c r="C9" s="92">
        <v>0</v>
      </c>
      <c r="D9" s="92">
        <v>0</v>
      </c>
      <c r="E9" s="91">
        <v>0</v>
      </c>
      <c r="F9" s="92">
        <v>0</v>
      </c>
      <c r="G9" s="91">
        <v>0</v>
      </c>
      <c r="H9" s="92">
        <v>1600</v>
      </c>
      <c r="I9" s="91">
        <v>0</v>
      </c>
      <c r="J9" s="92">
        <v>0</v>
      </c>
      <c r="K9" s="91">
        <v>0</v>
      </c>
      <c r="L9" s="92">
        <v>0</v>
      </c>
      <c r="M9" s="91">
        <v>0</v>
      </c>
      <c r="N9" s="93">
        <f t="shared" si="0"/>
        <v>2600</v>
      </c>
    </row>
    <row r="10" spans="1:14" ht="15.75" customHeight="1">
      <c r="A10" s="84" t="s">
        <v>192</v>
      </c>
      <c r="B10" s="91">
        <v>15000</v>
      </c>
      <c r="C10" s="92">
        <v>16000</v>
      </c>
      <c r="D10" s="92">
        <v>18000</v>
      </c>
      <c r="E10" s="91">
        <v>19000</v>
      </c>
      <c r="F10" s="92">
        <v>15000</v>
      </c>
      <c r="G10" s="91">
        <v>18000</v>
      </c>
      <c r="H10" s="92">
        <v>19000</v>
      </c>
      <c r="I10" s="91">
        <v>15000</v>
      </c>
      <c r="J10" s="92">
        <v>18000</v>
      </c>
      <c r="K10" s="91">
        <v>18000</v>
      </c>
      <c r="L10" s="92">
        <v>15000</v>
      </c>
      <c r="M10" s="91">
        <v>22222</v>
      </c>
      <c r="N10" s="93">
        <f t="shared" si="0"/>
        <v>208222</v>
      </c>
    </row>
    <row r="11" spans="1:14" ht="15.75" customHeight="1">
      <c r="A11" s="84" t="s">
        <v>193</v>
      </c>
      <c r="B11" s="91">
        <v>30000</v>
      </c>
      <c r="C11" s="92">
        <v>31000</v>
      </c>
      <c r="D11" s="92">
        <v>30000</v>
      </c>
      <c r="E11" s="91">
        <v>31000</v>
      </c>
      <c r="F11" s="92">
        <v>30000</v>
      </c>
      <c r="G11" s="91">
        <v>31000</v>
      </c>
      <c r="H11" s="92">
        <v>30000</v>
      </c>
      <c r="I11" s="91">
        <v>30000</v>
      </c>
      <c r="J11" s="92">
        <v>31000</v>
      </c>
      <c r="K11" s="91">
        <v>31000</v>
      </c>
      <c r="L11" s="92">
        <v>31000</v>
      </c>
      <c r="M11" s="91">
        <v>35500</v>
      </c>
      <c r="N11" s="93">
        <f t="shared" si="0"/>
        <v>371500</v>
      </c>
    </row>
    <row r="12" spans="1:14" ht="15.75" customHeight="1">
      <c r="A12" s="84" t="s">
        <v>194</v>
      </c>
      <c r="B12" s="91">
        <v>0</v>
      </c>
      <c r="C12" s="92">
        <v>0</v>
      </c>
      <c r="D12" s="92">
        <v>8000</v>
      </c>
      <c r="E12" s="91">
        <v>0</v>
      </c>
      <c r="F12" s="92">
        <v>0</v>
      </c>
      <c r="G12" s="91">
        <v>6000</v>
      </c>
      <c r="H12" s="92">
        <v>0</v>
      </c>
      <c r="I12" s="91">
        <v>0</v>
      </c>
      <c r="J12" s="92">
        <v>10000</v>
      </c>
      <c r="K12" s="91">
        <v>0</v>
      </c>
      <c r="L12" s="92">
        <v>0</v>
      </c>
      <c r="M12" s="91">
        <v>6000</v>
      </c>
      <c r="N12" s="93">
        <f t="shared" si="0"/>
        <v>30000</v>
      </c>
    </row>
    <row r="13" spans="1:14" ht="15.75" customHeight="1">
      <c r="A13" s="84" t="s">
        <v>195</v>
      </c>
      <c r="B13" s="91">
        <v>840000</v>
      </c>
      <c r="C13" s="92">
        <v>420000</v>
      </c>
      <c r="D13" s="92">
        <v>420000</v>
      </c>
      <c r="E13" s="91">
        <v>420000</v>
      </c>
      <c r="F13" s="92">
        <v>420000</v>
      </c>
      <c r="G13" s="91">
        <v>420000</v>
      </c>
      <c r="H13" s="92">
        <v>420000</v>
      </c>
      <c r="I13" s="91">
        <v>420000</v>
      </c>
      <c r="J13" s="92">
        <v>420000</v>
      </c>
      <c r="K13" s="91">
        <v>420000</v>
      </c>
      <c r="L13" s="92">
        <v>420000</v>
      </c>
      <c r="M13" s="91">
        <v>433793</v>
      </c>
      <c r="N13" s="93">
        <f t="shared" si="0"/>
        <v>5473793</v>
      </c>
    </row>
    <row r="14" spans="1:14" ht="15.75" customHeight="1">
      <c r="A14" s="84" t="s">
        <v>196</v>
      </c>
      <c r="B14" s="91">
        <v>135000</v>
      </c>
      <c r="C14" s="92">
        <v>69000</v>
      </c>
      <c r="D14" s="92">
        <v>69000</v>
      </c>
      <c r="E14" s="91">
        <v>69000</v>
      </c>
      <c r="F14" s="92">
        <v>70000</v>
      </c>
      <c r="G14" s="91">
        <v>70000</v>
      </c>
      <c r="H14" s="92">
        <v>70000</v>
      </c>
      <c r="I14" s="91">
        <v>69000</v>
      </c>
      <c r="J14" s="92">
        <v>69000</v>
      </c>
      <c r="K14" s="91">
        <v>69000</v>
      </c>
      <c r="L14" s="92">
        <v>70000</v>
      </c>
      <c r="M14" s="91">
        <v>73396</v>
      </c>
      <c r="N14" s="93">
        <f t="shared" si="0"/>
        <v>902396</v>
      </c>
    </row>
    <row r="15" spans="1:14" ht="15.75" customHeight="1">
      <c r="A15" s="84" t="s">
        <v>197</v>
      </c>
      <c r="B15" s="91">
        <v>27000</v>
      </c>
      <c r="C15" s="92">
        <v>25000</v>
      </c>
      <c r="D15" s="92">
        <v>25000</v>
      </c>
      <c r="E15" s="91">
        <v>26000</v>
      </c>
      <c r="F15" s="92">
        <v>25000</v>
      </c>
      <c r="G15" s="91">
        <v>25000</v>
      </c>
      <c r="H15" s="92">
        <v>25000</v>
      </c>
      <c r="I15" s="91">
        <v>27000</v>
      </c>
      <c r="J15" s="92">
        <v>27000</v>
      </c>
      <c r="K15" s="91">
        <v>27000</v>
      </c>
      <c r="L15" s="92">
        <v>30000</v>
      </c>
      <c r="M15" s="91">
        <v>32500</v>
      </c>
      <c r="N15" s="93">
        <f t="shared" si="0"/>
        <v>321500</v>
      </c>
    </row>
    <row r="16" spans="1:14" ht="15.75" customHeight="1">
      <c r="A16" s="84" t="s">
        <v>198</v>
      </c>
      <c r="B16" s="91">
        <v>0</v>
      </c>
      <c r="C16" s="92">
        <v>0</v>
      </c>
      <c r="D16" s="92">
        <v>1360</v>
      </c>
      <c r="E16" s="91">
        <v>0</v>
      </c>
      <c r="F16" s="92">
        <v>0</v>
      </c>
      <c r="G16" s="91">
        <v>0</v>
      </c>
      <c r="H16" s="92">
        <v>0</v>
      </c>
      <c r="I16" s="91">
        <v>0</v>
      </c>
      <c r="J16" s="92">
        <v>1360</v>
      </c>
      <c r="K16" s="91">
        <v>0</v>
      </c>
      <c r="L16" s="92">
        <v>0</v>
      </c>
      <c r="M16" s="91">
        <v>0</v>
      </c>
      <c r="N16" s="93">
        <f t="shared" si="0"/>
        <v>2720</v>
      </c>
    </row>
    <row r="17" spans="1:14" ht="15.75" customHeight="1">
      <c r="A17" s="84" t="s">
        <v>199</v>
      </c>
      <c r="B17" s="91">
        <v>2000</v>
      </c>
      <c r="C17" s="92">
        <v>2000</v>
      </c>
      <c r="D17" s="92">
        <v>3000</v>
      </c>
      <c r="E17" s="91">
        <v>0</v>
      </c>
      <c r="F17" s="92">
        <v>0</v>
      </c>
      <c r="G17" s="91">
        <v>0</v>
      </c>
      <c r="H17" s="92">
        <v>0</v>
      </c>
      <c r="I17" s="91">
        <v>0</v>
      </c>
      <c r="J17" s="92">
        <v>2000</v>
      </c>
      <c r="K17" s="91">
        <v>3000</v>
      </c>
      <c r="L17" s="92">
        <v>2000</v>
      </c>
      <c r="M17" s="91">
        <v>2153</v>
      </c>
      <c r="N17" s="93">
        <f t="shared" si="0"/>
        <v>16153</v>
      </c>
    </row>
    <row r="18" spans="1:14" ht="15.75" customHeight="1">
      <c r="A18" s="84" t="s">
        <v>200</v>
      </c>
      <c r="B18" s="91">
        <v>15000</v>
      </c>
      <c r="C18" s="92">
        <v>10000</v>
      </c>
      <c r="D18" s="92">
        <v>10000</v>
      </c>
      <c r="E18" s="91">
        <v>15000</v>
      </c>
      <c r="F18" s="92">
        <v>15000</v>
      </c>
      <c r="G18" s="91">
        <v>10000</v>
      </c>
      <c r="H18" s="92">
        <v>10000</v>
      </c>
      <c r="I18" s="91">
        <v>10000</v>
      </c>
      <c r="J18" s="92">
        <v>15000</v>
      </c>
      <c r="K18" s="91">
        <v>15000</v>
      </c>
      <c r="L18" s="92">
        <v>15000</v>
      </c>
      <c r="M18" s="91">
        <v>10370</v>
      </c>
      <c r="N18" s="93">
        <f t="shared" si="0"/>
        <v>150370</v>
      </c>
    </row>
    <row r="19" spans="1:14" ht="15.75" customHeight="1">
      <c r="A19" s="84" t="s">
        <v>312</v>
      </c>
      <c r="B19" s="91">
        <v>0</v>
      </c>
      <c r="C19" s="92">
        <v>0</v>
      </c>
      <c r="D19" s="92">
        <v>0</v>
      </c>
      <c r="E19" s="91">
        <v>0</v>
      </c>
      <c r="F19" s="92">
        <v>0</v>
      </c>
      <c r="G19" s="91">
        <v>348414</v>
      </c>
      <c r="H19" s="92">
        <v>0</v>
      </c>
      <c r="I19" s="91">
        <v>0</v>
      </c>
      <c r="J19" s="92">
        <v>0</v>
      </c>
      <c r="K19" s="91">
        <v>0</v>
      </c>
      <c r="L19" s="92">
        <v>0</v>
      </c>
      <c r="M19" s="91">
        <v>0</v>
      </c>
      <c r="N19" s="93">
        <f t="shared" si="0"/>
        <v>348414</v>
      </c>
    </row>
    <row r="20" spans="1:14" ht="15.75" customHeight="1">
      <c r="A20" s="84" t="s">
        <v>201</v>
      </c>
      <c r="B20" s="91">
        <v>0</v>
      </c>
      <c r="C20" s="92">
        <v>0</v>
      </c>
      <c r="D20" s="92">
        <v>0</v>
      </c>
      <c r="E20" s="91">
        <v>0</v>
      </c>
      <c r="F20" s="92">
        <v>0</v>
      </c>
      <c r="G20" s="91">
        <v>18440</v>
      </c>
      <c r="H20" s="92">
        <v>0</v>
      </c>
      <c r="I20" s="91">
        <v>0</v>
      </c>
      <c r="J20" s="92">
        <v>0</v>
      </c>
      <c r="K20" s="91">
        <v>0</v>
      </c>
      <c r="L20" s="92">
        <v>0</v>
      </c>
      <c r="M20" s="91">
        <v>0</v>
      </c>
      <c r="N20" s="93">
        <f t="shared" si="0"/>
        <v>18440</v>
      </c>
    </row>
    <row r="21" spans="1:14" ht="15.75" customHeight="1">
      <c r="A21" s="84" t="s">
        <v>202</v>
      </c>
      <c r="B21" s="91">
        <v>1000</v>
      </c>
      <c r="C21" s="92">
        <v>1000</v>
      </c>
      <c r="D21" s="92">
        <v>1500</v>
      </c>
      <c r="E21" s="91">
        <v>1500</v>
      </c>
      <c r="F21" s="92">
        <v>1500</v>
      </c>
      <c r="G21" s="91">
        <v>1000</v>
      </c>
      <c r="H21" s="92">
        <v>2000</v>
      </c>
      <c r="I21" s="91">
        <v>1500</v>
      </c>
      <c r="J21" s="92">
        <v>1500</v>
      </c>
      <c r="K21" s="91">
        <v>2000</v>
      </c>
      <c r="L21" s="92">
        <v>2000</v>
      </c>
      <c r="M21" s="91">
        <v>2107</v>
      </c>
      <c r="N21" s="93">
        <f t="shared" si="0"/>
        <v>18607</v>
      </c>
    </row>
    <row r="22" spans="1:15" ht="18" customHeight="1">
      <c r="A22" s="95" t="s">
        <v>203</v>
      </c>
      <c r="B22" s="96">
        <f>B3+B4+B5+B6+B10+B11+B12+B13+B14+B15+B16+B17+B18+B20+B19+B21</f>
        <v>1468000</v>
      </c>
      <c r="C22" s="96">
        <f aca="true" t="shared" si="2" ref="C22:N22">C3+C4+C5+C6+C10+C11+C12+C13+C14+C15+C16+C17+C18+C20+C19+C21</f>
        <v>896000</v>
      </c>
      <c r="D22" s="96">
        <f t="shared" si="2"/>
        <v>1613860</v>
      </c>
      <c r="E22" s="96">
        <f t="shared" si="2"/>
        <v>914500</v>
      </c>
      <c r="F22" s="96">
        <f t="shared" si="2"/>
        <v>929500</v>
      </c>
      <c r="G22" s="96">
        <f t="shared" si="2"/>
        <v>1237854</v>
      </c>
      <c r="H22" s="96">
        <f t="shared" si="2"/>
        <v>872600</v>
      </c>
      <c r="I22" s="96">
        <f t="shared" si="2"/>
        <v>868500</v>
      </c>
      <c r="J22" s="96">
        <f t="shared" si="2"/>
        <v>1422860</v>
      </c>
      <c r="K22" s="96">
        <f t="shared" si="2"/>
        <v>927000</v>
      </c>
      <c r="L22" s="96">
        <f t="shared" si="2"/>
        <v>910000</v>
      </c>
      <c r="M22" s="96">
        <f t="shared" si="2"/>
        <v>1191199</v>
      </c>
      <c r="N22" s="96">
        <f t="shared" si="2"/>
        <v>13251873</v>
      </c>
      <c r="O22" s="1">
        <f>SUM(B22:M22)</f>
        <v>13251873</v>
      </c>
    </row>
    <row r="23" spans="1:14" ht="19.5" customHeight="1">
      <c r="A23" s="454" t="s">
        <v>235</v>
      </c>
      <c r="B23" s="454"/>
      <c r="C23" s="454"/>
      <c r="D23" s="454"/>
      <c r="E23" s="454"/>
      <c r="F23" s="454"/>
      <c r="G23" s="454"/>
      <c r="H23" s="454"/>
      <c r="I23" s="454"/>
      <c r="J23" s="454"/>
      <c r="K23" s="454"/>
      <c r="L23" s="454"/>
      <c r="M23" s="454"/>
      <c r="N23" s="454"/>
    </row>
    <row r="24" spans="1:14" ht="15.75" customHeight="1">
      <c r="A24" s="85" t="s">
        <v>221</v>
      </c>
      <c r="B24" s="88">
        <v>0</v>
      </c>
      <c r="C24" s="89">
        <v>0</v>
      </c>
      <c r="D24" s="88">
        <v>6000</v>
      </c>
      <c r="E24" s="89">
        <v>4500</v>
      </c>
      <c r="F24" s="88">
        <v>23000</v>
      </c>
      <c r="G24" s="89">
        <v>10000</v>
      </c>
      <c r="H24" s="88">
        <v>25000</v>
      </c>
      <c r="I24" s="89">
        <v>20000</v>
      </c>
      <c r="J24" s="88">
        <v>7045</v>
      </c>
      <c r="K24" s="89">
        <v>0</v>
      </c>
      <c r="L24" s="88">
        <v>0</v>
      </c>
      <c r="M24" s="89">
        <v>0</v>
      </c>
      <c r="N24" s="90">
        <f t="shared" si="0"/>
        <v>95545</v>
      </c>
    </row>
    <row r="25" spans="1:14" ht="15.75" customHeight="1">
      <c r="A25" s="84" t="s">
        <v>222</v>
      </c>
      <c r="B25" s="91">
        <v>0</v>
      </c>
      <c r="C25" s="92">
        <v>0</v>
      </c>
      <c r="D25" s="91">
        <v>0</v>
      </c>
      <c r="E25" s="92">
        <v>100</v>
      </c>
      <c r="F25" s="91">
        <v>0</v>
      </c>
      <c r="G25" s="92">
        <v>0</v>
      </c>
      <c r="H25" s="91">
        <v>100</v>
      </c>
      <c r="I25" s="92">
        <v>0</v>
      </c>
      <c r="J25" s="91">
        <v>1000</v>
      </c>
      <c r="K25" s="92">
        <v>0</v>
      </c>
      <c r="L25" s="91">
        <v>0</v>
      </c>
      <c r="M25" s="92">
        <v>0</v>
      </c>
      <c r="N25" s="93">
        <f t="shared" si="0"/>
        <v>1200</v>
      </c>
    </row>
    <row r="26" spans="1:14" ht="15.75" customHeight="1">
      <c r="A26" s="84" t="s">
        <v>223</v>
      </c>
      <c r="B26" s="91">
        <v>0</v>
      </c>
      <c r="C26" s="92">
        <v>0</v>
      </c>
      <c r="D26" s="91">
        <v>61000</v>
      </c>
      <c r="E26" s="92">
        <v>0</v>
      </c>
      <c r="F26" s="91">
        <v>10000</v>
      </c>
      <c r="G26" s="92">
        <v>0</v>
      </c>
      <c r="H26" s="91">
        <v>40000</v>
      </c>
      <c r="I26" s="92">
        <v>0</v>
      </c>
      <c r="J26" s="91">
        <v>50000</v>
      </c>
      <c r="K26" s="92">
        <v>0</v>
      </c>
      <c r="L26" s="91">
        <v>60000</v>
      </c>
      <c r="M26" s="92">
        <v>71177</v>
      </c>
      <c r="N26" s="93">
        <f t="shared" si="0"/>
        <v>292177</v>
      </c>
    </row>
    <row r="27" spans="1:14" ht="15.75" customHeight="1">
      <c r="A27" s="84" t="s">
        <v>224</v>
      </c>
      <c r="B27" s="91">
        <v>1949</v>
      </c>
      <c r="C27" s="92">
        <v>31714</v>
      </c>
      <c r="D27" s="91">
        <v>1950</v>
      </c>
      <c r="E27" s="92">
        <v>32855</v>
      </c>
      <c r="F27" s="91">
        <v>1950</v>
      </c>
      <c r="G27" s="92">
        <v>32855</v>
      </c>
      <c r="H27" s="91">
        <v>1950</v>
      </c>
      <c r="I27" s="92">
        <v>32855</v>
      </c>
      <c r="J27" s="91">
        <v>1950</v>
      </c>
      <c r="K27" s="92">
        <v>32855</v>
      </c>
      <c r="L27" s="91">
        <v>1950</v>
      </c>
      <c r="M27" s="92">
        <v>32855</v>
      </c>
      <c r="N27" s="93">
        <f t="shared" si="0"/>
        <v>207688</v>
      </c>
    </row>
    <row r="28" spans="1:14" ht="15.75" customHeight="1">
      <c r="A28" s="84" t="s">
        <v>28</v>
      </c>
      <c r="B28" s="91">
        <v>2000</v>
      </c>
      <c r="C28" s="92">
        <v>3000</v>
      </c>
      <c r="D28" s="91">
        <v>3000</v>
      </c>
      <c r="E28" s="92">
        <v>12000</v>
      </c>
      <c r="F28" s="91">
        <v>3000</v>
      </c>
      <c r="G28" s="92">
        <v>3000</v>
      </c>
      <c r="H28" s="91">
        <v>3000</v>
      </c>
      <c r="I28" s="92">
        <v>12000</v>
      </c>
      <c r="J28" s="91">
        <v>3000</v>
      </c>
      <c r="K28" s="92">
        <v>12000</v>
      </c>
      <c r="L28" s="91">
        <v>3000</v>
      </c>
      <c r="M28" s="92">
        <v>3000</v>
      </c>
      <c r="N28" s="93">
        <f t="shared" si="0"/>
        <v>62000</v>
      </c>
    </row>
    <row r="29" spans="1:14" ht="15.75" customHeight="1">
      <c r="A29" s="84" t="s">
        <v>225</v>
      </c>
      <c r="B29" s="91">
        <v>0</v>
      </c>
      <c r="C29" s="92">
        <v>18000</v>
      </c>
      <c r="D29" s="91">
        <v>200000</v>
      </c>
      <c r="E29" s="92">
        <v>20000</v>
      </c>
      <c r="F29" s="91">
        <v>20000</v>
      </c>
      <c r="G29" s="92">
        <v>100000</v>
      </c>
      <c r="H29" s="91">
        <v>150000</v>
      </c>
      <c r="I29" s="92">
        <v>20000</v>
      </c>
      <c r="J29" s="91">
        <v>150000</v>
      </c>
      <c r="K29" s="92">
        <v>150000</v>
      </c>
      <c r="L29" s="91">
        <v>20000</v>
      </c>
      <c r="M29" s="92">
        <v>238766</v>
      </c>
      <c r="N29" s="93">
        <f t="shared" si="0"/>
        <v>1086766</v>
      </c>
    </row>
    <row r="30" spans="1:14" ht="15.75" customHeight="1">
      <c r="A30" s="84" t="s">
        <v>226</v>
      </c>
      <c r="B30" s="91">
        <v>0</v>
      </c>
      <c r="C30" s="92">
        <v>0</v>
      </c>
      <c r="D30" s="91">
        <v>0</v>
      </c>
      <c r="E30" s="92">
        <v>0</v>
      </c>
      <c r="F30" s="91">
        <v>0</v>
      </c>
      <c r="G30" s="92">
        <v>0</v>
      </c>
      <c r="H30" s="91">
        <v>0</v>
      </c>
      <c r="I30" s="92">
        <v>0</v>
      </c>
      <c r="J30" s="91">
        <v>0</v>
      </c>
      <c r="K30" s="92">
        <v>0</v>
      </c>
      <c r="L30" s="91">
        <v>21709</v>
      </c>
      <c r="M30" s="92">
        <v>0</v>
      </c>
      <c r="N30" s="93">
        <f t="shared" si="0"/>
        <v>21709</v>
      </c>
    </row>
    <row r="31" spans="1:14" ht="15.75" customHeight="1">
      <c r="A31" s="84" t="s">
        <v>227</v>
      </c>
      <c r="B31" s="91">
        <v>0</v>
      </c>
      <c r="C31" s="92">
        <v>0</v>
      </c>
      <c r="D31" s="91">
        <v>0</v>
      </c>
      <c r="E31" s="92">
        <v>0</v>
      </c>
      <c r="F31" s="91">
        <v>0</v>
      </c>
      <c r="G31" s="92">
        <v>0</v>
      </c>
      <c r="H31" s="91">
        <v>0</v>
      </c>
      <c r="I31" s="92">
        <v>0</v>
      </c>
      <c r="J31" s="91">
        <v>5000</v>
      </c>
      <c r="K31" s="92">
        <v>0</v>
      </c>
      <c r="L31" s="91">
        <v>0</v>
      </c>
      <c r="M31" s="92">
        <v>0</v>
      </c>
      <c r="N31" s="93">
        <f t="shared" si="0"/>
        <v>5000</v>
      </c>
    </row>
    <row r="32" spans="1:14" ht="15.75" customHeight="1">
      <c r="A32" s="84" t="s">
        <v>228</v>
      </c>
      <c r="B32" s="91">
        <v>78000</v>
      </c>
      <c r="C32" s="92">
        <v>27000</v>
      </c>
      <c r="D32" s="91">
        <v>114000</v>
      </c>
      <c r="E32" s="92">
        <v>200000</v>
      </c>
      <c r="F32" s="91">
        <v>270000</v>
      </c>
      <c r="G32" s="92">
        <v>290000</v>
      </c>
      <c r="H32" s="91">
        <v>310000</v>
      </c>
      <c r="I32" s="92">
        <v>334000</v>
      </c>
      <c r="J32" s="91">
        <v>120000</v>
      </c>
      <c r="K32" s="92">
        <v>170000</v>
      </c>
      <c r="L32" s="91">
        <v>171111</v>
      </c>
      <c r="M32" s="92">
        <v>25519</v>
      </c>
      <c r="N32" s="93">
        <f t="shared" si="0"/>
        <v>2109630</v>
      </c>
    </row>
    <row r="33" spans="1:14" ht="15.75" customHeight="1">
      <c r="A33" s="84" t="s">
        <v>229</v>
      </c>
      <c r="B33" s="91">
        <v>80000</v>
      </c>
      <c r="C33" s="92">
        <v>90000</v>
      </c>
      <c r="D33" s="91">
        <v>190000</v>
      </c>
      <c r="E33" s="92">
        <v>160000</v>
      </c>
      <c r="F33" s="91">
        <v>150000</v>
      </c>
      <c r="G33" s="92">
        <v>180000</v>
      </c>
      <c r="H33" s="91">
        <v>160000</v>
      </c>
      <c r="I33" s="92">
        <v>200000</v>
      </c>
      <c r="J33" s="91">
        <v>200000</v>
      </c>
      <c r="K33" s="92">
        <v>200000</v>
      </c>
      <c r="L33" s="91">
        <v>190000</v>
      </c>
      <c r="M33" s="92">
        <v>168276</v>
      </c>
      <c r="N33" s="93">
        <f t="shared" si="0"/>
        <v>1968276</v>
      </c>
    </row>
    <row r="34" spans="1:14" ht="15.75" customHeight="1">
      <c r="A34" s="84" t="s">
        <v>230</v>
      </c>
      <c r="B34" s="91">
        <v>0</v>
      </c>
      <c r="C34" s="92">
        <v>6600</v>
      </c>
      <c r="D34" s="91">
        <v>0</v>
      </c>
      <c r="E34" s="92">
        <v>1000</v>
      </c>
      <c r="F34" s="91">
        <v>0</v>
      </c>
      <c r="G34" s="92">
        <v>1000</v>
      </c>
      <c r="H34" s="91">
        <v>0</v>
      </c>
      <c r="I34" s="92">
        <v>0</v>
      </c>
      <c r="J34" s="91">
        <v>2000</v>
      </c>
      <c r="K34" s="92">
        <v>0</v>
      </c>
      <c r="L34" s="91">
        <v>0</v>
      </c>
      <c r="M34" s="92">
        <v>3897</v>
      </c>
      <c r="N34" s="93">
        <f t="shared" si="0"/>
        <v>14497</v>
      </c>
    </row>
    <row r="35" spans="1:14" ht="15.75" customHeight="1">
      <c r="A35" s="84" t="s">
        <v>231</v>
      </c>
      <c r="B35" s="91">
        <v>0</v>
      </c>
      <c r="C35" s="92">
        <v>0</v>
      </c>
      <c r="D35" s="91">
        <v>0</v>
      </c>
      <c r="E35" s="92">
        <v>0</v>
      </c>
      <c r="F35" s="91">
        <v>0</v>
      </c>
      <c r="G35" s="92">
        <v>65201</v>
      </c>
      <c r="H35" s="91">
        <v>0</v>
      </c>
      <c r="I35" s="92">
        <v>0</v>
      </c>
      <c r="J35" s="91">
        <v>0</v>
      </c>
      <c r="K35" s="92">
        <v>0</v>
      </c>
      <c r="L35" s="91">
        <v>0</v>
      </c>
      <c r="M35" s="92">
        <v>0</v>
      </c>
      <c r="N35" s="93">
        <f t="shared" si="0"/>
        <v>65201</v>
      </c>
    </row>
    <row r="36" spans="1:14" ht="15.75" customHeight="1">
      <c r="A36" s="84" t="s">
        <v>232</v>
      </c>
      <c r="B36" s="91">
        <v>0</v>
      </c>
      <c r="C36" s="92">
        <v>0</v>
      </c>
      <c r="D36" s="91">
        <v>0</v>
      </c>
      <c r="E36" s="92">
        <v>0</v>
      </c>
      <c r="F36" s="91">
        <v>0</v>
      </c>
      <c r="G36" s="92">
        <v>0</v>
      </c>
      <c r="H36" s="91">
        <v>0</v>
      </c>
      <c r="I36" s="92">
        <v>0</v>
      </c>
      <c r="J36" s="91">
        <v>0</v>
      </c>
      <c r="K36" s="92">
        <v>0</v>
      </c>
      <c r="L36" s="91">
        <v>0</v>
      </c>
      <c r="M36" s="92">
        <v>0</v>
      </c>
      <c r="N36" s="93">
        <f t="shared" si="0"/>
        <v>0</v>
      </c>
    </row>
    <row r="37" spans="1:15" ht="15.75" customHeight="1">
      <c r="A37" s="95" t="s">
        <v>233</v>
      </c>
      <c r="B37" s="96">
        <f>B24+B25+B26+B27+B28+B29+B30+B31+B32+B33+B34+B35+B36</f>
        <v>161949</v>
      </c>
      <c r="C37" s="96">
        <f aca="true" t="shared" si="3" ref="C37:N37">C24+C25+C26+C27+C28+C29+C30+C31+C32+C33+C34+C35+C36</f>
        <v>176314</v>
      </c>
      <c r="D37" s="96">
        <f t="shared" si="3"/>
        <v>575950</v>
      </c>
      <c r="E37" s="96">
        <f t="shared" si="3"/>
        <v>430455</v>
      </c>
      <c r="F37" s="96">
        <f t="shared" si="3"/>
        <v>477950</v>
      </c>
      <c r="G37" s="96">
        <f t="shared" si="3"/>
        <v>682056</v>
      </c>
      <c r="H37" s="96">
        <f t="shared" si="3"/>
        <v>690050</v>
      </c>
      <c r="I37" s="96">
        <f t="shared" si="3"/>
        <v>618855</v>
      </c>
      <c r="J37" s="96">
        <f t="shared" si="3"/>
        <v>539995</v>
      </c>
      <c r="K37" s="96">
        <f t="shared" si="3"/>
        <v>564855</v>
      </c>
      <c r="L37" s="96">
        <f t="shared" si="3"/>
        <v>467770</v>
      </c>
      <c r="M37" s="96">
        <f t="shared" si="3"/>
        <v>543490</v>
      </c>
      <c r="N37" s="96">
        <f t="shared" si="3"/>
        <v>5929689</v>
      </c>
      <c r="O37" s="1">
        <f>SUM(B37:M37)</f>
        <v>5929689</v>
      </c>
    </row>
    <row r="38" spans="1:14" ht="4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5.75" customHeight="1">
      <c r="A39" s="94" t="s">
        <v>260</v>
      </c>
      <c r="B39" s="383">
        <f aca="true" t="shared" si="4" ref="B39:N39">B22+B37</f>
        <v>1629949</v>
      </c>
      <c r="C39" s="383">
        <f t="shared" si="4"/>
        <v>1072314</v>
      </c>
      <c r="D39" s="383">
        <f t="shared" si="4"/>
        <v>2189810</v>
      </c>
      <c r="E39" s="383">
        <f t="shared" si="4"/>
        <v>1344955</v>
      </c>
      <c r="F39" s="383">
        <f t="shared" si="4"/>
        <v>1407450</v>
      </c>
      <c r="G39" s="383">
        <f t="shared" si="4"/>
        <v>1919910</v>
      </c>
      <c r="H39" s="383">
        <f t="shared" si="4"/>
        <v>1562650</v>
      </c>
      <c r="I39" s="383">
        <f t="shared" si="4"/>
        <v>1487355</v>
      </c>
      <c r="J39" s="383">
        <f t="shared" si="4"/>
        <v>1962855</v>
      </c>
      <c r="K39" s="383">
        <f t="shared" si="4"/>
        <v>1491855</v>
      </c>
      <c r="L39" s="383">
        <f t="shared" si="4"/>
        <v>1377770</v>
      </c>
      <c r="M39" s="383">
        <f t="shared" si="4"/>
        <v>1734689</v>
      </c>
      <c r="N39" s="383">
        <f t="shared" si="4"/>
        <v>19181562</v>
      </c>
    </row>
    <row r="40" ht="15.75" customHeight="1"/>
  </sheetData>
  <mergeCells count="2">
    <mergeCell ref="A2:N2"/>
    <mergeCell ref="A23:N23"/>
  </mergeCells>
  <printOptions gridLines="1" horizontalCentered="1" verticalCentered="1"/>
  <pageMargins left="0.1968503937007874" right="0.1968503937007874" top="1.09" bottom="0.1968503937007874" header="1.07" footer="0.11811023622047245"/>
  <pageSetup horizontalDpi="300" verticalDpi="300" orientation="landscape" paperSize="9" scale="60" r:id="rId1"/>
  <headerFooter alignWithMargins="0">
    <oddHeader>&amp;C&amp;"Times New Roman CE,Félkövér"&amp;14Előirányzat felhasználási ütemterv
Bevételek
2003. év&amp;R&amp;"Times New Roman CE,Félkövér"&amp;12 &amp;14 &amp;12 &amp;"Times New Roman CE,Normál"13. sz. melléklet
(ezer Ft)</oddHeader>
    <oddFooter>&amp;L&amp;"Times New Roman CE,Normál"&amp;8&amp;D/&amp;T&amp;C&amp;"Times New Roman CE,Normál"&amp;8&amp;F/&amp;A/   Ráczné&amp;R&amp;"Times New Roman CE,Normál"&amp;12 1/2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9">
      <selection activeCell="K39" sqref="K38:K39"/>
    </sheetView>
  </sheetViews>
  <sheetFormatPr defaultColWidth="9.00390625" defaultRowHeight="12.75"/>
  <cols>
    <col min="1" max="1" width="31.00390625" style="0" bestFit="1" customWidth="1"/>
    <col min="2" max="2" width="8.75390625" style="0" customWidth="1"/>
    <col min="5" max="5" width="4.00390625" style="0" customWidth="1"/>
    <col min="6" max="6" width="29.375" style="0" bestFit="1" customWidth="1"/>
    <col min="10" max="10" width="3.375" style="0" customWidth="1"/>
    <col min="11" max="11" width="25.00390625" style="0" bestFit="1" customWidth="1"/>
  </cols>
  <sheetData>
    <row r="1" spans="1:14" ht="15">
      <c r="A1" s="232"/>
      <c r="B1" s="263"/>
      <c r="C1" s="263"/>
      <c r="D1" s="263"/>
      <c r="F1" s="233"/>
      <c r="G1" s="264"/>
      <c r="H1" s="264"/>
      <c r="I1" s="264"/>
      <c r="K1" s="402"/>
      <c r="L1" s="403"/>
      <c r="M1" s="403"/>
      <c r="N1" s="403"/>
    </row>
    <row r="2" spans="1:14" ht="15">
      <c r="A2" s="237"/>
      <c r="B2" s="398" t="s">
        <v>262</v>
      </c>
      <c r="C2" s="398" t="s">
        <v>263</v>
      </c>
      <c r="D2" s="398" t="s">
        <v>467</v>
      </c>
      <c r="F2" s="239"/>
      <c r="G2" s="400" t="str">
        <f>B2</f>
        <v>2003.évi</v>
      </c>
      <c r="H2" s="400" t="str">
        <f>C2</f>
        <v>2004.évi</v>
      </c>
      <c r="I2" s="400" t="str">
        <f>D2</f>
        <v>2005.évi</v>
      </c>
      <c r="K2" s="404"/>
      <c r="L2" s="405" t="str">
        <f>G2</f>
        <v>2003.évi</v>
      </c>
      <c r="M2" s="405" t="str">
        <f>H2</f>
        <v>2004.évi</v>
      </c>
      <c r="N2" s="405" t="str">
        <f>I2</f>
        <v>2005.évi</v>
      </c>
    </row>
    <row r="3" spans="1:14" ht="15">
      <c r="A3" s="244" t="s">
        <v>270</v>
      </c>
      <c r="B3" s="398" t="s">
        <v>53</v>
      </c>
      <c r="C3" s="398" t="s">
        <v>269</v>
      </c>
      <c r="D3" s="398" t="s">
        <v>269</v>
      </c>
      <c r="F3" s="246" t="s">
        <v>404</v>
      </c>
      <c r="G3" s="400" t="s">
        <v>53</v>
      </c>
      <c r="H3" s="400" t="s">
        <v>269</v>
      </c>
      <c r="I3" s="400" t="s">
        <v>269</v>
      </c>
      <c r="K3" s="406" t="s">
        <v>405</v>
      </c>
      <c r="L3" s="405" t="s">
        <v>53</v>
      </c>
      <c r="M3" s="405" t="s">
        <v>269</v>
      </c>
      <c r="N3" s="405" t="s">
        <v>269</v>
      </c>
    </row>
    <row r="4" spans="1:14" ht="15">
      <c r="A4" s="237"/>
      <c r="B4" s="398"/>
      <c r="C4" s="398"/>
      <c r="D4" s="398"/>
      <c r="F4" s="239"/>
      <c r="G4" s="400"/>
      <c r="H4" s="400"/>
      <c r="I4" s="400"/>
      <c r="K4" s="404"/>
      <c r="L4" s="405"/>
      <c r="M4" s="405"/>
      <c r="N4" s="405"/>
    </row>
    <row r="5" spans="1:14" ht="15">
      <c r="A5" s="248"/>
      <c r="B5" s="399"/>
      <c r="C5" s="399"/>
      <c r="D5" s="399"/>
      <c r="F5" s="249"/>
      <c r="G5" s="401"/>
      <c r="H5" s="401"/>
      <c r="I5" s="401"/>
      <c r="K5" s="407"/>
      <c r="L5" s="408"/>
      <c r="M5" s="408"/>
      <c r="N5" s="408"/>
    </row>
    <row r="6" spans="1:14" ht="12.75">
      <c r="A6" s="385" t="s">
        <v>407</v>
      </c>
      <c r="B6" s="250">
        <f>B20</f>
        <v>9715668</v>
      </c>
      <c r="C6" s="250">
        <f>C20</f>
        <v>10276089</v>
      </c>
      <c r="D6" s="250">
        <f>D20</f>
        <v>10782396</v>
      </c>
      <c r="F6" s="385" t="s">
        <v>408</v>
      </c>
      <c r="G6" s="250">
        <f>G20</f>
        <v>106551</v>
      </c>
      <c r="H6" s="250">
        <f>H20</f>
        <v>80500</v>
      </c>
      <c r="I6" s="250">
        <f>I20</f>
        <v>81600</v>
      </c>
      <c r="K6" s="85" t="s">
        <v>409</v>
      </c>
      <c r="L6" s="250">
        <f aca="true" t="shared" si="0" ref="L6:N10">(B6+G6)</f>
        <v>9822219</v>
      </c>
      <c r="M6" s="250">
        <f t="shared" si="0"/>
        <v>10356589</v>
      </c>
      <c r="N6" s="250">
        <f t="shared" si="0"/>
        <v>10863996</v>
      </c>
    </row>
    <row r="7" spans="1:14" ht="12.75">
      <c r="A7" s="386" t="s">
        <v>644</v>
      </c>
      <c r="B7" s="256">
        <f>(B8-B6)</f>
        <v>-8294225</v>
      </c>
      <c r="C7" s="256">
        <f>(C8-C6)</f>
        <v>-8796952</v>
      </c>
      <c r="D7" s="256">
        <f>(D8-D6)</f>
        <v>-9256697</v>
      </c>
      <c r="F7" s="386" t="s">
        <v>411</v>
      </c>
      <c r="G7" s="256">
        <f>(G8-G6)</f>
        <v>-11006</v>
      </c>
      <c r="H7" s="256">
        <f>(H8-H6)</f>
        <v>18835</v>
      </c>
      <c r="I7" s="256">
        <f>(I8-I6)</f>
        <v>21508</v>
      </c>
      <c r="K7" s="84" t="s">
        <v>412</v>
      </c>
      <c r="L7" s="254">
        <f t="shared" si="0"/>
        <v>-8305231</v>
      </c>
      <c r="M7" s="254">
        <f t="shared" si="0"/>
        <v>-8778117</v>
      </c>
      <c r="N7" s="254">
        <f t="shared" si="0"/>
        <v>-9235189</v>
      </c>
    </row>
    <row r="8" spans="1:14" ht="12.75">
      <c r="A8" s="387" t="s">
        <v>645</v>
      </c>
      <c r="B8" s="255">
        <f>'mérleg2005-ig'!F4</f>
        <v>1421443</v>
      </c>
      <c r="C8" s="255">
        <f>'mérleg2005-ig'!G4</f>
        <v>1479137</v>
      </c>
      <c r="D8" s="255">
        <f>'mérleg2005-ig'!H4</f>
        <v>1525699</v>
      </c>
      <c r="F8" s="387" t="s">
        <v>414</v>
      </c>
      <c r="G8" s="255">
        <f>'mérleg2005-ig'!F44</f>
        <v>95545</v>
      </c>
      <c r="H8" s="255">
        <f>'mérleg2005-ig'!G44</f>
        <v>99335</v>
      </c>
      <c r="I8" s="255">
        <f>'mérleg2005-ig'!H44</f>
        <v>103108</v>
      </c>
      <c r="K8" s="6" t="s">
        <v>415</v>
      </c>
      <c r="L8" s="250">
        <f t="shared" si="0"/>
        <v>1516988</v>
      </c>
      <c r="M8" s="250">
        <f t="shared" si="0"/>
        <v>1578472</v>
      </c>
      <c r="N8" s="250">
        <f t="shared" si="0"/>
        <v>1628807</v>
      </c>
    </row>
    <row r="9" spans="1:14" ht="12.75">
      <c r="A9" s="386" t="s">
        <v>416</v>
      </c>
      <c r="B9" s="256">
        <f>'mérleg2005-ig'!F41</f>
        <v>11830430</v>
      </c>
      <c r="C9" s="256">
        <f>'mérleg2005-ig'!G41</f>
        <v>12345431</v>
      </c>
      <c r="D9" s="256">
        <f>'mérleg2005-ig'!H41</f>
        <v>12934111</v>
      </c>
      <c r="F9" s="386" t="s">
        <v>417</v>
      </c>
      <c r="G9" s="256">
        <f>'mérleg2005-ig'!F64</f>
        <v>5834144</v>
      </c>
      <c r="H9" s="256">
        <f>'mérleg2005-ig'!G64</f>
        <v>1560431</v>
      </c>
      <c r="I9" s="256">
        <f>'mérleg2005-ig'!H64</f>
        <v>1300700</v>
      </c>
      <c r="K9" s="7" t="s">
        <v>418</v>
      </c>
      <c r="L9" s="255">
        <f t="shared" si="0"/>
        <v>17664574</v>
      </c>
      <c r="M9" s="250">
        <f t="shared" si="0"/>
        <v>13905862</v>
      </c>
      <c r="N9" s="250">
        <f t="shared" si="0"/>
        <v>14234811</v>
      </c>
    </row>
    <row r="10" spans="1:14" ht="12.75">
      <c r="A10" s="388" t="s">
        <v>419</v>
      </c>
      <c r="B10" s="255">
        <f>SUM(B8:B9)</f>
        <v>13251873</v>
      </c>
      <c r="C10" s="255">
        <f>SUM(C8:C9)</f>
        <v>13824568</v>
      </c>
      <c r="D10" s="255">
        <f>SUM(D8:D9)</f>
        <v>14459810</v>
      </c>
      <c r="F10" s="389" t="s">
        <v>420</v>
      </c>
      <c r="G10" s="255">
        <f>SUM(G8:G9)</f>
        <v>5929689</v>
      </c>
      <c r="H10" s="255">
        <f>SUM(H8:H9)</f>
        <v>1659766</v>
      </c>
      <c r="I10" s="255">
        <f>SUM(I8:I9)</f>
        <v>1403808</v>
      </c>
      <c r="K10" s="257" t="s">
        <v>421</v>
      </c>
      <c r="L10" s="255">
        <f t="shared" si="0"/>
        <v>19181562</v>
      </c>
      <c r="M10" s="255">
        <f t="shared" si="0"/>
        <v>15484334</v>
      </c>
      <c r="N10" s="255">
        <f t="shared" si="0"/>
        <v>15863618</v>
      </c>
    </row>
    <row r="11" spans="1:14" ht="12.75">
      <c r="A11" s="5"/>
      <c r="B11" s="5"/>
      <c r="C11" s="5"/>
      <c r="D11" s="5"/>
      <c r="F11" s="5"/>
      <c r="G11" s="5"/>
      <c r="K11" s="5"/>
      <c r="L11" s="5"/>
      <c r="M11" s="5"/>
      <c r="N11" s="5"/>
    </row>
    <row r="12" spans="1:14" ht="15">
      <c r="A12" s="3"/>
      <c r="B12" s="3"/>
      <c r="C12" s="3"/>
      <c r="D12" s="3"/>
      <c r="F12" s="3"/>
      <c r="G12" s="3"/>
      <c r="K12" s="3"/>
      <c r="L12" s="3"/>
      <c r="M12" s="3"/>
      <c r="N12" s="3"/>
    </row>
    <row r="13" spans="1:14" ht="15">
      <c r="A13" s="3"/>
      <c r="B13" s="3"/>
      <c r="C13" s="3"/>
      <c r="D13" s="3"/>
      <c r="F13" s="3"/>
      <c r="G13" s="3"/>
      <c r="K13" s="3"/>
      <c r="L13" s="3"/>
      <c r="M13" s="3"/>
      <c r="N13" s="3"/>
    </row>
    <row r="14" spans="1:14" ht="15">
      <c r="A14" s="3"/>
      <c r="B14" s="3"/>
      <c r="C14" s="3"/>
      <c r="D14" s="3"/>
      <c r="F14" s="3"/>
      <c r="G14" s="3"/>
      <c r="K14" s="3"/>
      <c r="L14" s="3"/>
      <c r="M14" s="3"/>
      <c r="N14" s="3"/>
    </row>
    <row r="15" spans="1:14" ht="15">
      <c r="A15" s="232"/>
      <c r="B15" s="263"/>
      <c r="C15" s="263"/>
      <c r="D15" s="263"/>
      <c r="F15" s="233"/>
      <c r="G15" s="264"/>
      <c r="H15" s="264"/>
      <c r="I15" s="264"/>
      <c r="K15" s="402"/>
      <c r="L15" s="403"/>
      <c r="M15" s="403"/>
      <c r="N15" s="403"/>
    </row>
    <row r="16" spans="1:14" ht="15">
      <c r="A16" s="237"/>
      <c r="B16" s="398" t="str">
        <f>B2</f>
        <v>2003.évi</v>
      </c>
      <c r="C16" s="398" t="str">
        <f>C2</f>
        <v>2004.évi</v>
      </c>
      <c r="D16" s="398" t="str">
        <f>D2</f>
        <v>2005.évi</v>
      </c>
      <c r="F16" s="239"/>
      <c r="G16" s="400" t="str">
        <f>B2</f>
        <v>2003.évi</v>
      </c>
      <c r="H16" s="400" t="str">
        <f>C2</f>
        <v>2004.évi</v>
      </c>
      <c r="I16" s="400" t="str">
        <f>D2</f>
        <v>2005.évi</v>
      </c>
      <c r="K16" s="404"/>
      <c r="L16" s="405" t="str">
        <f>G2</f>
        <v>2003.évi</v>
      </c>
      <c r="M16" s="405" t="str">
        <f>H2</f>
        <v>2004.évi</v>
      </c>
      <c r="N16" s="405" t="str">
        <f>I2</f>
        <v>2005.évi</v>
      </c>
    </row>
    <row r="17" spans="1:14" ht="15">
      <c r="A17" s="244" t="s">
        <v>347</v>
      </c>
      <c r="B17" s="398" t="s">
        <v>53</v>
      </c>
      <c r="C17" s="398" t="s">
        <v>269</v>
      </c>
      <c r="D17" s="398" t="s">
        <v>269</v>
      </c>
      <c r="F17" s="246" t="s">
        <v>422</v>
      </c>
      <c r="G17" s="400" t="s">
        <v>53</v>
      </c>
      <c r="H17" s="400" t="s">
        <v>269</v>
      </c>
      <c r="I17" s="400" t="s">
        <v>269</v>
      </c>
      <c r="K17" s="406" t="s">
        <v>423</v>
      </c>
      <c r="L17" s="405" t="s">
        <v>53</v>
      </c>
      <c r="M17" s="405" t="s">
        <v>269</v>
      </c>
      <c r="N17" s="405" t="s">
        <v>269</v>
      </c>
    </row>
    <row r="18" spans="1:14" ht="15">
      <c r="A18" s="237"/>
      <c r="B18" s="398"/>
      <c r="C18" s="398"/>
      <c r="D18" s="398"/>
      <c r="F18" s="239"/>
      <c r="G18" s="400"/>
      <c r="H18" s="400"/>
      <c r="I18" s="400"/>
      <c r="K18" s="404"/>
      <c r="L18" s="405"/>
      <c r="M18" s="405"/>
      <c r="N18" s="405"/>
    </row>
    <row r="19" spans="1:14" ht="15">
      <c r="A19" s="248"/>
      <c r="B19" s="399"/>
      <c r="C19" s="399"/>
      <c r="D19" s="399"/>
      <c r="F19" s="249"/>
      <c r="G19" s="401"/>
      <c r="H19" s="401"/>
      <c r="I19" s="401"/>
      <c r="K19" s="407"/>
      <c r="L19" s="408"/>
      <c r="M19" s="408"/>
      <c r="N19" s="408"/>
    </row>
    <row r="20" spans="1:14" ht="12.75">
      <c r="A20" s="387" t="s">
        <v>424</v>
      </c>
      <c r="B20" s="255">
        <f>'mérleg2005-ig'!F77</f>
        <v>9715668</v>
      </c>
      <c r="C20" s="255">
        <f>'mérleg2005-ig'!G77</f>
        <v>10276089</v>
      </c>
      <c r="D20" s="255">
        <f>'mérleg2005-ig'!H77</f>
        <v>10782396</v>
      </c>
      <c r="F20" s="390" t="s">
        <v>425</v>
      </c>
      <c r="G20" s="255">
        <f>'mérleg2005-ig'!F106</f>
        <v>106551</v>
      </c>
      <c r="H20" s="255">
        <f>'mérleg2005-ig'!G106</f>
        <v>80500</v>
      </c>
      <c r="I20" s="255">
        <f>'mérleg2005-ig'!H106</f>
        <v>81600</v>
      </c>
      <c r="K20" s="6" t="s">
        <v>426</v>
      </c>
      <c r="L20" s="250">
        <f aca="true" t="shared" si="1" ref="L20:N24">(B20+G20)</f>
        <v>9822219</v>
      </c>
      <c r="M20" s="250">
        <f t="shared" si="1"/>
        <v>10356589</v>
      </c>
      <c r="N20" s="250">
        <f t="shared" si="1"/>
        <v>10863996</v>
      </c>
    </row>
    <row r="21" spans="1:14" ht="12.75">
      <c r="A21" s="391" t="s">
        <v>646</v>
      </c>
      <c r="B21" s="256">
        <f>(B23)+(-B22)</f>
        <v>12129613</v>
      </c>
      <c r="C21" s="256">
        <f>(C23)+(-C22)</f>
        <v>13151737</v>
      </c>
      <c r="D21" s="256">
        <f>(D23)+(-D22)</f>
        <v>14172448</v>
      </c>
      <c r="F21" s="386" t="s">
        <v>428</v>
      </c>
      <c r="G21" s="256">
        <f>(G23)+(-G22)</f>
        <v>6747619</v>
      </c>
      <c r="H21" s="256">
        <f>(H23)+(-H22)</f>
        <v>1774702</v>
      </c>
      <c r="I21" s="256">
        <f>(I23)+(-I22)</f>
        <v>1607386</v>
      </c>
      <c r="K21" s="84" t="s">
        <v>429</v>
      </c>
      <c r="L21" s="250">
        <f t="shared" si="1"/>
        <v>18877232</v>
      </c>
      <c r="M21" s="250">
        <f t="shared" si="1"/>
        <v>14926439</v>
      </c>
      <c r="N21" s="250">
        <f t="shared" si="1"/>
        <v>15779834</v>
      </c>
    </row>
    <row r="22" spans="1:14" ht="12.75">
      <c r="A22" s="391" t="s">
        <v>430</v>
      </c>
      <c r="B22" s="256">
        <f>(B7)</f>
        <v>-8294225</v>
      </c>
      <c r="C22" s="256">
        <f>(C7)</f>
        <v>-8796952</v>
      </c>
      <c r="D22" s="256">
        <f>(D7)</f>
        <v>-9256697</v>
      </c>
      <c r="F22" s="386" t="s">
        <v>431</v>
      </c>
      <c r="G22" s="256">
        <f>(G7)</f>
        <v>-11006</v>
      </c>
      <c r="H22" s="256">
        <f>(H7)</f>
        <v>18835</v>
      </c>
      <c r="I22" s="256">
        <f>(I7)</f>
        <v>21508</v>
      </c>
      <c r="K22" s="84" t="s">
        <v>412</v>
      </c>
      <c r="L22" s="254">
        <f t="shared" si="1"/>
        <v>-8305231</v>
      </c>
      <c r="M22" s="254">
        <f t="shared" si="1"/>
        <v>-8778117</v>
      </c>
      <c r="N22" s="254">
        <f t="shared" si="1"/>
        <v>-9235189</v>
      </c>
    </row>
    <row r="23" spans="1:14" ht="12.75">
      <c r="A23" s="387" t="s">
        <v>432</v>
      </c>
      <c r="B23" s="255">
        <f>'mérleg2005-ig'!F100</f>
        <v>3835388</v>
      </c>
      <c r="C23" s="255">
        <f>'mérleg2005-ig'!G100</f>
        <v>4354785</v>
      </c>
      <c r="D23" s="255">
        <f>'mérleg2005-ig'!H100</f>
        <v>4915751</v>
      </c>
      <c r="F23" s="390" t="s">
        <v>433</v>
      </c>
      <c r="G23" s="255">
        <f>'mérleg2005-ig'!F124</f>
        <v>6736613</v>
      </c>
      <c r="H23" s="255">
        <f>'mérleg2005-ig'!G124</f>
        <v>1793537</v>
      </c>
      <c r="I23" s="255">
        <f>'mérleg2005-ig'!H124</f>
        <v>1628894</v>
      </c>
      <c r="K23" s="6" t="s">
        <v>434</v>
      </c>
      <c r="L23" s="255">
        <f t="shared" si="1"/>
        <v>10572001</v>
      </c>
      <c r="M23" s="255">
        <f t="shared" si="1"/>
        <v>6148322</v>
      </c>
      <c r="N23" s="255">
        <f t="shared" si="1"/>
        <v>6544645</v>
      </c>
    </row>
    <row r="24" spans="1:14" ht="12.75">
      <c r="A24" s="395" t="s">
        <v>647</v>
      </c>
      <c r="B24" s="396">
        <f>'mérleg2005-ig'!F101</f>
        <v>95896</v>
      </c>
      <c r="C24" s="274"/>
      <c r="D24" s="274"/>
      <c r="F24" s="397" t="s">
        <v>394</v>
      </c>
      <c r="G24" s="394">
        <f>'mérleg2005-ig'!F125</f>
        <v>17553</v>
      </c>
      <c r="H24" s="5"/>
      <c r="I24" s="5"/>
      <c r="K24" s="258" t="s">
        <v>435</v>
      </c>
      <c r="L24" s="260">
        <f t="shared" si="1"/>
        <v>113449</v>
      </c>
      <c r="M24" s="260">
        <f t="shared" si="1"/>
        <v>0</v>
      </c>
      <c r="N24" s="260">
        <f t="shared" si="1"/>
        <v>0</v>
      </c>
    </row>
    <row r="25" spans="1:14" ht="12.75">
      <c r="A25" s="392" t="s">
        <v>436</v>
      </c>
      <c r="B25" s="255">
        <f>(B20+B23+B24)</f>
        <v>13646952</v>
      </c>
      <c r="C25" s="255">
        <f>(C20+C23+C24)</f>
        <v>14630874</v>
      </c>
      <c r="D25" s="255">
        <f>(D20+D23+D24)</f>
        <v>15698147</v>
      </c>
      <c r="F25" s="388" t="s">
        <v>437</v>
      </c>
      <c r="G25" s="255">
        <f>(G20+G23+G24)</f>
        <v>6860717</v>
      </c>
      <c r="H25" s="255">
        <f>(H20+H23+H24)</f>
        <v>1874037</v>
      </c>
      <c r="I25" s="255">
        <f>(I20+I23+I24)</f>
        <v>1710494</v>
      </c>
      <c r="K25" s="257" t="s">
        <v>438</v>
      </c>
      <c r="L25" s="255">
        <f>(L20+L23+L24)</f>
        <v>20507669</v>
      </c>
      <c r="M25" s="255">
        <f>(M20+M23+M24)</f>
        <v>16504911</v>
      </c>
      <c r="N25" s="255">
        <f>(N20+N23+N24)</f>
        <v>17408641</v>
      </c>
    </row>
    <row r="26" spans="1:14" ht="12.75">
      <c r="A26" s="261"/>
      <c r="B26" s="262"/>
      <c r="C26" s="262"/>
      <c r="D26" s="262"/>
      <c r="F26" s="261"/>
      <c r="G26" s="261"/>
      <c r="H26" s="261"/>
      <c r="I26" s="261"/>
      <c r="K26" s="261"/>
      <c r="L26" s="261"/>
      <c r="M26" s="262"/>
      <c r="N26" s="262"/>
    </row>
    <row r="27" spans="1:6" ht="12.75">
      <c r="A27" s="393"/>
      <c r="F27" s="393"/>
    </row>
    <row r="28" spans="1:6" ht="12.75">
      <c r="A28" s="393"/>
      <c r="F28" s="393"/>
    </row>
    <row r="29" spans="1:14" ht="12.75">
      <c r="A29" s="263"/>
      <c r="B29" s="263"/>
      <c r="C29" s="263"/>
      <c r="D29" s="263"/>
      <c r="E29" s="5"/>
      <c r="F29" s="264"/>
      <c r="G29" s="264"/>
      <c r="H29" s="264"/>
      <c r="I29" s="264"/>
      <c r="J29" s="5"/>
      <c r="K29" s="403"/>
      <c r="L29" s="403"/>
      <c r="M29" s="403"/>
      <c r="N29" s="403"/>
    </row>
    <row r="30" spans="1:14" ht="12.75">
      <c r="A30" s="265"/>
      <c r="B30" s="398" t="str">
        <f>B16</f>
        <v>2003.évi</v>
      </c>
      <c r="C30" s="398" t="str">
        <f>C16</f>
        <v>2004.évi</v>
      </c>
      <c r="D30" s="398" t="str">
        <f>D16</f>
        <v>2005.évi</v>
      </c>
      <c r="E30" s="5"/>
      <c r="F30" s="266"/>
      <c r="G30" s="400" t="str">
        <f>B16</f>
        <v>2003.évi</v>
      </c>
      <c r="H30" s="400" t="str">
        <f>C16</f>
        <v>2004.évi</v>
      </c>
      <c r="I30" s="400" t="str">
        <f>D16</f>
        <v>2005.évi</v>
      </c>
      <c r="J30" s="5"/>
      <c r="K30" s="412"/>
      <c r="L30" s="405" t="str">
        <f>G16</f>
        <v>2003.évi</v>
      </c>
      <c r="M30" s="405" t="str">
        <f>H16</f>
        <v>2004.évi</v>
      </c>
      <c r="N30" s="405" t="str">
        <f>I16</f>
        <v>2005.évi</v>
      </c>
    </row>
    <row r="31" spans="1:14" ht="13.5">
      <c r="A31" s="267" t="s">
        <v>439</v>
      </c>
      <c r="B31" s="398" t="s">
        <v>53</v>
      </c>
      <c r="C31" s="398" t="s">
        <v>269</v>
      </c>
      <c r="D31" s="398" t="s">
        <v>269</v>
      </c>
      <c r="E31" s="5"/>
      <c r="F31" s="268" t="s">
        <v>440</v>
      </c>
      <c r="G31" s="400" t="s">
        <v>53</v>
      </c>
      <c r="H31" s="400" t="s">
        <v>269</v>
      </c>
      <c r="I31" s="400" t="s">
        <v>269</v>
      </c>
      <c r="J31" s="5"/>
      <c r="K31" s="416" t="s">
        <v>441</v>
      </c>
      <c r="L31" s="405" t="s">
        <v>53</v>
      </c>
      <c r="M31" s="405" t="s">
        <v>269</v>
      </c>
      <c r="N31" s="405" t="s">
        <v>269</v>
      </c>
    </row>
    <row r="32" spans="1:14" ht="12.75">
      <c r="A32" s="265"/>
      <c r="B32" s="398"/>
      <c r="C32" s="398"/>
      <c r="D32" s="398"/>
      <c r="E32" s="5"/>
      <c r="F32" s="266"/>
      <c r="G32" s="400"/>
      <c r="H32" s="400"/>
      <c r="I32" s="400"/>
      <c r="J32" s="5"/>
      <c r="K32" s="412"/>
      <c r="L32" s="405"/>
      <c r="M32" s="405"/>
      <c r="N32" s="405"/>
    </row>
    <row r="33" spans="1:14" ht="12.75">
      <c r="A33" s="269"/>
      <c r="B33" s="399"/>
      <c r="C33" s="399"/>
      <c r="D33" s="399"/>
      <c r="E33" s="5"/>
      <c r="F33" s="270"/>
      <c r="G33" s="401"/>
      <c r="H33" s="401"/>
      <c r="I33" s="401"/>
      <c r="J33" s="5"/>
      <c r="K33" s="419"/>
      <c r="L33" s="408"/>
      <c r="M33" s="408"/>
      <c r="N33" s="408"/>
    </row>
    <row r="34" spans="1:14" ht="12.75">
      <c r="A34" s="6" t="s">
        <v>442</v>
      </c>
      <c r="B34" s="255">
        <f>(B10-B25)</f>
        <v>-395079</v>
      </c>
      <c r="C34" s="255">
        <f>(C10-C25)</f>
        <v>-806306</v>
      </c>
      <c r="D34" s="255">
        <f>(D10-D25)</f>
        <v>-1238337</v>
      </c>
      <c r="E34" s="5"/>
      <c r="F34" s="6" t="s">
        <v>443</v>
      </c>
      <c r="G34" s="255">
        <f>(G10-G25)</f>
        <v>-931028</v>
      </c>
      <c r="H34" s="255">
        <f>(H10-H25)</f>
        <v>-214271</v>
      </c>
      <c r="I34" s="255">
        <f>(I10-I25)</f>
        <v>-306686</v>
      </c>
      <c r="J34" s="5"/>
      <c r="K34" s="6" t="s">
        <v>444</v>
      </c>
      <c r="L34" s="255">
        <f>B34+G34</f>
        <v>-1326107</v>
      </c>
      <c r="M34" s="255">
        <f>C34+H34</f>
        <v>-1020577</v>
      </c>
      <c r="N34" s="255">
        <f>D34+I34</f>
        <v>-1545023</v>
      </c>
    </row>
    <row r="35" spans="1:14" ht="15">
      <c r="A35" s="4" t="s">
        <v>155</v>
      </c>
      <c r="B35" s="4"/>
      <c r="C35" s="271"/>
      <c r="D35" s="271"/>
      <c r="E35" s="3"/>
      <c r="F35" s="4"/>
      <c r="G35" s="4"/>
      <c r="H35" s="271"/>
      <c r="I35" s="271"/>
      <c r="J35" s="3"/>
      <c r="K35" s="272"/>
      <c r="L35" s="272"/>
      <c r="M35" s="271"/>
      <c r="N35" s="271"/>
    </row>
    <row r="36" spans="1:14" ht="15">
      <c r="A36" s="4"/>
      <c r="B36" s="4"/>
      <c r="C36" s="271"/>
      <c r="D36" s="271"/>
      <c r="E36" s="3"/>
      <c r="F36" s="4"/>
      <c r="G36" s="4"/>
      <c r="H36" s="271"/>
      <c r="I36" s="271"/>
      <c r="J36" s="3"/>
      <c r="K36" s="4"/>
      <c r="L36" s="4"/>
      <c r="M36" s="271"/>
      <c r="N36" s="271"/>
    </row>
    <row r="37" spans="1:14" ht="15">
      <c r="A37" s="273" t="s">
        <v>445</v>
      </c>
      <c r="B37" s="273"/>
      <c r="C37" s="271"/>
      <c r="D37" s="271"/>
      <c r="E37" s="3"/>
      <c r="F37" s="4"/>
      <c r="G37" s="4"/>
      <c r="H37" s="271"/>
      <c r="I37" s="271"/>
      <c r="J37" s="3"/>
      <c r="K37" s="4"/>
      <c r="L37" s="4"/>
      <c r="M37" s="271"/>
      <c r="N37" s="271"/>
    </row>
    <row r="38" spans="1:14" ht="15">
      <c r="A38" s="274" t="s">
        <v>446</v>
      </c>
      <c r="B38" s="274"/>
      <c r="C38" s="3"/>
      <c r="D38" s="3"/>
      <c r="E38" s="3"/>
      <c r="F38" s="3"/>
      <c r="G38" s="3"/>
      <c r="H38" s="275"/>
      <c r="I38" s="275"/>
      <c r="J38" s="3"/>
      <c r="K38" s="275"/>
      <c r="L38" s="275"/>
      <c r="M38" s="275"/>
      <c r="N38" s="275"/>
    </row>
  </sheetData>
  <printOptions horizontalCentered="1" verticalCentered="1"/>
  <pageMargins left="0.7874015748031497" right="0.7874015748031497" top="1.49" bottom="0.79" header="0.5118110236220472" footer="0.44"/>
  <pageSetup blackAndWhite="1" horizontalDpi="150" verticalDpi="150" orientation="landscape" paperSize="9" scale="72" r:id="rId1"/>
  <headerFooter alignWithMargins="0">
    <oddHeader>&amp;C&amp;"Times New Roman CE,Félkövér"&amp;12 3/3
Működési és felhalmozási költségvetés egyensúlyának
alakulása&amp;R&amp;"Times New Roman CE,Normál"&amp;11 1.sz. melléklet
(ezer Ft-ban)</oddHeader>
    <oddFooter>&amp;L&amp;D/&amp;T&amp;C&amp;F/&amp;A      Ráczné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5"/>
  <sheetViews>
    <sheetView view="pageBreakPreview" zoomScaleSheetLayoutView="100" workbookViewId="0" topLeftCell="A60">
      <selection activeCell="F69" sqref="F69"/>
    </sheetView>
  </sheetViews>
  <sheetFormatPr defaultColWidth="9.00390625" defaultRowHeight="12.75"/>
  <cols>
    <col min="1" max="1" width="7.00390625" style="0" customWidth="1"/>
    <col min="2" max="2" width="60.375" style="0" customWidth="1"/>
    <col min="3" max="3" width="12.75390625" style="0" customWidth="1"/>
    <col min="4" max="4" width="10.75390625" style="0" customWidth="1"/>
    <col min="5" max="5" width="0" style="0" hidden="1" customWidth="1"/>
    <col min="6" max="6" width="12.125" style="0" customWidth="1"/>
    <col min="7" max="7" width="11.625" style="0" customWidth="1"/>
    <col min="8" max="8" width="11.75390625" style="0" customWidth="1"/>
  </cols>
  <sheetData>
    <row r="1" spans="1:8" ht="12.75">
      <c r="A1" s="99" t="s">
        <v>261</v>
      </c>
      <c r="B1" s="100" t="s">
        <v>155</v>
      </c>
      <c r="C1" s="99" t="s">
        <v>63</v>
      </c>
      <c r="D1" s="101" t="s">
        <v>63</v>
      </c>
      <c r="E1" s="102" t="s">
        <v>63</v>
      </c>
      <c r="F1" s="99" t="s">
        <v>262</v>
      </c>
      <c r="G1" s="99"/>
      <c r="H1" s="99"/>
    </row>
    <row r="2" spans="1:8" ht="12.75">
      <c r="A2" s="103" t="s">
        <v>264</v>
      </c>
      <c r="B2" s="104" t="s">
        <v>265</v>
      </c>
      <c r="C2" s="105" t="s">
        <v>266</v>
      </c>
      <c r="D2" s="106" t="s">
        <v>267</v>
      </c>
      <c r="E2" s="107" t="s">
        <v>268</v>
      </c>
      <c r="F2" s="105" t="s">
        <v>53</v>
      </c>
      <c r="G2" s="105"/>
      <c r="H2" s="105"/>
    </row>
    <row r="3" spans="1:8" ht="15.75">
      <c r="A3" s="429" t="s">
        <v>270</v>
      </c>
      <c r="B3" s="430"/>
      <c r="C3" s="430"/>
      <c r="D3" s="430"/>
      <c r="E3" s="430"/>
      <c r="F3" s="430"/>
      <c r="G3" s="430"/>
      <c r="H3" s="432"/>
    </row>
    <row r="4" spans="1:8" ht="12.75">
      <c r="A4" s="108">
        <v>1</v>
      </c>
      <c r="B4" s="109" t="s">
        <v>185</v>
      </c>
      <c r="C4" s="110">
        <f>SUM(C5:C8)</f>
        <v>1189098</v>
      </c>
      <c r="D4" s="110">
        <f>SUM(D5:D8)</f>
        <v>1804052</v>
      </c>
      <c r="E4" s="110">
        <f>SUM(E5:E8)</f>
        <v>0</v>
      </c>
      <c r="F4" s="110">
        <f>SUM(F5:F8)</f>
        <v>1421443</v>
      </c>
      <c r="G4" s="110"/>
      <c r="H4" s="110"/>
    </row>
    <row r="5" spans="1:8" ht="12.75">
      <c r="A5" s="111">
        <v>1.1</v>
      </c>
      <c r="B5" s="112" t="s">
        <v>271</v>
      </c>
      <c r="C5" s="177">
        <v>971177</v>
      </c>
      <c r="D5" s="177">
        <v>1159661</v>
      </c>
      <c r="E5" s="114"/>
      <c r="F5" s="178">
        <v>1070875</v>
      </c>
      <c r="G5" s="114"/>
      <c r="H5" s="114"/>
    </row>
    <row r="6" spans="1:8" ht="12.75">
      <c r="A6" s="115">
        <v>1.2</v>
      </c>
      <c r="B6" s="116" t="s">
        <v>272</v>
      </c>
      <c r="C6" s="153">
        <v>155909</v>
      </c>
      <c r="D6" s="153">
        <v>146985</v>
      </c>
      <c r="E6" s="118"/>
      <c r="F6" s="154">
        <v>209459</v>
      </c>
      <c r="G6" s="118"/>
      <c r="H6" s="118"/>
    </row>
    <row r="7" spans="1:8" ht="12.75">
      <c r="A7" s="120">
        <v>1.3</v>
      </c>
      <c r="B7" s="121" t="s">
        <v>273</v>
      </c>
      <c r="C7" s="228">
        <v>28827</v>
      </c>
      <c r="D7" s="228">
        <v>294990</v>
      </c>
      <c r="E7" s="118"/>
      <c r="F7" s="228">
        <v>42188</v>
      </c>
      <c r="G7" s="118"/>
      <c r="H7" s="118"/>
    </row>
    <row r="8" spans="1:8" ht="12.75">
      <c r="A8" s="105">
        <v>1.4</v>
      </c>
      <c r="B8" s="123" t="s">
        <v>274</v>
      </c>
      <c r="C8" s="229">
        <v>33185</v>
      </c>
      <c r="D8" s="229">
        <v>202416</v>
      </c>
      <c r="E8" s="125"/>
      <c r="F8" s="229">
        <v>98921</v>
      </c>
      <c r="G8" s="125"/>
      <c r="H8" s="125"/>
    </row>
    <row r="9" spans="1:8" ht="12.75">
      <c r="A9" s="126">
        <v>2.1</v>
      </c>
      <c r="B9" s="127" t="s">
        <v>186</v>
      </c>
      <c r="C9" s="128">
        <f>(C10+C11)</f>
        <v>175000</v>
      </c>
      <c r="D9" s="128">
        <f>(D10+D11)</f>
        <v>160000</v>
      </c>
      <c r="E9" s="128">
        <f>(E10+E11)</f>
        <v>0</v>
      </c>
      <c r="F9" s="128">
        <f>(F10+F11)</f>
        <v>180000</v>
      </c>
      <c r="G9" s="128"/>
      <c r="H9" s="128"/>
    </row>
    <row r="10" spans="1:8" ht="12.75">
      <c r="A10" s="129" t="s">
        <v>275</v>
      </c>
      <c r="B10" s="130" t="s">
        <v>276</v>
      </c>
      <c r="C10" s="131">
        <v>170000</v>
      </c>
      <c r="D10" s="132">
        <v>155000</v>
      </c>
      <c r="E10" s="133"/>
      <c r="F10" s="134">
        <v>165000</v>
      </c>
      <c r="G10" s="134"/>
      <c r="H10" s="134"/>
    </row>
    <row r="11" spans="1:8" ht="12.75">
      <c r="A11" s="129" t="s">
        <v>277</v>
      </c>
      <c r="B11" s="130" t="s">
        <v>278</v>
      </c>
      <c r="C11" s="131">
        <v>5000</v>
      </c>
      <c r="D11" s="132">
        <v>5000</v>
      </c>
      <c r="E11" s="133"/>
      <c r="F11" s="134">
        <v>15000</v>
      </c>
      <c r="G11" s="134"/>
      <c r="H11" s="134"/>
    </row>
    <row r="12" spans="1:8" ht="12.75">
      <c r="A12" s="135">
        <v>2.2</v>
      </c>
      <c r="B12" s="136" t="s">
        <v>279</v>
      </c>
      <c r="C12" s="137">
        <f>SUM(C13:C18)</f>
        <v>1781800</v>
      </c>
      <c r="D12" s="137">
        <f>SUM(D13:D18)</f>
        <v>1944800</v>
      </c>
      <c r="E12" s="137">
        <f>SUM(E13:E18)</f>
        <v>0</v>
      </c>
      <c r="F12" s="137">
        <f>SUM(F13:F18)</f>
        <v>2132000</v>
      </c>
      <c r="G12" s="137"/>
      <c r="H12" s="137"/>
    </row>
    <row r="13" spans="1:8" ht="12.75">
      <c r="A13" s="99" t="s">
        <v>280</v>
      </c>
      <c r="B13" s="100" t="s">
        <v>281</v>
      </c>
      <c r="C13" s="138">
        <v>148000</v>
      </c>
      <c r="D13" s="138">
        <v>156000</v>
      </c>
      <c r="E13" s="139"/>
      <c r="F13" s="114">
        <v>172000</v>
      </c>
      <c r="G13" s="114"/>
      <c r="H13" s="114"/>
    </row>
    <row r="14" spans="1:8" ht="12.75">
      <c r="A14" s="120" t="s">
        <v>282</v>
      </c>
      <c r="B14" s="121" t="s">
        <v>283</v>
      </c>
      <c r="C14" s="140">
        <v>160000</v>
      </c>
      <c r="D14" s="140">
        <v>180000</v>
      </c>
      <c r="E14" s="141"/>
      <c r="F14" s="118">
        <v>198000</v>
      </c>
      <c r="G14" s="118"/>
      <c r="H14" s="118"/>
    </row>
    <row r="15" spans="1:8" ht="12.75">
      <c r="A15" s="120" t="s">
        <v>284</v>
      </c>
      <c r="B15" s="121" t="s">
        <v>285</v>
      </c>
      <c r="C15" s="140">
        <v>68000</v>
      </c>
      <c r="D15" s="140">
        <v>69000</v>
      </c>
      <c r="E15" s="141"/>
      <c r="F15" s="118">
        <v>70000</v>
      </c>
      <c r="G15" s="118"/>
      <c r="H15" s="118"/>
    </row>
    <row r="16" spans="1:8" ht="12.75">
      <c r="A16" s="120" t="s">
        <v>286</v>
      </c>
      <c r="B16" s="121" t="s">
        <v>287</v>
      </c>
      <c r="C16" s="140">
        <v>1367000</v>
      </c>
      <c r="D16" s="140">
        <v>1500000</v>
      </c>
      <c r="E16" s="141"/>
      <c r="F16" s="118">
        <v>1650000</v>
      </c>
      <c r="G16" s="118"/>
      <c r="H16" s="118"/>
    </row>
    <row r="17" spans="1:8" ht="12.75">
      <c r="A17" s="120" t="s">
        <v>288</v>
      </c>
      <c r="B17" s="121" t="s">
        <v>289</v>
      </c>
      <c r="C17" s="140">
        <v>1800</v>
      </c>
      <c r="D17" s="140">
        <v>1800</v>
      </c>
      <c r="E17" s="141"/>
      <c r="F17" s="118">
        <v>2000</v>
      </c>
      <c r="G17" s="118"/>
      <c r="H17" s="118"/>
    </row>
    <row r="18" spans="1:8" ht="12.75">
      <c r="A18" s="103" t="s">
        <v>290</v>
      </c>
      <c r="B18" s="123" t="s">
        <v>291</v>
      </c>
      <c r="C18" s="142">
        <v>37000</v>
      </c>
      <c r="D18" s="142">
        <v>38000</v>
      </c>
      <c r="E18" s="143"/>
      <c r="F18" s="125">
        <v>40000</v>
      </c>
      <c r="G18" s="125"/>
      <c r="H18" s="125"/>
    </row>
    <row r="19" spans="1:8" ht="12.75">
      <c r="A19" s="129">
        <v>2.3</v>
      </c>
      <c r="B19" s="144" t="s">
        <v>188</v>
      </c>
      <c r="C19" s="145">
        <f>SUM(C20:C23)</f>
        <v>843128</v>
      </c>
      <c r="D19" s="145">
        <f>SUM(D20:D23)</f>
        <v>843128</v>
      </c>
      <c r="E19" s="145">
        <f>SUM(E20:E23)</f>
        <v>0</v>
      </c>
      <c r="F19" s="145">
        <f>SUM(F20:F23)</f>
        <v>1656315</v>
      </c>
      <c r="G19" s="145"/>
      <c r="H19" s="145"/>
    </row>
    <row r="20" spans="1:8" ht="12.75">
      <c r="A20" s="99" t="s">
        <v>292</v>
      </c>
      <c r="B20" s="100" t="s">
        <v>399</v>
      </c>
      <c r="C20" s="138">
        <v>299440</v>
      </c>
      <c r="D20" s="138">
        <v>299440</v>
      </c>
      <c r="E20" s="139"/>
      <c r="F20" s="114">
        <v>724171</v>
      </c>
      <c r="G20" s="114"/>
      <c r="H20" s="114"/>
    </row>
    <row r="21" spans="1:8" ht="12.75">
      <c r="A21" s="120" t="s">
        <v>293</v>
      </c>
      <c r="B21" s="121" t="s">
        <v>398</v>
      </c>
      <c r="C21" s="140">
        <v>388888</v>
      </c>
      <c r="D21" s="140">
        <v>388888</v>
      </c>
      <c r="E21" s="141"/>
      <c r="F21" s="118">
        <v>702544</v>
      </c>
      <c r="G21" s="118"/>
      <c r="H21" s="118"/>
    </row>
    <row r="22" spans="1:8" ht="12.75">
      <c r="A22" s="120" t="s">
        <v>294</v>
      </c>
      <c r="B22" s="121" t="s">
        <v>400</v>
      </c>
      <c r="C22" s="140">
        <v>150000</v>
      </c>
      <c r="D22" s="140">
        <v>150000</v>
      </c>
      <c r="E22" s="141"/>
      <c r="F22" s="118">
        <v>227000</v>
      </c>
      <c r="G22" s="118"/>
      <c r="H22" s="118"/>
    </row>
    <row r="23" spans="1:8" ht="12.75">
      <c r="A23" s="146" t="s">
        <v>295</v>
      </c>
      <c r="B23" s="121" t="s">
        <v>296</v>
      </c>
      <c r="C23" s="147">
        <v>4800</v>
      </c>
      <c r="D23" s="147">
        <v>4800</v>
      </c>
      <c r="E23" s="148"/>
      <c r="F23" s="149">
        <v>2600</v>
      </c>
      <c r="G23" s="149"/>
      <c r="H23" s="149"/>
    </row>
    <row r="24" spans="1:8" ht="12.75">
      <c r="A24" s="146">
        <v>2.4</v>
      </c>
      <c r="B24" s="121" t="s">
        <v>297</v>
      </c>
      <c r="C24" s="150">
        <v>67732</v>
      </c>
      <c r="D24" s="151">
        <v>129171</v>
      </c>
      <c r="E24" s="152"/>
      <c r="F24" s="149">
        <v>208222</v>
      </c>
      <c r="G24" s="149"/>
      <c r="H24" s="149"/>
    </row>
    <row r="25" spans="1:8" ht="12.75">
      <c r="A25" s="120">
        <v>2.5</v>
      </c>
      <c r="B25" s="121" t="s">
        <v>298</v>
      </c>
      <c r="C25" s="140">
        <v>330000</v>
      </c>
      <c r="D25" s="153">
        <v>351875</v>
      </c>
      <c r="E25" s="154"/>
      <c r="F25" s="118">
        <v>371500</v>
      </c>
      <c r="G25" s="118"/>
      <c r="H25" s="118"/>
    </row>
    <row r="26" spans="1:8" ht="12.75">
      <c r="A26" s="120">
        <v>2.6</v>
      </c>
      <c r="B26" s="121" t="s">
        <v>194</v>
      </c>
      <c r="C26" s="140">
        <v>10000</v>
      </c>
      <c r="D26" s="153">
        <v>50000</v>
      </c>
      <c r="E26" s="154"/>
      <c r="F26" s="118">
        <v>30000</v>
      </c>
      <c r="G26" s="118"/>
      <c r="H26" s="118"/>
    </row>
    <row r="27" spans="1:8" ht="12.75">
      <c r="A27" s="120">
        <v>2.7</v>
      </c>
      <c r="B27" s="121" t="s">
        <v>195</v>
      </c>
      <c r="C27" s="122">
        <f>(C28+C29)</f>
        <v>4244462</v>
      </c>
      <c r="D27" s="122">
        <f>(D28+D29)</f>
        <v>4232669</v>
      </c>
      <c r="E27" s="122">
        <f>(E28+E29)</f>
        <v>0</v>
      </c>
      <c r="F27" s="122">
        <f>(F28+F29)</f>
        <v>5473793</v>
      </c>
      <c r="G27" s="122"/>
      <c r="H27" s="122"/>
    </row>
    <row r="28" spans="1:8" ht="12.75">
      <c r="A28" s="120" t="s">
        <v>299</v>
      </c>
      <c r="B28" s="121" t="s">
        <v>300</v>
      </c>
      <c r="C28" s="140">
        <v>3241818</v>
      </c>
      <c r="D28" s="153">
        <v>3230362</v>
      </c>
      <c r="E28" s="154"/>
      <c r="F28" s="118">
        <v>4635570</v>
      </c>
      <c r="G28" s="118"/>
      <c r="H28" s="118"/>
    </row>
    <row r="29" spans="1:8" ht="12.75">
      <c r="A29" s="120" t="s">
        <v>301</v>
      </c>
      <c r="B29" s="121" t="s">
        <v>302</v>
      </c>
      <c r="C29" s="140">
        <v>1002644</v>
      </c>
      <c r="D29" s="153">
        <v>1002307</v>
      </c>
      <c r="E29" s="154"/>
      <c r="F29" s="118">
        <v>838223</v>
      </c>
      <c r="G29" s="118"/>
      <c r="H29" s="118"/>
    </row>
    <row r="30" spans="1:8" ht="12.75">
      <c r="A30" s="120">
        <v>2.8</v>
      </c>
      <c r="B30" s="121" t="s">
        <v>196</v>
      </c>
      <c r="C30" s="155">
        <v>625306</v>
      </c>
      <c r="D30" s="140">
        <v>590126</v>
      </c>
      <c r="E30" s="141"/>
      <c r="F30" s="156">
        <v>902396</v>
      </c>
      <c r="G30" s="156"/>
      <c r="H30" s="156"/>
    </row>
    <row r="31" spans="1:8" ht="12.75">
      <c r="A31" s="120" t="s">
        <v>303</v>
      </c>
      <c r="B31" s="121" t="s">
        <v>304</v>
      </c>
      <c r="C31" s="140">
        <v>178608</v>
      </c>
      <c r="D31" s="140">
        <v>178608</v>
      </c>
      <c r="E31" s="141"/>
      <c r="F31" s="118">
        <v>258044</v>
      </c>
      <c r="G31" s="118"/>
      <c r="H31" s="118"/>
    </row>
    <row r="32" spans="1:8" ht="12.75">
      <c r="A32" s="120">
        <v>2.9</v>
      </c>
      <c r="B32" s="121" t="s">
        <v>305</v>
      </c>
      <c r="C32" s="122">
        <f>SUM(C33:C34)</f>
        <v>221514</v>
      </c>
      <c r="D32" s="122">
        <f>SUM(D33:D34)</f>
        <v>217115</v>
      </c>
      <c r="E32" s="122">
        <f>SUM(E33:E34)</f>
        <v>0</v>
      </c>
      <c r="F32" s="122">
        <f>SUM(F33:F34)</f>
        <v>321500</v>
      </c>
      <c r="G32" s="122"/>
      <c r="H32" s="122"/>
    </row>
    <row r="33" spans="1:8" ht="12.75">
      <c r="A33" s="120" t="s">
        <v>306</v>
      </c>
      <c r="B33" s="121" t="s">
        <v>401</v>
      </c>
      <c r="C33" s="140">
        <v>126000</v>
      </c>
      <c r="D33" s="140">
        <v>126000</v>
      </c>
      <c r="E33" s="141"/>
      <c r="F33" s="118">
        <v>200200</v>
      </c>
      <c r="G33" s="118"/>
      <c r="H33" s="118"/>
    </row>
    <row r="34" spans="1:8" ht="12.75">
      <c r="A34" s="120" t="s">
        <v>307</v>
      </c>
      <c r="B34" s="121" t="s">
        <v>308</v>
      </c>
      <c r="C34" s="140">
        <v>95514</v>
      </c>
      <c r="D34" s="153">
        <v>91115</v>
      </c>
      <c r="E34" s="154"/>
      <c r="F34" s="118">
        <v>121300</v>
      </c>
      <c r="G34" s="118"/>
      <c r="H34" s="118"/>
    </row>
    <row r="35" spans="1:8" ht="12.75">
      <c r="A35" s="120" t="s">
        <v>309</v>
      </c>
      <c r="B35" s="121" t="s">
        <v>310</v>
      </c>
      <c r="C35" s="155">
        <v>1310</v>
      </c>
      <c r="D35" s="140">
        <v>668271</v>
      </c>
      <c r="E35" s="141"/>
      <c r="F35" s="156">
        <v>2720</v>
      </c>
      <c r="G35" s="156"/>
      <c r="H35" s="156"/>
    </row>
    <row r="36" spans="1:8" ht="12.75">
      <c r="A36" s="120">
        <v>2.11</v>
      </c>
      <c r="B36" s="121" t="s">
        <v>223</v>
      </c>
      <c r="C36" s="140">
        <v>5593</v>
      </c>
      <c r="D36" s="153">
        <v>5863</v>
      </c>
      <c r="E36" s="154"/>
      <c r="F36" s="118">
        <v>16153</v>
      </c>
      <c r="G36" s="118"/>
      <c r="H36" s="118"/>
    </row>
    <row r="37" spans="1:8" ht="12.75">
      <c r="A37" s="120">
        <v>2.12</v>
      </c>
      <c r="B37" s="121" t="s">
        <v>311</v>
      </c>
      <c r="C37" s="157">
        <v>244102</v>
      </c>
      <c r="D37" s="153">
        <v>201168</v>
      </c>
      <c r="E37" s="154"/>
      <c r="F37" s="118">
        <v>150370</v>
      </c>
      <c r="G37" s="118"/>
      <c r="H37" s="118"/>
    </row>
    <row r="38" spans="1:8" ht="12.75">
      <c r="A38" s="120">
        <v>2.13</v>
      </c>
      <c r="B38" s="121" t="s">
        <v>312</v>
      </c>
      <c r="C38" s="140">
        <v>0</v>
      </c>
      <c r="D38" s="140">
        <v>0</v>
      </c>
      <c r="E38" s="141"/>
      <c r="F38" s="118">
        <v>348414</v>
      </c>
      <c r="G38" s="118"/>
      <c r="H38" s="118"/>
    </row>
    <row r="39" spans="1:8" ht="12.75">
      <c r="A39" s="120">
        <v>2.14</v>
      </c>
      <c r="B39" s="121" t="s">
        <v>313</v>
      </c>
      <c r="C39" s="158">
        <v>1912</v>
      </c>
      <c r="D39" s="158">
        <v>46809</v>
      </c>
      <c r="E39" s="159"/>
      <c r="F39" s="160">
        <v>18440</v>
      </c>
      <c r="G39" s="160"/>
      <c r="H39" s="160"/>
    </row>
    <row r="40" spans="1:8" ht="12.75">
      <c r="A40" s="105">
        <v>2.15</v>
      </c>
      <c r="B40" s="123" t="s">
        <v>314</v>
      </c>
      <c r="C40" s="158">
        <v>18103</v>
      </c>
      <c r="D40" s="158">
        <v>27236</v>
      </c>
      <c r="E40" s="159"/>
      <c r="F40" s="160">
        <v>18607</v>
      </c>
      <c r="G40" s="160"/>
      <c r="H40" s="160"/>
    </row>
    <row r="41" spans="1:8" ht="12.75">
      <c r="A41" s="161" t="s">
        <v>93</v>
      </c>
      <c r="B41" s="162" t="s">
        <v>315</v>
      </c>
      <c r="C41" s="163">
        <f>(C9+C12+C19+C24+C25+C26+C27+C30+C32+C35+C36+C37+C38+C39+C40)</f>
        <v>8569962</v>
      </c>
      <c r="D41" s="163">
        <f>(D9+D12+D19+D24+D25+D26+D27+D30+D32+D35+D36+D37+D38+D39+D40)</f>
        <v>9468231</v>
      </c>
      <c r="E41" s="163">
        <f>(E9+E12+E19+E24+E25+E26+E27+E30+E32+E35+E36+E37+E38+E39+E40)</f>
        <v>0</v>
      </c>
      <c r="F41" s="163">
        <f>(F9+F12+F19+F24+F25+F26+F27+F30+F32+F35+F36+F37+F38+F39+F40)</f>
        <v>11830430</v>
      </c>
      <c r="G41" s="163"/>
      <c r="H41" s="163"/>
    </row>
    <row r="42" spans="1:8" ht="12.75">
      <c r="A42" s="164" t="s">
        <v>316</v>
      </c>
      <c r="B42" s="162" t="s">
        <v>317</v>
      </c>
      <c r="C42" s="163">
        <f>(C4+C41)</f>
        <v>9759060</v>
      </c>
      <c r="D42" s="163">
        <f>(D4+D41)</f>
        <v>11272283</v>
      </c>
      <c r="E42" s="163">
        <f>(E4+E41)</f>
        <v>0</v>
      </c>
      <c r="F42" s="163">
        <f>(F4+F41)</f>
        <v>13251873</v>
      </c>
      <c r="G42" s="163"/>
      <c r="H42" s="163"/>
    </row>
    <row r="43" spans="1:8" ht="15.75">
      <c r="A43" s="435" t="s">
        <v>318</v>
      </c>
      <c r="B43" s="435"/>
      <c r="C43" s="435"/>
      <c r="D43" s="435"/>
      <c r="E43" s="435"/>
      <c r="F43" s="435"/>
      <c r="G43" s="435"/>
      <c r="H43" s="435"/>
    </row>
    <row r="44" spans="1:8" ht="12.75">
      <c r="A44" s="165" t="s">
        <v>92</v>
      </c>
      <c r="B44" s="166" t="s">
        <v>221</v>
      </c>
      <c r="C44" s="163">
        <f>SUM(C45:C50)</f>
        <v>100082</v>
      </c>
      <c r="D44" s="163">
        <f>SUM(D45:D50)</f>
        <v>247577</v>
      </c>
      <c r="E44" s="163">
        <f>SUM(E45:E50)</f>
        <v>0</v>
      </c>
      <c r="F44" s="163">
        <f>SUM(F45:F50)</f>
        <v>95545</v>
      </c>
      <c r="G44" s="163"/>
      <c r="H44" s="163"/>
    </row>
    <row r="45" spans="1:8" ht="12.75">
      <c r="A45" s="167">
        <v>1.1</v>
      </c>
      <c r="B45" s="121" t="s">
        <v>319</v>
      </c>
      <c r="C45" s="230">
        <v>30</v>
      </c>
      <c r="D45" s="230">
        <v>1476</v>
      </c>
      <c r="E45" s="178"/>
      <c r="F45" s="230">
        <v>116</v>
      </c>
      <c r="G45" s="114"/>
      <c r="H45" s="114"/>
    </row>
    <row r="46" spans="1:8" ht="12.75">
      <c r="A46" s="167">
        <v>1.2</v>
      </c>
      <c r="B46" s="121" t="s">
        <v>320</v>
      </c>
      <c r="C46" s="228">
        <v>160</v>
      </c>
      <c r="D46" s="228">
        <v>586</v>
      </c>
      <c r="E46" s="154"/>
      <c r="F46" s="228">
        <v>4</v>
      </c>
      <c r="G46" s="118"/>
      <c r="H46" s="118"/>
    </row>
    <row r="47" spans="1:8" ht="12.75">
      <c r="A47" s="167">
        <v>1.3</v>
      </c>
      <c r="B47" s="121" t="s">
        <v>321</v>
      </c>
      <c r="C47" s="228">
        <v>534</v>
      </c>
      <c r="D47" s="228">
        <v>2353</v>
      </c>
      <c r="E47" s="154"/>
      <c r="F47" s="228">
        <v>3215</v>
      </c>
      <c r="G47" s="118"/>
      <c r="H47" s="118"/>
    </row>
    <row r="48" spans="1:8" ht="12.75">
      <c r="A48" s="167">
        <v>1.4</v>
      </c>
      <c r="B48" s="121" t="s">
        <v>322</v>
      </c>
      <c r="C48" s="228">
        <v>971</v>
      </c>
      <c r="D48" s="228">
        <v>1568</v>
      </c>
      <c r="E48" s="154"/>
      <c r="F48" s="228">
        <v>0</v>
      </c>
      <c r="G48" s="118"/>
      <c r="H48" s="118"/>
    </row>
    <row r="49" spans="1:8" ht="12.75">
      <c r="A49" s="167">
        <v>1.5</v>
      </c>
      <c r="B49" s="121" t="s">
        <v>323</v>
      </c>
      <c r="C49" s="228">
        <v>41964</v>
      </c>
      <c r="D49" s="228">
        <v>195720</v>
      </c>
      <c r="E49" s="154"/>
      <c r="F49" s="228">
        <v>73134</v>
      </c>
      <c r="G49" s="118"/>
      <c r="H49" s="118"/>
    </row>
    <row r="50" spans="1:8" ht="12.75">
      <c r="A50" s="169">
        <v>1.6</v>
      </c>
      <c r="B50" s="123" t="s">
        <v>324</v>
      </c>
      <c r="C50" s="229">
        <v>56423</v>
      </c>
      <c r="D50" s="229">
        <v>45874</v>
      </c>
      <c r="E50" s="197"/>
      <c r="F50" s="229">
        <v>19076</v>
      </c>
      <c r="G50" s="125"/>
      <c r="H50" s="125"/>
    </row>
    <row r="51" spans="1:8" ht="12.75">
      <c r="A51" s="170"/>
      <c r="B51" s="171"/>
      <c r="C51" s="172"/>
      <c r="D51" s="173"/>
      <c r="E51" s="173"/>
      <c r="F51" s="173"/>
      <c r="G51" s="173"/>
      <c r="H51" s="173"/>
    </row>
    <row r="52" spans="1:8" ht="12.75">
      <c r="A52" s="174" t="s">
        <v>93</v>
      </c>
      <c r="B52" s="175" t="s">
        <v>222</v>
      </c>
      <c r="C52" s="176">
        <v>25000</v>
      </c>
      <c r="D52" s="177">
        <v>28342</v>
      </c>
      <c r="E52" s="178"/>
      <c r="F52" s="178">
        <v>1200</v>
      </c>
      <c r="G52" s="178"/>
      <c r="H52" s="178"/>
    </row>
    <row r="53" spans="1:8" ht="12.75">
      <c r="A53" s="167" t="s">
        <v>94</v>
      </c>
      <c r="B53" s="121" t="s">
        <v>325</v>
      </c>
      <c r="C53" s="140">
        <v>285534</v>
      </c>
      <c r="D53" s="140">
        <v>300193</v>
      </c>
      <c r="E53" s="141"/>
      <c r="F53" s="154">
        <v>292177</v>
      </c>
      <c r="G53" s="154"/>
      <c r="H53" s="154"/>
    </row>
    <row r="54" spans="1:8" ht="12.75">
      <c r="A54" s="167" t="s">
        <v>326</v>
      </c>
      <c r="B54" s="121" t="s">
        <v>327</v>
      </c>
      <c r="C54" s="140">
        <v>197000</v>
      </c>
      <c r="D54" s="140">
        <v>197000</v>
      </c>
      <c r="E54" s="141"/>
      <c r="F54" s="154">
        <v>207688</v>
      </c>
      <c r="G54" s="154"/>
      <c r="H54" s="154"/>
    </row>
    <row r="55" spans="1:8" ht="12.75">
      <c r="A55" s="167" t="s">
        <v>95</v>
      </c>
      <c r="B55" s="121" t="s">
        <v>28</v>
      </c>
      <c r="C55" s="140">
        <v>64000</v>
      </c>
      <c r="D55" s="140">
        <v>64000</v>
      </c>
      <c r="E55" s="141"/>
      <c r="F55" s="154">
        <v>62000</v>
      </c>
      <c r="G55" s="154"/>
      <c r="H55" s="154"/>
    </row>
    <row r="56" spans="1:8" ht="12.75">
      <c r="A56" s="167" t="s">
        <v>96</v>
      </c>
      <c r="B56" s="121" t="s">
        <v>328</v>
      </c>
      <c r="C56" s="155">
        <v>499500</v>
      </c>
      <c r="D56" s="140">
        <v>695809</v>
      </c>
      <c r="E56" s="141"/>
      <c r="F56" s="141">
        <v>1086766</v>
      </c>
      <c r="G56" s="141"/>
      <c r="H56" s="141"/>
    </row>
    <row r="57" spans="1:8" ht="12.75">
      <c r="A57" s="167" t="s">
        <v>97</v>
      </c>
      <c r="B57" s="121" t="s">
        <v>329</v>
      </c>
      <c r="C57" s="140">
        <v>248188</v>
      </c>
      <c r="D57" s="140">
        <v>263341</v>
      </c>
      <c r="E57" s="141"/>
      <c r="F57" s="154">
        <v>21709</v>
      </c>
      <c r="G57" s="154"/>
      <c r="H57" s="154"/>
    </row>
    <row r="58" spans="1:8" ht="12.75">
      <c r="A58" s="167" t="s">
        <v>330</v>
      </c>
      <c r="B58" s="121" t="s">
        <v>227</v>
      </c>
      <c r="C58" s="140">
        <v>0</v>
      </c>
      <c r="D58" s="140">
        <v>789</v>
      </c>
      <c r="E58" s="141"/>
      <c r="F58" s="154">
        <v>5000</v>
      </c>
      <c r="G58" s="154"/>
      <c r="H58" s="154"/>
    </row>
    <row r="59" spans="1:8" ht="12.75">
      <c r="A59" s="167" t="s">
        <v>331</v>
      </c>
      <c r="B59" s="121" t="s">
        <v>228</v>
      </c>
      <c r="C59" s="140">
        <v>963841</v>
      </c>
      <c r="D59" s="140">
        <v>1170079</v>
      </c>
      <c r="E59" s="141"/>
      <c r="F59" s="154">
        <v>2109630</v>
      </c>
      <c r="G59" s="154"/>
      <c r="H59" s="154"/>
    </row>
    <row r="60" spans="1:8" ht="12.75">
      <c r="A60" s="167" t="s">
        <v>332</v>
      </c>
      <c r="B60" s="121" t="s">
        <v>333</v>
      </c>
      <c r="C60" s="155">
        <v>1473307</v>
      </c>
      <c r="D60" s="140">
        <v>2738387</v>
      </c>
      <c r="E60" s="141"/>
      <c r="F60" s="141">
        <v>1968276</v>
      </c>
      <c r="G60" s="141"/>
      <c r="H60" s="141"/>
    </row>
    <row r="61" spans="1:8" ht="12.75">
      <c r="A61" s="167" t="s">
        <v>334</v>
      </c>
      <c r="B61" s="121" t="s">
        <v>335</v>
      </c>
      <c r="C61" s="155">
        <v>44766</v>
      </c>
      <c r="D61" s="140">
        <v>93399</v>
      </c>
      <c r="E61" s="141"/>
      <c r="F61" s="141">
        <v>14497</v>
      </c>
      <c r="G61" s="141"/>
      <c r="H61" s="141"/>
    </row>
    <row r="62" spans="1:8" ht="12.75">
      <c r="A62" s="167" t="s">
        <v>336</v>
      </c>
      <c r="B62" s="121" t="s">
        <v>231</v>
      </c>
      <c r="C62" s="140">
        <v>0</v>
      </c>
      <c r="D62" s="153">
        <v>341341</v>
      </c>
      <c r="E62" s="154"/>
      <c r="F62" s="154">
        <v>65201</v>
      </c>
      <c r="G62" s="154"/>
      <c r="H62" s="154"/>
    </row>
    <row r="63" spans="1:8" ht="12.75">
      <c r="A63" s="167" t="s">
        <v>337</v>
      </c>
      <c r="B63" s="123" t="s">
        <v>232</v>
      </c>
      <c r="C63" s="140">
        <v>0</v>
      </c>
      <c r="D63" s="140">
        <v>0</v>
      </c>
      <c r="E63" s="141"/>
      <c r="F63" s="141">
        <v>0</v>
      </c>
      <c r="G63" s="141"/>
      <c r="H63" s="141"/>
    </row>
    <row r="64" spans="1:8" ht="12.75">
      <c r="A64" s="179" t="s">
        <v>93</v>
      </c>
      <c r="B64" s="166" t="s">
        <v>338</v>
      </c>
      <c r="C64" s="180">
        <f>(C52+C53+C54+C55+C56+C57+C58+C59+C60+C61+C62+C63)</f>
        <v>3801136</v>
      </c>
      <c r="D64" s="180">
        <f>(D52+D53+D54+D55+D56+D57+D58+D59+D60+D61+D62+D63)</f>
        <v>5892680</v>
      </c>
      <c r="E64" s="180">
        <f>(E52+E53+E54+E55+E56+E57+E58+E59+E60+E61+E62+E63)</f>
        <v>0</v>
      </c>
      <c r="F64" s="180">
        <f>(F52+F53+F54+F55+F56+F57+F58+F59+F60+F61+F62+F63)</f>
        <v>5834144</v>
      </c>
      <c r="G64" s="180"/>
      <c r="H64" s="180"/>
    </row>
    <row r="65" spans="1:8" ht="12.75">
      <c r="A65" s="165" t="s">
        <v>339</v>
      </c>
      <c r="B65" s="166" t="s">
        <v>340</v>
      </c>
      <c r="C65" s="181">
        <f>(C44+C64)</f>
        <v>3901218</v>
      </c>
      <c r="D65" s="181">
        <f>(D44+D64)</f>
        <v>6140257</v>
      </c>
      <c r="E65" s="181">
        <f>(E44+E64)</f>
        <v>0</v>
      </c>
      <c r="F65" s="181">
        <f>(F44+F64)</f>
        <v>5929689</v>
      </c>
      <c r="G65" s="181"/>
      <c r="H65" s="181"/>
    </row>
    <row r="66" spans="1:8" ht="12.75">
      <c r="A66" s="182"/>
      <c r="B66" s="183" t="s">
        <v>341</v>
      </c>
      <c r="C66" s="184">
        <f>(C42+C65)</f>
        <v>13660278</v>
      </c>
      <c r="D66" s="184">
        <f>(D42+D65)</f>
        <v>17412540</v>
      </c>
      <c r="E66" s="184">
        <f>(E42+E65)</f>
        <v>0</v>
      </c>
      <c r="F66" s="184">
        <f>(F42+F65)</f>
        <v>19181562</v>
      </c>
      <c r="G66" s="184"/>
      <c r="H66" s="184"/>
    </row>
    <row r="67" spans="1:8" ht="12.75">
      <c r="A67" s="174" t="s">
        <v>342</v>
      </c>
      <c r="B67" s="100" t="s">
        <v>343</v>
      </c>
      <c r="C67" s="185">
        <f>(C130-C66)</f>
        <v>942836</v>
      </c>
      <c r="D67" s="185">
        <f>(D130-D66)</f>
        <v>975926</v>
      </c>
      <c r="E67" s="185">
        <f>(E130-E66)</f>
        <v>0</v>
      </c>
      <c r="F67" s="185">
        <f>(F130-F66)</f>
        <v>1326107</v>
      </c>
      <c r="G67" s="185"/>
      <c r="H67" s="185"/>
    </row>
    <row r="68" spans="1:8" ht="12.75">
      <c r="A68" s="167"/>
      <c r="B68" s="121" t="s">
        <v>344</v>
      </c>
      <c r="C68" s="140">
        <v>454024</v>
      </c>
      <c r="D68" s="153">
        <v>713211</v>
      </c>
      <c r="E68" s="118"/>
      <c r="F68" s="118">
        <v>931028</v>
      </c>
      <c r="G68" s="118"/>
      <c r="H68" s="118"/>
    </row>
    <row r="69" spans="1:8" ht="12.75">
      <c r="A69" s="169"/>
      <c r="B69" s="123" t="s">
        <v>402</v>
      </c>
      <c r="C69" s="186">
        <v>488812</v>
      </c>
      <c r="D69" s="231">
        <f>D67-D68</f>
        <v>262715</v>
      </c>
      <c r="E69" s="231">
        <f>E67-E68</f>
        <v>0</v>
      </c>
      <c r="F69" s="231">
        <f>F67-F68</f>
        <v>395079</v>
      </c>
      <c r="G69" s="125"/>
      <c r="H69" s="125"/>
    </row>
    <row r="70" spans="1:8" ht="12.75">
      <c r="A70" s="187"/>
      <c r="B70" s="187" t="s">
        <v>345</v>
      </c>
      <c r="C70" s="181">
        <f>(C66+C67)</f>
        <v>14603114</v>
      </c>
      <c r="D70" s="181">
        <f>(D66+D67)</f>
        <v>18388466</v>
      </c>
      <c r="E70" s="181">
        <f>(E66+E67)</f>
        <v>0</v>
      </c>
      <c r="F70" s="181">
        <f>(F66+F67)</f>
        <v>20507669</v>
      </c>
      <c r="G70" s="181"/>
      <c r="H70" s="181"/>
    </row>
    <row r="71" spans="1:6" ht="12.75">
      <c r="A71" s="188"/>
      <c r="B71" s="188"/>
      <c r="C71" s="189"/>
      <c r="D71" s="5"/>
      <c r="E71" s="5"/>
      <c r="F71" s="5"/>
    </row>
    <row r="72" spans="1:6" ht="12.75">
      <c r="A72" s="188"/>
      <c r="B72" s="188"/>
      <c r="C72" s="189"/>
      <c r="D72" s="5"/>
      <c r="E72" s="5"/>
      <c r="F72" s="5"/>
    </row>
    <row r="73" spans="1:6" ht="12.75">
      <c r="A73" s="188"/>
      <c r="B73" s="188"/>
      <c r="C73" s="190"/>
      <c r="D73" s="188"/>
      <c r="E73" s="188"/>
      <c r="F73" s="188"/>
    </row>
    <row r="74" spans="1:8" ht="12.75">
      <c r="A74" s="99" t="s">
        <v>261</v>
      </c>
      <c r="B74" s="100" t="s">
        <v>155</v>
      </c>
      <c r="C74" s="99" t="s">
        <v>63</v>
      </c>
      <c r="D74" s="101" t="s">
        <v>63</v>
      </c>
      <c r="E74" s="102" t="s">
        <v>63</v>
      </c>
      <c r="F74" s="99" t="s">
        <v>262</v>
      </c>
      <c r="G74" s="99" t="s">
        <v>262</v>
      </c>
      <c r="H74" s="99" t="s">
        <v>263</v>
      </c>
    </row>
    <row r="75" spans="1:8" ht="12.75">
      <c r="A75" s="105" t="s">
        <v>264</v>
      </c>
      <c r="B75" s="169" t="s">
        <v>346</v>
      </c>
      <c r="C75" s="105" t="s">
        <v>266</v>
      </c>
      <c r="D75" s="106" t="s">
        <v>267</v>
      </c>
      <c r="E75" s="107" t="s">
        <v>268</v>
      </c>
      <c r="F75" s="105" t="s">
        <v>53</v>
      </c>
      <c r="G75" s="105" t="s">
        <v>269</v>
      </c>
      <c r="H75" s="105" t="s">
        <v>269</v>
      </c>
    </row>
    <row r="76" spans="1:8" ht="15.75">
      <c r="A76" s="434" t="s">
        <v>347</v>
      </c>
      <c r="B76" s="435"/>
      <c r="C76" s="435"/>
      <c r="D76" s="435"/>
      <c r="E76" s="435"/>
      <c r="F76" s="435"/>
      <c r="G76" s="435"/>
      <c r="H76" s="436"/>
    </row>
    <row r="77" spans="1:8" ht="12.75">
      <c r="A77" s="191" t="s">
        <v>92</v>
      </c>
      <c r="B77" s="192" t="s">
        <v>348</v>
      </c>
      <c r="C77" s="193">
        <f>SUM(C78+C79+C80+C83+C84)</f>
        <v>7004168</v>
      </c>
      <c r="D77" s="193">
        <f>SUM(D78+D79+D80+D83+D84)</f>
        <v>8901121</v>
      </c>
      <c r="E77" s="193">
        <f>SUM(E78+E79+E80+E83+E84)</f>
        <v>0</v>
      </c>
      <c r="F77" s="193">
        <f>SUM(F78+F79+F80+F83+F84)</f>
        <v>9715668</v>
      </c>
      <c r="G77" s="193"/>
      <c r="H77" s="193"/>
    </row>
    <row r="78" spans="1:8" ht="12.75">
      <c r="A78" s="167">
        <v>1.1</v>
      </c>
      <c r="B78" s="121" t="s">
        <v>349</v>
      </c>
      <c r="C78" s="228">
        <v>3469169</v>
      </c>
      <c r="D78" s="228">
        <v>4481691</v>
      </c>
      <c r="E78" s="154"/>
      <c r="F78" s="228">
        <v>5345366</v>
      </c>
      <c r="G78" s="118"/>
      <c r="H78" s="118"/>
    </row>
    <row r="79" spans="1:8" ht="12.75">
      <c r="A79" s="167">
        <v>1.2</v>
      </c>
      <c r="B79" s="121" t="s">
        <v>350</v>
      </c>
      <c r="C79" s="228">
        <v>1247426</v>
      </c>
      <c r="D79" s="228">
        <v>1582392</v>
      </c>
      <c r="E79" s="154"/>
      <c r="F79" s="228">
        <v>1812764</v>
      </c>
      <c r="G79" s="118"/>
      <c r="H79" s="118"/>
    </row>
    <row r="80" spans="1:8" ht="12.75">
      <c r="A80" s="167">
        <v>1.3</v>
      </c>
      <c r="B80" s="121" t="s">
        <v>351</v>
      </c>
      <c r="C80" s="228">
        <v>2271747</v>
      </c>
      <c r="D80" s="228">
        <v>2764896</v>
      </c>
      <c r="E80" s="154"/>
      <c r="F80" s="228">
        <v>2540633</v>
      </c>
      <c r="G80" s="118"/>
      <c r="H80" s="118"/>
    </row>
    <row r="81" spans="1:8" ht="12.75">
      <c r="A81" s="167" t="s">
        <v>352</v>
      </c>
      <c r="B81" s="121" t="s">
        <v>353</v>
      </c>
      <c r="C81" s="228">
        <v>33141</v>
      </c>
      <c r="D81" s="228">
        <v>0</v>
      </c>
      <c r="E81" s="154"/>
      <c r="F81" s="228">
        <v>98921</v>
      </c>
      <c r="G81" s="118"/>
      <c r="H81" s="118"/>
    </row>
    <row r="82" spans="1:8" ht="12.75">
      <c r="A82" s="167" t="s">
        <v>354</v>
      </c>
      <c r="B82" s="121" t="s">
        <v>355</v>
      </c>
      <c r="C82" s="228">
        <v>2238606</v>
      </c>
      <c r="D82" s="228">
        <v>2764896</v>
      </c>
      <c r="E82" s="154"/>
      <c r="F82" s="228">
        <v>2441712</v>
      </c>
      <c r="G82" s="118"/>
      <c r="H82" s="118"/>
    </row>
    <row r="83" spans="1:8" ht="12.75">
      <c r="A83" s="167">
        <v>1.4</v>
      </c>
      <c r="B83" s="121" t="s">
        <v>356</v>
      </c>
      <c r="C83" s="228">
        <v>3664</v>
      </c>
      <c r="D83" s="228">
        <v>28060</v>
      </c>
      <c r="E83" s="154"/>
      <c r="F83" s="228">
        <v>4743</v>
      </c>
      <c r="G83" s="118"/>
      <c r="H83" s="118"/>
    </row>
    <row r="84" spans="1:8" ht="12.75">
      <c r="A84" s="169">
        <v>1.5</v>
      </c>
      <c r="B84" s="123" t="s">
        <v>357</v>
      </c>
      <c r="C84" s="229">
        <v>12162</v>
      </c>
      <c r="D84" s="229">
        <v>44082</v>
      </c>
      <c r="E84" s="197"/>
      <c r="F84" s="229">
        <v>12162</v>
      </c>
      <c r="G84" s="125"/>
      <c r="H84" s="125"/>
    </row>
    <row r="85" spans="1:8" ht="12.75">
      <c r="A85" s="194">
        <v>2.1</v>
      </c>
      <c r="B85" s="195" t="s">
        <v>358</v>
      </c>
      <c r="C85" s="196">
        <f>(C86+C87+C88+C91)</f>
        <v>2014816</v>
      </c>
      <c r="D85" s="196">
        <f>(D86+D87+D88+D91)</f>
        <v>2484512</v>
      </c>
      <c r="E85" s="196">
        <f>(E86+E87+E88+E91)</f>
        <v>0</v>
      </c>
      <c r="F85" s="196">
        <f>(F86+F87+F88+F91)</f>
        <v>2720211</v>
      </c>
      <c r="G85" s="196"/>
      <c r="H85" s="196"/>
    </row>
    <row r="86" spans="1:8" ht="12.75">
      <c r="A86" s="174" t="s">
        <v>275</v>
      </c>
      <c r="B86" s="100" t="s">
        <v>359</v>
      </c>
      <c r="C86" s="176">
        <v>587856</v>
      </c>
      <c r="D86" s="177">
        <v>717142</v>
      </c>
      <c r="E86" s="178"/>
      <c r="F86" s="114">
        <v>789783</v>
      </c>
      <c r="G86" s="114"/>
      <c r="H86" s="114"/>
    </row>
    <row r="87" spans="1:8" ht="12.75">
      <c r="A87" s="167" t="s">
        <v>277</v>
      </c>
      <c r="B87" s="121" t="s">
        <v>350</v>
      </c>
      <c r="C87" s="157">
        <v>185996</v>
      </c>
      <c r="D87" s="153">
        <v>230802</v>
      </c>
      <c r="E87" s="154"/>
      <c r="F87" s="118">
        <v>255145</v>
      </c>
      <c r="G87" s="118"/>
      <c r="H87" s="118"/>
    </row>
    <row r="88" spans="1:8" ht="12.75">
      <c r="A88" s="167" t="s">
        <v>360</v>
      </c>
      <c r="B88" s="121" t="s">
        <v>361</v>
      </c>
      <c r="C88" s="157">
        <v>306170</v>
      </c>
      <c r="D88" s="153">
        <v>422777</v>
      </c>
      <c r="E88" s="154"/>
      <c r="F88" s="118">
        <v>665143</v>
      </c>
      <c r="G88" s="118"/>
      <c r="H88" s="118"/>
    </row>
    <row r="89" spans="1:8" ht="12.75">
      <c r="A89" s="167" t="s">
        <v>362</v>
      </c>
      <c r="B89" s="121" t="s">
        <v>363</v>
      </c>
      <c r="C89" s="157">
        <v>527</v>
      </c>
      <c r="D89" s="153">
        <v>0</v>
      </c>
      <c r="E89" s="154"/>
      <c r="F89" s="118">
        <v>0</v>
      </c>
      <c r="G89" s="118"/>
      <c r="H89" s="118"/>
    </row>
    <row r="90" spans="1:8" ht="12.75">
      <c r="A90" s="167" t="s">
        <v>364</v>
      </c>
      <c r="B90" s="121" t="s">
        <v>365</v>
      </c>
      <c r="C90" s="117">
        <f>(C88-C89)</f>
        <v>305643</v>
      </c>
      <c r="D90" s="117">
        <f>(D88-D89)</f>
        <v>422777</v>
      </c>
      <c r="E90" s="117">
        <f>(E88-E89)</f>
        <v>0</v>
      </c>
      <c r="F90" s="117">
        <f>(F88-F89)</f>
        <v>665143</v>
      </c>
      <c r="G90" s="117"/>
      <c r="H90" s="117"/>
    </row>
    <row r="91" spans="1:8" ht="12.75">
      <c r="A91" s="167" t="s">
        <v>366</v>
      </c>
      <c r="B91" s="121" t="s">
        <v>367</v>
      </c>
      <c r="C91" s="157">
        <v>934794</v>
      </c>
      <c r="D91" s="153">
        <v>1113791</v>
      </c>
      <c r="E91" s="154"/>
      <c r="F91" s="118">
        <v>1010140</v>
      </c>
      <c r="G91" s="118"/>
      <c r="H91" s="118"/>
    </row>
    <row r="92" spans="1:8" ht="12.75">
      <c r="A92" s="167" t="s">
        <v>368</v>
      </c>
      <c r="B92" s="121" t="s">
        <v>369</v>
      </c>
      <c r="C92" s="157">
        <v>716482</v>
      </c>
      <c r="D92" s="153">
        <v>686073</v>
      </c>
      <c r="E92" s="154"/>
      <c r="F92" s="118">
        <v>775355</v>
      </c>
      <c r="G92" s="118"/>
      <c r="H92" s="118"/>
    </row>
    <row r="93" spans="1:8" ht="12.75">
      <c r="A93" s="198"/>
      <c r="B93" s="199"/>
      <c r="C93" s="200"/>
      <c r="D93" s="200"/>
      <c r="E93" s="200"/>
      <c r="F93" s="200"/>
      <c r="G93" s="200"/>
      <c r="H93" s="200"/>
    </row>
    <row r="94" spans="1:8" ht="12.75">
      <c r="A94" s="201">
        <v>2.2</v>
      </c>
      <c r="B94" s="175" t="s">
        <v>370</v>
      </c>
      <c r="C94" s="138">
        <v>26538</v>
      </c>
      <c r="D94" s="138">
        <v>27335</v>
      </c>
      <c r="E94" s="139"/>
      <c r="F94" s="114">
        <v>0</v>
      </c>
      <c r="G94" s="114"/>
      <c r="H94" s="114"/>
    </row>
    <row r="95" spans="1:8" ht="12.75">
      <c r="A95" s="202">
        <v>2.3</v>
      </c>
      <c r="B95" s="121" t="s">
        <v>371</v>
      </c>
      <c r="C95" s="140">
        <v>30000</v>
      </c>
      <c r="D95" s="140">
        <v>5000</v>
      </c>
      <c r="E95" s="141"/>
      <c r="F95" s="118">
        <v>30000</v>
      </c>
      <c r="G95" s="118"/>
      <c r="H95" s="118"/>
    </row>
    <row r="96" spans="1:8" ht="12.75">
      <c r="A96" s="202">
        <v>2.4</v>
      </c>
      <c r="B96" s="121" t="s">
        <v>372</v>
      </c>
      <c r="C96" s="140">
        <v>214000</v>
      </c>
      <c r="D96" s="140">
        <v>0</v>
      </c>
      <c r="E96" s="141"/>
      <c r="F96" s="203">
        <v>0</v>
      </c>
      <c r="G96" s="204"/>
      <c r="H96" s="204"/>
    </row>
    <row r="97" spans="1:8" ht="12.75">
      <c r="A97" s="202">
        <v>2.5</v>
      </c>
      <c r="B97" s="121" t="s">
        <v>373</v>
      </c>
      <c r="C97" s="153">
        <v>922100</v>
      </c>
      <c r="D97" s="153">
        <v>84886</v>
      </c>
      <c r="E97" s="154"/>
      <c r="F97" s="119">
        <f>'céltart.'!C160</f>
        <v>1030177</v>
      </c>
      <c r="G97" s="118"/>
      <c r="H97" s="118"/>
    </row>
    <row r="98" spans="1:8" ht="12.75">
      <c r="A98" s="205">
        <v>2.6</v>
      </c>
      <c r="B98" s="123" t="s">
        <v>374</v>
      </c>
      <c r="C98" s="142">
        <v>30000</v>
      </c>
      <c r="D98" s="142">
        <v>40698</v>
      </c>
      <c r="E98" s="143"/>
      <c r="F98" s="125">
        <v>55000</v>
      </c>
      <c r="G98" s="125"/>
      <c r="H98" s="125"/>
    </row>
    <row r="99" spans="1:8" ht="12.75">
      <c r="A99" s="170"/>
      <c r="B99" s="171"/>
      <c r="C99" s="206"/>
      <c r="D99" s="207"/>
      <c r="E99" s="207"/>
      <c r="F99" s="207"/>
      <c r="G99" s="207"/>
      <c r="H99" s="207"/>
    </row>
    <row r="100" spans="1:8" ht="12.75">
      <c r="A100" s="187">
        <v>2</v>
      </c>
      <c r="B100" s="162" t="s">
        <v>375</v>
      </c>
      <c r="C100" s="163">
        <f>(C85+C94+C95+C96+C97+C98)</f>
        <v>3237454</v>
      </c>
      <c r="D100" s="163">
        <f>(D85+D94+D95+D96+D97+D98)</f>
        <v>2642431</v>
      </c>
      <c r="E100" s="163">
        <f>(E85+E94+E95+E96+E97+E98)</f>
        <v>0</v>
      </c>
      <c r="F100" s="163">
        <f>(F85+F94+F95+F96+F97+F98)</f>
        <v>3835388</v>
      </c>
      <c r="G100" s="163"/>
      <c r="H100" s="163"/>
    </row>
    <row r="101" spans="1:8" ht="12.75">
      <c r="A101" s="208" t="s">
        <v>94</v>
      </c>
      <c r="B101" s="209" t="s">
        <v>596</v>
      </c>
      <c r="C101" s="210"/>
      <c r="D101" s="210"/>
      <c r="E101" s="210"/>
      <c r="F101" s="210">
        <v>95896</v>
      </c>
      <c r="G101" s="210"/>
      <c r="H101" s="210"/>
    </row>
    <row r="102" spans="1:8" ht="12.75">
      <c r="A102" s="211"/>
      <c r="B102" s="211"/>
      <c r="C102" s="212"/>
      <c r="D102" s="212"/>
      <c r="E102" s="212"/>
      <c r="F102" s="212"/>
      <c r="G102" s="212"/>
      <c r="H102" s="212"/>
    </row>
    <row r="103" spans="1:8" ht="12.75">
      <c r="A103" s="187" t="s">
        <v>204</v>
      </c>
      <c r="B103" s="213" t="s">
        <v>377</v>
      </c>
      <c r="C103" s="163">
        <f>(C77+C100+C101+C102)</f>
        <v>10241622</v>
      </c>
      <c r="D103" s="163">
        <f>(D77+D100+D101+D102)</f>
        <v>11543552</v>
      </c>
      <c r="E103" s="163">
        <f>(E77+E100+E101+E102)</f>
        <v>0</v>
      </c>
      <c r="F103" s="163">
        <f>(F77+F100+F101+F102)</f>
        <v>13646952</v>
      </c>
      <c r="G103" s="163"/>
      <c r="H103" s="163"/>
    </row>
    <row r="104" spans="1:6" ht="12.75">
      <c r="A104" s="214"/>
      <c r="B104" s="215"/>
      <c r="C104" s="216"/>
      <c r="D104" s="217"/>
      <c r="E104" s="217"/>
      <c r="F104" s="217"/>
    </row>
    <row r="105" spans="1:8" ht="15.75">
      <c r="A105" s="434" t="s">
        <v>378</v>
      </c>
      <c r="B105" s="435"/>
      <c r="C105" s="435"/>
      <c r="D105" s="435"/>
      <c r="E105" s="435"/>
      <c r="F105" s="435"/>
      <c r="G105" s="435"/>
      <c r="H105" s="436"/>
    </row>
    <row r="106" spans="1:8" ht="12.75">
      <c r="A106" s="165">
        <v>1</v>
      </c>
      <c r="B106" s="218" t="s">
        <v>379</v>
      </c>
      <c r="C106" s="180">
        <f>SUM(C107:C109)</f>
        <v>126262</v>
      </c>
      <c r="D106" s="180">
        <f>SUM(D107:D109)</f>
        <v>385485</v>
      </c>
      <c r="E106" s="180">
        <f>SUM(E107:E109)</f>
        <v>0</v>
      </c>
      <c r="F106" s="180">
        <f>SUM(F107:F109)</f>
        <v>106551</v>
      </c>
      <c r="G106" s="180"/>
      <c r="H106" s="180"/>
    </row>
    <row r="107" spans="1:8" ht="12.75">
      <c r="A107" s="167">
        <v>1.1</v>
      </c>
      <c r="B107" s="121" t="s">
        <v>380</v>
      </c>
      <c r="C107" s="228">
        <v>3385</v>
      </c>
      <c r="D107" s="228">
        <v>14385</v>
      </c>
      <c r="E107" s="228"/>
      <c r="F107" s="228">
        <v>29065</v>
      </c>
      <c r="G107" s="118"/>
      <c r="H107" s="118"/>
    </row>
    <row r="108" spans="1:8" ht="12.75">
      <c r="A108" s="167">
        <v>1.2</v>
      </c>
      <c r="B108" s="121" t="s">
        <v>381</v>
      </c>
      <c r="C108" s="228">
        <v>5725</v>
      </c>
      <c r="D108" s="228">
        <v>56491</v>
      </c>
      <c r="E108" s="228"/>
      <c r="F108" s="228">
        <v>4528</v>
      </c>
      <c r="G108" s="118"/>
      <c r="H108" s="118"/>
    </row>
    <row r="109" spans="1:8" ht="12.75">
      <c r="A109" s="169">
        <v>1.3</v>
      </c>
      <c r="B109" s="123" t="s">
        <v>382</v>
      </c>
      <c r="C109" s="229">
        <v>117152</v>
      </c>
      <c r="D109" s="229">
        <v>314609</v>
      </c>
      <c r="E109" s="229"/>
      <c r="F109" s="229">
        <v>72958</v>
      </c>
      <c r="G109" s="125"/>
      <c r="H109" s="125"/>
    </row>
    <row r="110" spans="1:8" ht="12.75">
      <c r="A110" s="170"/>
      <c r="B110" s="171"/>
      <c r="C110" s="172"/>
      <c r="D110" s="173"/>
      <c r="E110" s="173"/>
      <c r="F110" s="173"/>
      <c r="G110" s="173"/>
      <c r="H110" s="173"/>
    </row>
    <row r="111" spans="1:8" ht="12.75">
      <c r="A111" s="174">
        <v>2.1</v>
      </c>
      <c r="B111" s="100" t="s">
        <v>383</v>
      </c>
      <c r="C111" s="177">
        <v>70000</v>
      </c>
      <c r="D111" s="177">
        <v>180272</v>
      </c>
      <c r="E111" s="178"/>
      <c r="F111" s="114">
        <v>79295</v>
      </c>
      <c r="G111" s="114"/>
      <c r="H111" s="114"/>
    </row>
    <row r="112" spans="1:8" ht="12.75">
      <c r="A112" s="167">
        <v>2.2</v>
      </c>
      <c r="B112" s="121" t="s">
        <v>384</v>
      </c>
      <c r="C112" s="140">
        <v>30000</v>
      </c>
      <c r="D112" s="153">
        <v>260178</v>
      </c>
      <c r="E112" s="154"/>
      <c r="F112" s="118">
        <v>236477</v>
      </c>
      <c r="G112" s="118"/>
      <c r="H112" s="118"/>
    </row>
    <row r="113" spans="1:8" ht="12.75">
      <c r="A113" s="167">
        <v>2.3</v>
      </c>
      <c r="B113" s="121" t="s">
        <v>240</v>
      </c>
      <c r="C113" s="140">
        <v>90000</v>
      </c>
      <c r="D113" s="153">
        <v>105672</v>
      </c>
      <c r="E113" s="154"/>
      <c r="F113" s="118">
        <v>78182</v>
      </c>
      <c r="G113" s="118"/>
      <c r="H113" s="118"/>
    </row>
    <row r="114" spans="1:8" ht="12.75">
      <c r="A114" s="167">
        <v>2.4</v>
      </c>
      <c r="B114" s="121" t="s">
        <v>241</v>
      </c>
      <c r="C114" s="140">
        <v>120000</v>
      </c>
      <c r="D114" s="153">
        <v>129713</v>
      </c>
      <c r="E114" s="154"/>
      <c r="F114" s="118">
        <v>113594</v>
      </c>
      <c r="G114" s="118"/>
      <c r="H114" s="118"/>
    </row>
    <row r="115" spans="1:8" ht="12.75">
      <c r="A115" s="167">
        <v>2.5</v>
      </c>
      <c r="B115" s="121" t="s">
        <v>385</v>
      </c>
      <c r="C115" s="140">
        <v>441117</v>
      </c>
      <c r="D115" s="153">
        <v>411117</v>
      </c>
      <c r="E115" s="154"/>
      <c r="F115" s="118">
        <v>312330</v>
      </c>
      <c r="G115" s="118"/>
      <c r="H115" s="118"/>
    </row>
    <row r="116" spans="1:8" ht="12.75">
      <c r="A116" s="167">
        <v>2.6</v>
      </c>
      <c r="B116" s="121" t="s">
        <v>386</v>
      </c>
      <c r="C116" s="140">
        <v>3304353</v>
      </c>
      <c r="D116" s="153">
        <v>5216849</v>
      </c>
      <c r="E116" s="154"/>
      <c r="F116" s="118">
        <v>5659820</v>
      </c>
      <c r="G116" s="118"/>
      <c r="H116" s="118"/>
    </row>
    <row r="117" spans="1:8" ht="12.75">
      <c r="A117" s="167">
        <v>2.7</v>
      </c>
      <c r="B117" s="121" t="s">
        <v>387</v>
      </c>
      <c r="C117" s="157">
        <v>91081</v>
      </c>
      <c r="D117" s="153">
        <v>124470</v>
      </c>
      <c r="E117" s="154"/>
      <c r="F117" s="118">
        <f>F118+F119</f>
        <v>128827</v>
      </c>
      <c r="G117" s="118"/>
      <c r="H117" s="118"/>
    </row>
    <row r="118" spans="1:8" ht="12.75">
      <c r="A118" s="167" t="s">
        <v>299</v>
      </c>
      <c r="B118" s="121" t="s">
        <v>388</v>
      </c>
      <c r="C118" s="157">
        <v>66800</v>
      </c>
      <c r="D118" s="153">
        <v>70989</v>
      </c>
      <c r="E118" s="154"/>
      <c r="F118" s="118">
        <v>82938</v>
      </c>
      <c r="G118" s="118"/>
      <c r="H118" s="118"/>
    </row>
    <row r="119" spans="1:8" ht="12.75">
      <c r="A119" s="167" t="s">
        <v>301</v>
      </c>
      <c r="B119" s="121" t="s">
        <v>389</v>
      </c>
      <c r="C119" s="157">
        <v>22981</v>
      </c>
      <c r="D119" s="153">
        <v>47006</v>
      </c>
      <c r="E119" s="154"/>
      <c r="F119" s="118">
        <v>45889</v>
      </c>
      <c r="G119" s="118"/>
      <c r="H119" s="118"/>
    </row>
    <row r="120" spans="1:8" ht="12.75">
      <c r="A120" s="167" t="s">
        <v>390</v>
      </c>
      <c r="B120" s="121" t="s">
        <v>391</v>
      </c>
      <c r="C120" s="228">
        <v>1300</v>
      </c>
      <c r="D120" s="228">
        <v>6475</v>
      </c>
      <c r="E120" s="154"/>
      <c r="F120" s="118">
        <v>0</v>
      </c>
      <c r="G120" s="118"/>
      <c r="H120" s="118"/>
    </row>
    <row r="121" spans="1:8" ht="12.75">
      <c r="A121" s="167">
        <v>2.8</v>
      </c>
      <c r="B121" s="121" t="s">
        <v>245</v>
      </c>
      <c r="C121" s="157">
        <v>5000</v>
      </c>
      <c r="D121" s="153">
        <v>7104</v>
      </c>
      <c r="E121" s="154"/>
      <c r="F121" s="118">
        <v>5000</v>
      </c>
      <c r="G121" s="118"/>
      <c r="H121" s="118"/>
    </row>
    <row r="122" spans="1:8" ht="12.75">
      <c r="A122" s="167">
        <v>2.9</v>
      </c>
      <c r="B122" s="121" t="s">
        <v>392</v>
      </c>
      <c r="C122" s="140">
        <v>2000</v>
      </c>
      <c r="D122" s="153">
        <v>2000</v>
      </c>
      <c r="E122" s="154"/>
      <c r="F122" s="118">
        <v>14300</v>
      </c>
      <c r="G122" s="118"/>
      <c r="H122" s="118"/>
    </row>
    <row r="123" spans="1:8" ht="12.75">
      <c r="A123" s="167" t="s">
        <v>449</v>
      </c>
      <c r="B123" s="121" t="s">
        <v>247</v>
      </c>
      <c r="C123" s="186">
        <v>81679</v>
      </c>
      <c r="D123" s="186">
        <v>22054</v>
      </c>
      <c r="E123" s="197"/>
      <c r="F123" s="317">
        <f>'céltart.'!C37</f>
        <v>108788</v>
      </c>
      <c r="G123" s="125"/>
      <c r="H123" s="125"/>
    </row>
    <row r="124" spans="1:8" ht="12.75">
      <c r="A124" s="219" t="s">
        <v>93</v>
      </c>
      <c r="B124" s="166" t="s">
        <v>393</v>
      </c>
      <c r="C124" s="180">
        <f>(C111+C112+C113+C114+C115+C116+C117+C121+C122+C123)</f>
        <v>4235230</v>
      </c>
      <c r="D124" s="180">
        <f>(D111+D112+D113+D114+D115+D116+D117+D121+D122+D123)</f>
        <v>6459429</v>
      </c>
      <c r="E124" s="180">
        <f>(E111+E112+E113+E114+E115+E116+E117+E121+E122+E123)</f>
        <v>0</v>
      </c>
      <c r="F124" s="180">
        <f>(F111+F112+F113+F114+F115+F116+F117+F121+F122+F123)</f>
        <v>6736613</v>
      </c>
      <c r="G124" s="180"/>
      <c r="H124" s="180"/>
    </row>
    <row r="125" spans="1:8" ht="12.75">
      <c r="A125" s="208" t="s">
        <v>94</v>
      </c>
      <c r="B125" s="209" t="s">
        <v>595</v>
      </c>
      <c r="C125" s="210">
        <v>0</v>
      </c>
      <c r="D125" s="210"/>
      <c r="E125" s="210"/>
      <c r="F125" s="210">
        <v>17553</v>
      </c>
      <c r="G125" s="210"/>
      <c r="H125" s="210"/>
    </row>
    <row r="126" spans="1:8" ht="12.75">
      <c r="A126" s="220"/>
      <c r="B126" s="211"/>
      <c r="C126" s="212"/>
      <c r="D126" s="212"/>
      <c r="E126" s="212"/>
      <c r="F126" s="212"/>
      <c r="G126" s="212"/>
      <c r="H126" s="212"/>
    </row>
    <row r="127" spans="1:8" ht="12.75">
      <c r="A127" s="165" t="s">
        <v>339</v>
      </c>
      <c r="B127" s="218" t="s">
        <v>395</v>
      </c>
      <c r="C127" s="180">
        <f>(C106+C124+C125+C126)</f>
        <v>4361492</v>
      </c>
      <c r="D127" s="180">
        <f>(D106+D124+D125+D126)</f>
        <v>6844914</v>
      </c>
      <c r="E127" s="180">
        <f>(E106+E124+E125+E126)</f>
        <v>0</v>
      </c>
      <c r="F127" s="180">
        <f>(F106+F124+F125+F126)</f>
        <v>6860717</v>
      </c>
      <c r="G127" s="180"/>
      <c r="H127" s="180"/>
    </row>
    <row r="128" spans="1:8" ht="12.75">
      <c r="A128" s="211"/>
      <c r="B128" s="211"/>
      <c r="C128" s="212"/>
      <c r="D128" s="212"/>
      <c r="E128" s="212"/>
      <c r="F128" s="212"/>
      <c r="G128" s="212"/>
      <c r="H128" s="212"/>
    </row>
    <row r="129" spans="1:8" ht="12.75">
      <c r="A129" s="211"/>
      <c r="B129" s="211"/>
      <c r="C129" s="212"/>
      <c r="D129" s="212"/>
      <c r="E129" s="212"/>
      <c r="F129" s="212"/>
      <c r="G129" s="212"/>
      <c r="H129" s="212"/>
    </row>
    <row r="130" spans="1:8" ht="12.75">
      <c r="A130" s="164" t="s">
        <v>155</v>
      </c>
      <c r="B130" s="213" t="s">
        <v>396</v>
      </c>
      <c r="C130" s="180">
        <f>(C103+C127+C128+C129)</f>
        <v>14603114</v>
      </c>
      <c r="D130" s="180">
        <f>(D103+D127+D128+D129)</f>
        <v>18388466</v>
      </c>
      <c r="E130" s="180">
        <f>(E103+E127+E128+E129)</f>
        <v>0</v>
      </c>
      <c r="F130" s="180">
        <f>(F103+F127+F128+F129)</f>
        <v>20507669</v>
      </c>
      <c r="G130" s="180"/>
      <c r="H130" s="180"/>
    </row>
    <row r="131" spans="1:8" ht="12.75">
      <c r="A131" s="221"/>
      <c r="B131" s="221"/>
      <c r="C131" s="222"/>
      <c r="D131" s="184"/>
      <c r="E131" s="184"/>
      <c r="F131" s="184"/>
      <c r="G131" s="184"/>
      <c r="H131" s="184"/>
    </row>
    <row r="132" spans="1:8" ht="12.75">
      <c r="A132" s="221"/>
      <c r="B132" s="221"/>
      <c r="C132" s="222"/>
      <c r="D132" s="184"/>
      <c r="E132" s="184"/>
      <c r="F132" s="184"/>
      <c r="G132" s="184"/>
      <c r="H132" s="184"/>
    </row>
    <row r="133" spans="1:8" ht="12.75">
      <c r="A133" s="221"/>
      <c r="B133" s="221"/>
      <c r="C133" s="222"/>
      <c r="D133" s="184"/>
      <c r="E133" s="184"/>
      <c r="F133" s="184"/>
      <c r="G133" s="184"/>
      <c r="H133" s="184"/>
    </row>
    <row r="134" spans="1:8" ht="12.75">
      <c r="A134" s="221"/>
      <c r="B134" s="221"/>
      <c r="C134" s="222"/>
      <c r="D134" s="212"/>
      <c r="E134" s="212"/>
      <c r="F134" s="212"/>
      <c r="G134" s="212"/>
      <c r="H134" s="212"/>
    </row>
    <row r="135" spans="1:8" ht="12.75">
      <c r="A135" s="223"/>
      <c r="B135" s="224" t="s">
        <v>397</v>
      </c>
      <c r="C135" s="196">
        <v>3507</v>
      </c>
      <c r="D135" s="196">
        <v>3537</v>
      </c>
      <c r="E135" s="225"/>
      <c r="F135" s="362">
        <v>3528</v>
      </c>
      <c r="G135" s="227"/>
      <c r="H135" s="227"/>
    </row>
  </sheetData>
  <mergeCells count="4">
    <mergeCell ref="A3:H3"/>
    <mergeCell ref="A43:H43"/>
    <mergeCell ref="A76:H76"/>
    <mergeCell ref="A105:H105"/>
  </mergeCells>
  <printOptions horizontalCentered="1" verticalCentered="1"/>
  <pageMargins left="0.7874015748031497" right="0.7874015748031497" top="0.97" bottom="0.984251968503937" header="0.38" footer="0.5118110236220472"/>
  <pageSetup blackAndWhite="1" horizontalDpi="300" verticalDpi="300" orientation="portrait" paperSize="9" scale="75" r:id="rId1"/>
  <headerFooter alignWithMargins="0">
    <oddHeader>&amp;C&amp;"Times New Roman CE,Normál"&amp;12&amp;P/3
Bevételek és kiadások 
pénzforgalmi mérlege&amp;R&amp;"Times New Roman CE,Normál"&amp;12 1. sz. melléklet</oddHeader>
    <oddFooter>&amp;L&amp;"Times New Roman CE,Normál"&amp;D/&amp;T&amp;C&amp;"Times New Roman CE,Normál"&amp;F/&amp;A     Ráczné</oddFooter>
  </headerFooter>
  <rowBreaks count="1" manualBreakCount="1">
    <brk id="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view="pageBreakPreview" zoomScale="75" zoomScaleSheetLayoutView="75" workbookViewId="0" topLeftCell="A16">
      <selection activeCell="D29" sqref="D29"/>
    </sheetView>
  </sheetViews>
  <sheetFormatPr defaultColWidth="9.00390625" defaultRowHeight="12.75"/>
  <cols>
    <col min="1" max="1" width="35.00390625" style="0" bestFit="1" customWidth="1"/>
    <col min="6" max="6" width="29.375" style="0" bestFit="1" customWidth="1"/>
    <col min="11" max="11" width="25.00390625" style="0" bestFit="1" customWidth="1"/>
  </cols>
  <sheetData>
    <row r="1" spans="1:15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>
      <c r="A3" s="232"/>
      <c r="B3" s="422"/>
      <c r="C3" s="423"/>
      <c r="D3" s="424"/>
      <c r="E3" s="3"/>
      <c r="F3" s="233"/>
      <c r="G3" s="234"/>
      <c r="H3" s="235"/>
      <c r="I3" s="236"/>
      <c r="J3" s="3"/>
      <c r="K3" s="402"/>
      <c r="L3" s="409"/>
      <c r="M3" s="410"/>
      <c r="N3" s="411"/>
      <c r="O3" s="5"/>
    </row>
    <row r="4" spans="1:15" ht="15">
      <c r="A4" s="237"/>
      <c r="B4" s="425"/>
      <c r="C4" s="426" t="s">
        <v>403</v>
      </c>
      <c r="D4" s="427"/>
      <c r="E4" s="3"/>
      <c r="F4" s="239"/>
      <c r="G4" s="240"/>
      <c r="H4" s="241" t="s">
        <v>403</v>
      </c>
      <c r="I4" s="242"/>
      <c r="J4" s="3"/>
      <c r="K4" s="404"/>
      <c r="L4" s="413"/>
      <c r="M4" s="414" t="s">
        <v>403</v>
      </c>
      <c r="N4" s="415"/>
      <c r="O4" s="5"/>
    </row>
    <row r="5" spans="1:15" ht="15">
      <c r="A5" s="277" t="s">
        <v>270</v>
      </c>
      <c r="B5" s="245" t="s">
        <v>63</v>
      </c>
      <c r="C5" s="245" t="s">
        <v>63</v>
      </c>
      <c r="D5" s="245" t="s">
        <v>262</v>
      </c>
      <c r="E5" s="3"/>
      <c r="F5" s="246" t="s">
        <v>404</v>
      </c>
      <c r="G5" s="247" t="s">
        <v>63</v>
      </c>
      <c r="H5" s="247" t="s">
        <v>63</v>
      </c>
      <c r="I5" s="247" t="s">
        <v>262</v>
      </c>
      <c r="J5" s="3"/>
      <c r="K5" s="406" t="s">
        <v>405</v>
      </c>
      <c r="L5" s="417" t="s">
        <v>63</v>
      </c>
      <c r="M5" s="417" t="s">
        <v>63</v>
      </c>
      <c r="N5" s="417" t="s">
        <v>262</v>
      </c>
      <c r="O5" s="5"/>
    </row>
    <row r="6" spans="1:15" ht="15">
      <c r="A6" s="279"/>
      <c r="B6" s="238" t="s">
        <v>447</v>
      </c>
      <c r="C6" s="278" t="s">
        <v>448</v>
      </c>
      <c r="D6" s="278" t="s">
        <v>53</v>
      </c>
      <c r="E6" s="3"/>
      <c r="F6" s="239"/>
      <c r="G6" s="243" t="s">
        <v>447</v>
      </c>
      <c r="H6" s="282" t="s">
        <v>448</v>
      </c>
      <c r="I6" s="282" t="s">
        <v>53</v>
      </c>
      <c r="J6" s="3"/>
      <c r="K6" s="404"/>
      <c r="L6" s="418" t="s">
        <v>447</v>
      </c>
      <c r="M6" s="421" t="s">
        <v>448</v>
      </c>
      <c r="N6" s="421" t="s">
        <v>53</v>
      </c>
      <c r="O6" s="5"/>
    </row>
    <row r="7" spans="1:15" ht="15">
      <c r="A7" s="280"/>
      <c r="B7" s="281" t="s">
        <v>406</v>
      </c>
      <c r="C7" s="278" t="s">
        <v>406</v>
      </c>
      <c r="D7" s="278" t="s">
        <v>406</v>
      </c>
      <c r="E7" s="3"/>
      <c r="F7" s="249"/>
      <c r="G7" s="283" t="s">
        <v>406</v>
      </c>
      <c r="H7" s="282" t="s">
        <v>406</v>
      </c>
      <c r="I7" s="282" t="s">
        <v>406</v>
      </c>
      <c r="J7" s="3"/>
      <c r="K7" s="407"/>
      <c r="L7" s="420" t="s">
        <v>406</v>
      </c>
      <c r="M7" s="421" t="s">
        <v>406</v>
      </c>
      <c r="N7" s="421" t="s">
        <v>406</v>
      </c>
      <c r="O7" s="5"/>
    </row>
    <row r="8" spans="1:15" ht="12.75">
      <c r="A8" s="85" t="s">
        <v>407</v>
      </c>
      <c r="B8" s="250">
        <f>(B22)</f>
        <v>7004168</v>
      </c>
      <c r="C8" s="250">
        <f>(C22)</f>
        <v>8901121</v>
      </c>
      <c r="D8" s="250">
        <f>(D22)</f>
        <v>9715668</v>
      </c>
      <c r="E8" s="5"/>
      <c r="F8" s="85" t="s">
        <v>408</v>
      </c>
      <c r="G8" s="250">
        <f>(G22)</f>
        <v>126262</v>
      </c>
      <c r="H8" s="250">
        <f>(H22)</f>
        <v>385485</v>
      </c>
      <c r="I8" s="250">
        <f>(I22)</f>
        <v>106551</v>
      </c>
      <c r="J8" s="5"/>
      <c r="K8" s="85" t="s">
        <v>409</v>
      </c>
      <c r="L8" s="250">
        <f aca="true" t="shared" si="0" ref="L8:N12">(B8+G8)</f>
        <v>7130430</v>
      </c>
      <c r="M8" s="250">
        <f t="shared" si="0"/>
        <v>9286606</v>
      </c>
      <c r="N8" s="250">
        <f t="shared" si="0"/>
        <v>9822219</v>
      </c>
      <c r="O8" s="5"/>
    </row>
    <row r="9" spans="1:15" ht="12.75">
      <c r="A9" s="251" t="s">
        <v>410</v>
      </c>
      <c r="B9" s="252">
        <f>(B10-B8)</f>
        <v>-5815070</v>
      </c>
      <c r="C9" s="252">
        <f>(C10-C8)</f>
        <v>-7097069</v>
      </c>
      <c r="D9" s="252">
        <f>(D10-D8)</f>
        <v>-8294225</v>
      </c>
      <c r="E9" s="253"/>
      <c r="F9" s="251" t="s">
        <v>411</v>
      </c>
      <c r="G9" s="252">
        <f>(G10-G8)</f>
        <v>-26180</v>
      </c>
      <c r="H9" s="252">
        <f>(H10-H8)</f>
        <v>-137908</v>
      </c>
      <c r="I9" s="252">
        <f>(I10-I8)</f>
        <v>-11006</v>
      </c>
      <c r="J9" s="5"/>
      <c r="K9" s="84" t="s">
        <v>412</v>
      </c>
      <c r="L9" s="254">
        <f t="shared" si="0"/>
        <v>-5841250</v>
      </c>
      <c r="M9" s="254">
        <f t="shared" si="0"/>
        <v>-7234977</v>
      </c>
      <c r="N9" s="254">
        <f t="shared" si="0"/>
        <v>-8305231</v>
      </c>
      <c r="O9" s="5"/>
    </row>
    <row r="10" spans="1:15" ht="12.75">
      <c r="A10" s="6" t="s">
        <v>413</v>
      </c>
      <c r="B10" s="255">
        <f>mérleg!C4</f>
        <v>1189098</v>
      </c>
      <c r="C10" s="255">
        <f>mérleg!D4</f>
        <v>1804052</v>
      </c>
      <c r="D10" s="255">
        <f>mérleg!F4</f>
        <v>1421443</v>
      </c>
      <c r="E10" s="5"/>
      <c r="F10" s="6" t="s">
        <v>414</v>
      </c>
      <c r="G10" s="255">
        <f>mérleg!C44</f>
        <v>100082</v>
      </c>
      <c r="H10" s="255">
        <f>mérleg!D44</f>
        <v>247577</v>
      </c>
      <c r="I10" s="255">
        <f>mérleg!F44</f>
        <v>95545</v>
      </c>
      <c r="J10" s="5"/>
      <c r="K10" s="6" t="s">
        <v>415</v>
      </c>
      <c r="L10" s="250">
        <f t="shared" si="0"/>
        <v>1289180</v>
      </c>
      <c r="M10" s="250">
        <f t="shared" si="0"/>
        <v>2051629</v>
      </c>
      <c r="N10" s="250">
        <f t="shared" si="0"/>
        <v>1516988</v>
      </c>
      <c r="O10" s="5"/>
    </row>
    <row r="11" spans="1:15" ht="12.75">
      <c r="A11" s="84" t="s">
        <v>416</v>
      </c>
      <c r="B11" s="256">
        <f>mérleg!C41</f>
        <v>8569962</v>
      </c>
      <c r="C11" s="256">
        <f>mérleg!D41</f>
        <v>9468231</v>
      </c>
      <c r="D11" s="256">
        <f>mérleg!F41</f>
        <v>11830430</v>
      </c>
      <c r="E11" s="256"/>
      <c r="F11" s="84" t="s">
        <v>417</v>
      </c>
      <c r="G11" s="256">
        <f>mérleg!C64</f>
        <v>3801136</v>
      </c>
      <c r="H11" s="256">
        <f>mérleg!D64</f>
        <v>5892680</v>
      </c>
      <c r="I11" s="256">
        <f>mérleg!F64</f>
        <v>5834144</v>
      </c>
      <c r="J11" s="5"/>
      <c r="K11" s="7" t="s">
        <v>418</v>
      </c>
      <c r="L11" s="255">
        <f t="shared" si="0"/>
        <v>12371098</v>
      </c>
      <c r="M11" s="250">
        <f t="shared" si="0"/>
        <v>15360911</v>
      </c>
      <c r="N11" s="250">
        <f t="shared" si="0"/>
        <v>17664574</v>
      </c>
      <c r="O11" s="5"/>
    </row>
    <row r="12" spans="1:15" ht="12.75">
      <c r="A12" s="257" t="s">
        <v>419</v>
      </c>
      <c r="B12" s="255">
        <f>SUM(B10:B11)</f>
        <v>9759060</v>
      </c>
      <c r="C12" s="255">
        <f>SUM(C10:C11)</f>
        <v>11272283</v>
      </c>
      <c r="D12" s="255">
        <f>SUM(D10:D11)</f>
        <v>13251873</v>
      </c>
      <c r="E12" s="5"/>
      <c r="F12" s="257" t="s">
        <v>420</v>
      </c>
      <c r="G12" s="255">
        <f>SUM(G10:G11)</f>
        <v>3901218</v>
      </c>
      <c r="H12" s="255">
        <f>SUM(H10:H11)</f>
        <v>6140257</v>
      </c>
      <c r="I12" s="255">
        <f>SUM(I10:I11)</f>
        <v>5929689</v>
      </c>
      <c r="J12" s="5"/>
      <c r="K12" s="257" t="s">
        <v>421</v>
      </c>
      <c r="L12" s="255">
        <f t="shared" si="0"/>
        <v>13660278</v>
      </c>
      <c r="M12" s="255">
        <f t="shared" si="0"/>
        <v>17412540</v>
      </c>
      <c r="N12" s="255">
        <f t="shared" si="0"/>
        <v>19181562</v>
      </c>
      <c r="O12" s="5"/>
    </row>
    <row r="13" spans="1:15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5"/>
    </row>
    <row r="15" spans="1:15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5"/>
    </row>
    <row r="16" spans="1:15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5"/>
    </row>
    <row r="17" spans="1:15" ht="15">
      <c r="A17" s="232"/>
      <c r="B17" s="422"/>
      <c r="C17" s="423"/>
      <c r="D17" s="424"/>
      <c r="E17" s="3"/>
      <c r="F17" s="233"/>
      <c r="G17" s="234"/>
      <c r="H17" s="235"/>
      <c r="I17" s="236"/>
      <c r="J17" s="3"/>
      <c r="K17" s="402"/>
      <c r="L17" s="409"/>
      <c r="M17" s="410"/>
      <c r="N17" s="411"/>
      <c r="O17" s="5"/>
    </row>
    <row r="18" spans="1:15" ht="15">
      <c r="A18" s="237"/>
      <c r="B18" s="428"/>
      <c r="C18" s="426" t="s">
        <v>403</v>
      </c>
      <c r="D18" s="427"/>
      <c r="E18" s="3"/>
      <c r="F18" s="239"/>
      <c r="G18" s="240"/>
      <c r="H18" s="241" t="s">
        <v>403</v>
      </c>
      <c r="I18" s="242"/>
      <c r="J18" s="3"/>
      <c r="K18" s="404"/>
      <c r="L18" s="413"/>
      <c r="M18" s="414" t="s">
        <v>403</v>
      </c>
      <c r="N18" s="415"/>
      <c r="O18" s="5"/>
    </row>
    <row r="19" spans="1:15" ht="15">
      <c r="A19" s="244" t="s">
        <v>347</v>
      </c>
      <c r="B19" s="245" t="s">
        <v>63</v>
      </c>
      <c r="C19" s="245" t="s">
        <v>63</v>
      </c>
      <c r="D19" s="245" t="s">
        <v>262</v>
      </c>
      <c r="E19" s="3"/>
      <c r="F19" s="246" t="s">
        <v>422</v>
      </c>
      <c r="G19" s="247" t="s">
        <v>63</v>
      </c>
      <c r="H19" s="247" t="s">
        <v>63</v>
      </c>
      <c r="I19" s="247" t="s">
        <v>262</v>
      </c>
      <c r="J19" s="3"/>
      <c r="K19" s="406" t="s">
        <v>423</v>
      </c>
      <c r="L19" s="417" t="s">
        <v>63</v>
      </c>
      <c r="M19" s="417" t="s">
        <v>63</v>
      </c>
      <c r="N19" s="417" t="s">
        <v>262</v>
      </c>
      <c r="O19" s="5"/>
    </row>
    <row r="20" spans="1:15" ht="15">
      <c r="A20" s="237"/>
      <c r="B20" s="238" t="s">
        <v>447</v>
      </c>
      <c r="C20" s="278" t="s">
        <v>448</v>
      </c>
      <c r="D20" s="278" t="s">
        <v>53</v>
      </c>
      <c r="E20" s="3"/>
      <c r="F20" s="239"/>
      <c r="G20" s="243" t="s">
        <v>447</v>
      </c>
      <c r="H20" s="282" t="s">
        <v>448</v>
      </c>
      <c r="I20" s="282" t="s">
        <v>53</v>
      </c>
      <c r="J20" s="3"/>
      <c r="K20" s="404"/>
      <c r="L20" s="418" t="s">
        <v>447</v>
      </c>
      <c r="M20" s="421" t="s">
        <v>448</v>
      </c>
      <c r="N20" s="421" t="s">
        <v>53</v>
      </c>
      <c r="O20" s="5"/>
    </row>
    <row r="21" spans="1:15" ht="15">
      <c r="A21" s="248"/>
      <c r="B21" s="281" t="s">
        <v>406</v>
      </c>
      <c r="C21" s="278" t="s">
        <v>406</v>
      </c>
      <c r="D21" s="278" t="s">
        <v>406</v>
      </c>
      <c r="E21" s="3"/>
      <c r="F21" s="249"/>
      <c r="G21" s="283" t="s">
        <v>406</v>
      </c>
      <c r="H21" s="282" t="s">
        <v>406</v>
      </c>
      <c r="I21" s="282" t="s">
        <v>406</v>
      </c>
      <c r="J21" s="3"/>
      <c r="K21" s="407"/>
      <c r="L21" s="420" t="s">
        <v>406</v>
      </c>
      <c r="M21" s="421" t="s">
        <v>406</v>
      </c>
      <c r="N21" s="421" t="s">
        <v>406</v>
      </c>
      <c r="O21" s="5"/>
    </row>
    <row r="22" spans="1:15" ht="12.75">
      <c r="A22" s="6" t="s">
        <v>424</v>
      </c>
      <c r="B22" s="255">
        <f>mérleg!C77</f>
        <v>7004168</v>
      </c>
      <c r="C22" s="255">
        <f>mérleg!D77</f>
        <v>8901121</v>
      </c>
      <c r="D22" s="255">
        <f>mérleg!F77</f>
        <v>9715668</v>
      </c>
      <c r="E22" s="5"/>
      <c r="F22" s="6" t="s">
        <v>425</v>
      </c>
      <c r="G22" s="255">
        <f>mérleg!C106</f>
        <v>126262</v>
      </c>
      <c r="H22" s="255">
        <f>mérleg!D106</f>
        <v>385485</v>
      </c>
      <c r="I22" s="255">
        <f>mérleg!F106</f>
        <v>106551</v>
      </c>
      <c r="J22" s="5"/>
      <c r="K22" s="6" t="s">
        <v>426</v>
      </c>
      <c r="L22" s="250">
        <f aca="true" t="shared" si="1" ref="L22:N26">(B22+G22)</f>
        <v>7130430</v>
      </c>
      <c r="M22" s="250">
        <f t="shared" si="1"/>
        <v>9286606</v>
      </c>
      <c r="N22" s="250">
        <f t="shared" si="1"/>
        <v>9822219</v>
      </c>
      <c r="O22" s="5"/>
    </row>
    <row r="23" spans="1:15" ht="12.75">
      <c r="A23" s="84" t="s">
        <v>427</v>
      </c>
      <c r="B23" s="256">
        <f>(B25)+(-B24)</f>
        <v>9052524</v>
      </c>
      <c r="C23" s="256">
        <f>(C25)+(-C24)</f>
        <v>9739500</v>
      </c>
      <c r="D23" s="256">
        <f>(D25)+(-D24)</f>
        <v>12129613</v>
      </c>
      <c r="E23" s="5"/>
      <c r="F23" s="84" t="s">
        <v>428</v>
      </c>
      <c r="G23" s="256">
        <f>(G25)+(-G24)</f>
        <v>4261410</v>
      </c>
      <c r="H23" s="256">
        <f>(H25)+(-H24)</f>
        <v>6597337</v>
      </c>
      <c r="I23" s="256">
        <f>(I25)+(-I24)</f>
        <v>6747619</v>
      </c>
      <c r="J23" s="5"/>
      <c r="K23" s="84" t="s">
        <v>429</v>
      </c>
      <c r="L23" s="250">
        <f t="shared" si="1"/>
        <v>13313934</v>
      </c>
      <c r="M23" s="250">
        <f t="shared" si="1"/>
        <v>16336837</v>
      </c>
      <c r="N23" s="250">
        <f t="shared" si="1"/>
        <v>18877232</v>
      </c>
      <c r="O23" s="5"/>
    </row>
    <row r="24" spans="1:15" ht="12.75">
      <c r="A24" s="84" t="s">
        <v>430</v>
      </c>
      <c r="B24" s="256">
        <f>(B9)</f>
        <v>-5815070</v>
      </c>
      <c r="C24" s="256">
        <f>(C9)</f>
        <v>-7097069</v>
      </c>
      <c r="D24" s="256">
        <f>(D9)</f>
        <v>-8294225</v>
      </c>
      <c r="E24" s="5"/>
      <c r="F24" s="84" t="s">
        <v>431</v>
      </c>
      <c r="G24" s="256">
        <f>(G9)</f>
        <v>-26180</v>
      </c>
      <c r="H24" s="256">
        <f>(H9)</f>
        <v>-137908</v>
      </c>
      <c r="I24" s="256">
        <f>(I9)</f>
        <v>-11006</v>
      </c>
      <c r="J24" s="5"/>
      <c r="K24" s="84" t="s">
        <v>412</v>
      </c>
      <c r="L24" s="254">
        <f t="shared" si="1"/>
        <v>-5841250</v>
      </c>
      <c r="M24" s="254">
        <f t="shared" si="1"/>
        <v>-7234977</v>
      </c>
      <c r="N24" s="254">
        <f t="shared" si="1"/>
        <v>-8305231</v>
      </c>
      <c r="O24" s="5"/>
    </row>
    <row r="25" spans="1:15" ht="12.75">
      <c r="A25" s="6" t="s">
        <v>432</v>
      </c>
      <c r="B25" s="255">
        <f>mérleg!C100</f>
        <v>3237454</v>
      </c>
      <c r="C25" s="255">
        <f>mérleg!D100</f>
        <v>2642431</v>
      </c>
      <c r="D25" s="255">
        <f>mérleg!F100</f>
        <v>3835388</v>
      </c>
      <c r="E25" s="5"/>
      <c r="F25" s="6" t="s">
        <v>433</v>
      </c>
      <c r="G25" s="255">
        <f>mérleg!C124</f>
        <v>4235230</v>
      </c>
      <c r="H25" s="255">
        <f>mérleg!D124</f>
        <v>6459429</v>
      </c>
      <c r="I25" s="255">
        <f>mérleg!F124</f>
        <v>6736613</v>
      </c>
      <c r="J25" s="5"/>
      <c r="K25" s="6" t="s">
        <v>434</v>
      </c>
      <c r="L25" s="255">
        <f t="shared" si="1"/>
        <v>7472684</v>
      </c>
      <c r="M25" s="255">
        <f t="shared" si="1"/>
        <v>9101860</v>
      </c>
      <c r="N25" s="255">
        <f t="shared" si="1"/>
        <v>10572001</v>
      </c>
      <c r="O25" s="5"/>
    </row>
    <row r="26" spans="1:15" ht="12.75">
      <c r="A26" s="258" t="s">
        <v>376</v>
      </c>
      <c r="B26" s="259">
        <f>mérleg!C101</f>
        <v>0</v>
      </c>
      <c r="C26" s="259">
        <f>mérleg!D101</f>
        <v>0</v>
      </c>
      <c r="D26" s="259">
        <f>mérleg!F101</f>
        <v>95896</v>
      </c>
      <c r="E26" s="5"/>
      <c r="F26" s="258" t="s">
        <v>394</v>
      </c>
      <c r="G26" s="259">
        <f>mérleg!C125</f>
        <v>0</v>
      </c>
      <c r="H26" s="259">
        <f>mérleg!D125</f>
        <v>0</v>
      </c>
      <c r="I26" s="259">
        <f>mérleg!F125</f>
        <v>17553</v>
      </c>
      <c r="J26" s="5"/>
      <c r="K26" s="258" t="s">
        <v>435</v>
      </c>
      <c r="L26" s="260">
        <f t="shared" si="1"/>
        <v>0</v>
      </c>
      <c r="M26" s="260">
        <f t="shared" si="1"/>
        <v>0</v>
      </c>
      <c r="N26" s="260">
        <f t="shared" si="1"/>
        <v>113449</v>
      </c>
      <c r="O26" s="5"/>
    </row>
    <row r="27" spans="1:15" ht="12.75">
      <c r="A27" s="257" t="s">
        <v>436</v>
      </c>
      <c r="B27" s="255">
        <f>(B22+B25+B26)</f>
        <v>10241622</v>
      </c>
      <c r="C27" s="255">
        <f>(C22+C25+C26)</f>
        <v>11543552</v>
      </c>
      <c r="D27" s="255">
        <f>(D22+D25+D26)</f>
        <v>13646952</v>
      </c>
      <c r="E27" s="5"/>
      <c r="F27" s="257" t="s">
        <v>437</v>
      </c>
      <c r="G27" s="255">
        <f>(G22+G25+G26)</f>
        <v>4361492</v>
      </c>
      <c r="H27" s="255">
        <f>(H22+H25+H26)</f>
        <v>6844914</v>
      </c>
      <c r="I27" s="255">
        <f>(I22+I25+I26)</f>
        <v>6860717</v>
      </c>
      <c r="J27" s="5"/>
      <c r="K27" s="257" t="s">
        <v>438</v>
      </c>
      <c r="L27" s="255">
        <f>(L22+L25+L26)</f>
        <v>14603114</v>
      </c>
      <c r="M27" s="255">
        <f>(M22+M25+M26)</f>
        <v>18388466</v>
      </c>
      <c r="N27" s="255">
        <f>(N22+N25+N26)</f>
        <v>20507669</v>
      </c>
      <c r="O27" s="5"/>
    </row>
    <row r="28" spans="1:15" ht="12.75">
      <c r="A28" s="261"/>
      <c r="B28" s="261"/>
      <c r="C28" s="262"/>
      <c r="D28" s="262"/>
      <c r="E28" s="5"/>
      <c r="F28" s="261"/>
      <c r="G28" s="261"/>
      <c r="H28" s="262"/>
      <c r="I28" s="262"/>
      <c r="J28" s="5"/>
      <c r="K28" s="261"/>
      <c r="L28" s="261"/>
      <c r="M28" s="262"/>
      <c r="N28" s="262"/>
      <c r="O28" s="5"/>
    </row>
    <row r="29" spans="1:15" ht="12.75">
      <c r="A29" s="261"/>
      <c r="B29" s="261"/>
      <c r="C29" s="262"/>
      <c r="D29" s="262"/>
      <c r="E29" s="5"/>
      <c r="F29" s="261"/>
      <c r="G29" s="261"/>
      <c r="H29" s="262"/>
      <c r="I29" s="262"/>
      <c r="J29" s="5"/>
      <c r="K29" s="261"/>
      <c r="L29" s="261"/>
      <c r="M29" s="262"/>
      <c r="N29" s="262"/>
      <c r="O29" s="5"/>
    </row>
    <row r="30" spans="1:15" ht="12.75">
      <c r="A30" s="261"/>
      <c r="B30" s="261"/>
      <c r="C30" s="262"/>
      <c r="D30" s="262"/>
      <c r="E30" s="5"/>
      <c r="F30" s="261"/>
      <c r="G30" s="261"/>
      <c r="H30" s="262"/>
      <c r="I30" s="262"/>
      <c r="J30" s="5"/>
      <c r="K30" s="261"/>
      <c r="L30" s="261"/>
      <c r="M30" s="262"/>
      <c r="N30" s="262"/>
      <c r="O30" s="5"/>
    </row>
    <row r="31" spans="1:15" ht="12.75">
      <c r="A31" s="261"/>
      <c r="B31" s="261"/>
      <c r="C31" s="262"/>
      <c r="D31" s="262"/>
      <c r="E31" s="5"/>
      <c r="F31" s="261"/>
      <c r="G31" s="261"/>
      <c r="H31" s="262"/>
      <c r="I31" s="262"/>
      <c r="J31" s="5"/>
      <c r="K31" s="261"/>
      <c r="L31" s="261"/>
      <c r="M31" s="262"/>
      <c r="N31" s="262"/>
      <c r="O31" s="5"/>
    </row>
    <row r="32" spans="1:15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>
      <c r="A33" s="263"/>
      <c r="B33" s="422"/>
      <c r="C33" s="423"/>
      <c r="D33" s="424"/>
      <c r="E33" s="5"/>
      <c r="F33" s="264"/>
      <c r="G33" s="234"/>
      <c r="H33" s="235"/>
      <c r="I33" s="236"/>
      <c r="J33" s="5"/>
      <c r="K33" s="403"/>
      <c r="L33" s="409"/>
      <c r="M33" s="410"/>
      <c r="N33" s="411"/>
      <c r="O33" s="5"/>
    </row>
    <row r="34" spans="1:15" ht="12.75">
      <c r="A34" s="265"/>
      <c r="B34" s="428"/>
      <c r="C34" s="426" t="s">
        <v>403</v>
      </c>
      <c r="D34" s="427"/>
      <c r="E34" s="5"/>
      <c r="F34" s="266"/>
      <c r="G34" s="240"/>
      <c r="H34" s="241" t="s">
        <v>403</v>
      </c>
      <c r="I34" s="242"/>
      <c r="J34" s="5"/>
      <c r="K34" s="412"/>
      <c r="L34" s="413"/>
      <c r="M34" s="414" t="s">
        <v>403</v>
      </c>
      <c r="N34" s="415"/>
      <c r="O34" s="5"/>
    </row>
    <row r="35" spans="1:15" ht="15">
      <c r="A35" s="267" t="s">
        <v>439</v>
      </c>
      <c r="B35" s="245" t="s">
        <v>63</v>
      </c>
      <c r="C35" s="245" t="s">
        <v>63</v>
      </c>
      <c r="D35" s="245" t="s">
        <v>262</v>
      </c>
      <c r="E35" s="5"/>
      <c r="F35" s="268" t="s">
        <v>440</v>
      </c>
      <c r="G35" s="247" t="s">
        <v>63</v>
      </c>
      <c r="H35" s="247" t="s">
        <v>63</v>
      </c>
      <c r="I35" s="247" t="s">
        <v>262</v>
      </c>
      <c r="J35" s="5"/>
      <c r="K35" s="416" t="s">
        <v>441</v>
      </c>
      <c r="L35" s="417" t="s">
        <v>63</v>
      </c>
      <c r="M35" s="417" t="s">
        <v>63</v>
      </c>
      <c r="N35" s="417" t="s">
        <v>262</v>
      </c>
      <c r="O35" s="5"/>
    </row>
    <row r="36" spans="1:15" ht="15">
      <c r="A36" s="265"/>
      <c r="B36" s="238" t="s">
        <v>447</v>
      </c>
      <c r="C36" s="278" t="s">
        <v>448</v>
      </c>
      <c r="D36" s="278" t="s">
        <v>53</v>
      </c>
      <c r="E36" s="5"/>
      <c r="F36" s="266"/>
      <c r="G36" s="243" t="s">
        <v>447</v>
      </c>
      <c r="H36" s="282" t="s">
        <v>448</v>
      </c>
      <c r="I36" s="282" t="s">
        <v>53</v>
      </c>
      <c r="J36" s="5"/>
      <c r="K36" s="412"/>
      <c r="L36" s="418" t="s">
        <v>447</v>
      </c>
      <c r="M36" s="421" t="s">
        <v>448</v>
      </c>
      <c r="N36" s="421" t="s">
        <v>53</v>
      </c>
      <c r="O36" s="5"/>
    </row>
    <row r="37" spans="1:15" ht="15">
      <c r="A37" s="269"/>
      <c r="B37" s="281" t="s">
        <v>406</v>
      </c>
      <c r="C37" s="278" t="s">
        <v>406</v>
      </c>
      <c r="D37" s="278" t="s">
        <v>406</v>
      </c>
      <c r="E37" s="5"/>
      <c r="F37" s="270"/>
      <c r="G37" s="283" t="s">
        <v>406</v>
      </c>
      <c r="H37" s="282" t="s">
        <v>406</v>
      </c>
      <c r="I37" s="282" t="s">
        <v>406</v>
      </c>
      <c r="J37" s="5"/>
      <c r="K37" s="419"/>
      <c r="L37" s="420" t="s">
        <v>406</v>
      </c>
      <c r="M37" s="421" t="s">
        <v>406</v>
      </c>
      <c r="N37" s="421" t="s">
        <v>406</v>
      </c>
      <c r="O37" s="5"/>
    </row>
    <row r="38" spans="1:15" ht="12.75">
      <c r="A38" s="6" t="s">
        <v>442</v>
      </c>
      <c r="B38" s="255">
        <f>(B12-B27)</f>
        <v>-482562</v>
      </c>
      <c r="C38" s="255">
        <f>(C12-C27)</f>
        <v>-271269</v>
      </c>
      <c r="D38" s="255">
        <f>(D12-D27)</f>
        <v>-395079</v>
      </c>
      <c r="E38" s="5"/>
      <c r="F38" s="6" t="s">
        <v>443</v>
      </c>
      <c r="G38" s="255">
        <f>(G12-G27)</f>
        <v>-460274</v>
      </c>
      <c r="H38" s="255">
        <f>(H12-H27)</f>
        <v>-704657</v>
      </c>
      <c r="I38" s="255">
        <f>(I12-I27)</f>
        <v>-931028</v>
      </c>
      <c r="J38" s="5"/>
      <c r="K38" s="6" t="s">
        <v>444</v>
      </c>
      <c r="L38" s="255">
        <f>(L12-L27)</f>
        <v>-942836</v>
      </c>
      <c r="M38" s="255">
        <f>(M12-M27)</f>
        <v>-975926</v>
      </c>
      <c r="N38" s="255">
        <f>(N12-N27)</f>
        <v>-1326107</v>
      </c>
      <c r="O38" s="5"/>
    </row>
    <row r="39" spans="1:15" ht="15">
      <c r="A39" s="4" t="s">
        <v>155</v>
      </c>
      <c r="B39" s="4"/>
      <c r="C39" s="271"/>
      <c r="D39" s="271"/>
      <c r="E39" s="3"/>
      <c r="F39" s="4"/>
      <c r="G39" s="4"/>
      <c r="H39" s="271"/>
      <c r="I39" s="271"/>
      <c r="J39" s="3"/>
      <c r="K39" s="272"/>
      <c r="L39" s="272"/>
      <c r="M39" s="271"/>
      <c r="N39" s="271"/>
      <c r="O39" s="5"/>
    </row>
    <row r="40" spans="1:15" ht="15">
      <c r="A40" s="4"/>
      <c r="B40" s="4"/>
      <c r="C40" s="271"/>
      <c r="D40" s="271"/>
      <c r="E40" s="3"/>
      <c r="F40" s="4"/>
      <c r="G40" s="4"/>
      <c r="H40" s="271"/>
      <c r="I40" s="271"/>
      <c r="J40" s="3"/>
      <c r="K40" s="4"/>
      <c r="L40" s="4"/>
      <c r="M40" s="271"/>
      <c r="N40" s="271"/>
      <c r="O40" s="5"/>
    </row>
    <row r="41" spans="1:15" ht="15">
      <c r="A41" s="273" t="s">
        <v>445</v>
      </c>
      <c r="B41" s="273"/>
      <c r="C41" s="271"/>
      <c r="D41" s="271"/>
      <c r="E41" s="3"/>
      <c r="F41" s="4"/>
      <c r="G41" s="4"/>
      <c r="H41" s="271"/>
      <c r="I41" s="271"/>
      <c r="J41" s="3"/>
      <c r="K41" s="4"/>
      <c r="L41" s="4"/>
      <c r="M41" s="271"/>
      <c r="N41" s="271"/>
      <c r="O41" s="5"/>
    </row>
    <row r="42" spans="1:15" ht="15">
      <c r="A42" s="274" t="s">
        <v>446</v>
      </c>
      <c r="B42" s="274"/>
      <c r="C42" s="3"/>
      <c r="D42" s="3"/>
      <c r="E42" s="3"/>
      <c r="F42" s="3"/>
      <c r="G42" s="3"/>
      <c r="H42" s="275"/>
      <c r="I42" s="275"/>
      <c r="J42" s="3"/>
      <c r="K42" s="275"/>
      <c r="L42" s="275"/>
      <c r="M42" s="275"/>
      <c r="N42" s="275"/>
      <c r="O42" s="5"/>
    </row>
    <row r="43" spans="1:15" ht="15">
      <c r="A43" s="3"/>
      <c r="B43" s="3"/>
      <c r="C43" s="3"/>
      <c r="D43" s="3"/>
      <c r="E43" s="3"/>
      <c r="F43" s="3"/>
      <c r="G43" s="3"/>
      <c r="H43" s="275"/>
      <c r="I43" s="275"/>
      <c r="J43" s="3"/>
      <c r="K43" s="275"/>
      <c r="L43" s="275"/>
      <c r="M43" s="275"/>
      <c r="N43" s="275"/>
      <c r="O43" s="5"/>
    </row>
    <row r="44" spans="1:15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275"/>
      <c r="N44" s="3"/>
      <c r="O44" s="5"/>
    </row>
    <row r="45" spans="1:14" ht="15">
      <c r="A45" s="276"/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</row>
    <row r="46" spans="1:14" ht="15">
      <c r="A46" s="276"/>
      <c r="B46" s="276"/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</row>
    <row r="47" spans="1:14" ht="15">
      <c r="A47" s="276"/>
      <c r="B47" s="276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150" verticalDpi="150" orientation="landscape" paperSize="9" scale="66" r:id="rId1"/>
  <headerFooter alignWithMargins="0">
    <oddHeader>&amp;C&amp;"Times New Roman CE,Félkövér"&amp;12 3/3
Működési és felhalmozási költségvetés egyensúlyának
alkulása&amp;R&amp;"Times New Roman CE,Félkövér"&amp;12 1. sz. melléklet</oddHeader>
    <oddFooter>&amp;L&amp;"Times New Roman CE,Normál"&amp;D/&amp;T&amp;C&amp;"Times New Roman CE,Normál"&amp;F/&amp;A    Ráczné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17"/>
  <sheetViews>
    <sheetView view="pageBreakPreview" zoomScale="60" zoomScaleNormal="75" workbookViewId="0" topLeftCell="A75">
      <selection activeCell="C54" sqref="C54"/>
    </sheetView>
  </sheetViews>
  <sheetFormatPr defaultColWidth="9.00390625" defaultRowHeight="12.75"/>
  <cols>
    <col min="1" max="1" width="47.625" style="0" customWidth="1"/>
    <col min="2" max="2" width="17.00390625" style="0" customWidth="1"/>
    <col min="3" max="3" width="13.00390625" style="0" customWidth="1"/>
    <col min="4" max="4" width="12.875" style="0" customWidth="1"/>
    <col min="5" max="5" width="12.375" style="0" customWidth="1"/>
    <col min="6" max="6" width="11.625" style="0" customWidth="1"/>
    <col min="7" max="7" width="14.875" style="0" bestFit="1" customWidth="1"/>
    <col min="8" max="8" width="18.00390625" style="0" customWidth="1"/>
    <col min="9" max="9" width="14.25390625" style="0" customWidth="1"/>
  </cols>
  <sheetData>
    <row r="1" spans="1:9" ht="16.5">
      <c r="A1" s="63"/>
      <c r="B1" s="64"/>
      <c r="C1" s="437" t="s">
        <v>450</v>
      </c>
      <c r="D1" s="438"/>
      <c r="E1" s="438"/>
      <c r="F1" s="438"/>
      <c r="G1" s="438"/>
      <c r="H1" s="438"/>
      <c r="I1" s="439"/>
    </row>
    <row r="2" spans="1:9" ht="16.5">
      <c r="A2" s="65" t="s">
        <v>0</v>
      </c>
      <c r="B2" s="66" t="s">
        <v>168</v>
      </c>
      <c r="C2" s="67" t="s">
        <v>1</v>
      </c>
      <c r="D2" s="67" t="s">
        <v>3</v>
      </c>
      <c r="E2" s="67" t="s">
        <v>5</v>
      </c>
      <c r="F2" s="67" t="s">
        <v>7</v>
      </c>
      <c r="G2" s="67" t="s">
        <v>9</v>
      </c>
      <c r="H2" s="67" t="s">
        <v>171</v>
      </c>
      <c r="I2" s="67" t="s">
        <v>13</v>
      </c>
    </row>
    <row r="3" spans="1:9" ht="16.5">
      <c r="A3" s="68"/>
      <c r="B3" s="69" t="s">
        <v>163</v>
      </c>
      <c r="C3" s="70" t="s">
        <v>2</v>
      </c>
      <c r="D3" s="70" t="s">
        <v>4</v>
      </c>
      <c r="E3" s="70" t="s">
        <v>6</v>
      </c>
      <c r="F3" s="70" t="s">
        <v>8</v>
      </c>
      <c r="G3" s="70" t="s">
        <v>10</v>
      </c>
      <c r="H3" s="70" t="s">
        <v>172</v>
      </c>
      <c r="I3" s="65" t="s">
        <v>14</v>
      </c>
    </row>
    <row r="4" spans="1:9" ht="15.75">
      <c r="A4" s="32" t="s">
        <v>15</v>
      </c>
      <c r="B4" s="33">
        <v>57807</v>
      </c>
      <c r="C4" s="36"/>
      <c r="D4" s="33"/>
      <c r="E4" s="36"/>
      <c r="F4" s="33"/>
      <c r="G4" s="36">
        <v>56203</v>
      </c>
      <c r="H4" s="83"/>
      <c r="I4" s="33">
        <f>SUM(C4:H4)-F4</f>
        <v>56203</v>
      </c>
    </row>
    <row r="5" spans="1:9" ht="15.75">
      <c r="A5" s="26" t="s">
        <v>16</v>
      </c>
      <c r="B5" s="27">
        <v>62077</v>
      </c>
      <c r="C5" s="34"/>
      <c r="D5" s="27"/>
      <c r="E5" s="34"/>
      <c r="F5" s="27"/>
      <c r="G5" s="34">
        <v>62077</v>
      </c>
      <c r="H5" s="75"/>
      <c r="I5" s="27">
        <f aca="true" t="shared" si="0" ref="I5:I21">SUM(C5:H5)-F5</f>
        <v>62077</v>
      </c>
    </row>
    <row r="6" spans="1:9" ht="15.75">
      <c r="A6" s="26" t="s">
        <v>17</v>
      </c>
      <c r="B6" s="27">
        <v>255571</v>
      </c>
      <c r="C6" s="34"/>
      <c r="D6" s="27"/>
      <c r="E6" s="34">
        <v>1411</v>
      </c>
      <c r="F6" s="27"/>
      <c r="G6" s="34">
        <v>135550</v>
      </c>
      <c r="H6" s="75"/>
      <c r="I6" s="27">
        <f t="shared" si="0"/>
        <v>136961</v>
      </c>
    </row>
    <row r="7" spans="1:9" ht="15.75">
      <c r="A7" s="26" t="s">
        <v>18</v>
      </c>
      <c r="B7" s="27">
        <v>70989</v>
      </c>
      <c r="C7" s="34"/>
      <c r="D7" s="27"/>
      <c r="E7" s="34">
        <v>82938</v>
      </c>
      <c r="F7" s="27"/>
      <c r="G7" s="34"/>
      <c r="H7" s="75"/>
      <c r="I7" s="27">
        <f t="shared" si="0"/>
        <v>82938</v>
      </c>
    </row>
    <row r="8" spans="1:9" ht="15.75">
      <c r="A8" s="26" t="s">
        <v>19</v>
      </c>
      <c r="B8" s="27">
        <v>93214</v>
      </c>
      <c r="C8" s="34"/>
      <c r="D8" s="27"/>
      <c r="E8" s="34">
        <v>89783</v>
      </c>
      <c r="F8" s="27"/>
      <c r="G8" s="34"/>
      <c r="H8" s="75"/>
      <c r="I8" s="27">
        <f t="shared" si="0"/>
        <v>89783</v>
      </c>
    </row>
    <row r="9" spans="1:9" ht="15.75">
      <c r="A9" s="26" t="s">
        <v>20</v>
      </c>
      <c r="B9" s="27">
        <v>1799</v>
      </c>
      <c r="C9" s="34"/>
      <c r="D9" s="27"/>
      <c r="E9" s="34">
        <v>1824</v>
      </c>
      <c r="F9" s="27"/>
      <c r="G9" s="34"/>
      <c r="H9" s="75"/>
      <c r="I9" s="27">
        <f t="shared" si="0"/>
        <v>1824</v>
      </c>
    </row>
    <row r="10" spans="1:9" ht="15.75">
      <c r="A10" s="26" t="s">
        <v>21</v>
      </c>
      <c r="B10" s="27">
        <v>2933</v>
      </c>
      <c r="C10" s="34"/>
      <c r="D10" s="27"/>
      <c r="E10" s="34">
        <v>3500</v>
      </c>
      <c r="F10" s="27"/>
      <c r="G10" s="34"/>
      <c r="H10" s="75"/>
      <c r="I10" s="27">
        <f t="shared" si="0"/>
        <v>3500</v>
      </c>
    </row>
    <row r="11" spans="1:9" ht="15.75">
      <c r="A11" s="26" t="s">
        <v>22</v>
      </c>
      <c r="B11" s="27">
        <v>1499</v>
      </c>
      <c r="C11" s="34"/>
      <c r="D11" s="27"/>
      <c r="E11" s="34">
        <v>1000</v>
      </c>
      <c r="F11" s="27"/>
      <c r="G11" s="34"/>
      <c r="H11" s="75"/>
      <c r="I11" s="27">
        <f t="shared" si="0"/>
        <v>1000</v>
      </c>
    </row>
    <row r="12" spans="1:9" ht="15.75">
      <c r="A12" s="26" t="s">
        <v>451</v>
      </c>
      <c r="B12" s="27">
        <v>15045</v>
      </c>
      <c r="C12" s="34"/>
      <c r="D12" s="27"/>
      <c r="E12" s="34">
        <v>18100</v>
      </c>
      <c r="F12" s="27"/>
      <c r="G12" s="34"/>
      <c r="H12" s="75"/>
      <c r="I12" s="27">
        <f t="shared" si="0"/>
        <v>18100</v>
      </c>
    </row>
    <row r="13" spans="1:9" ht="15.75">
      <c r="A13" s="26" t="s">
        <v>23</v>
      </c>
      <c r="B13" s="27">
        <v>1620</v>
      </c>
      <c r="C13" s="34"/>
      <c r="D13" s="27"/>
      <c r="E13" s="34">
        <v>2395</v>
      </c>
      <c r="F13" s="27"/>
      <c r="G13" s="34"/>
      <c r="H13" s="75"/>
      <c r="I13" s="27">
        <f t="shared" si="0"/>
        <v>2395</v>
      </c>
    </row>
    <row r="14" spans="1:9" ht="15.75">
      <c r="A14" s="26" t="s">
        <v>24</v>
      </c>
      <c r="B14" s="27">
        <v>2370</v>
      </c>
      <c r="C14" s="34"/>
      <c r="D14" s="27"/>
      <c r="E14" s="34">
        <v>2500</v>
      </c>
      <c r="F14" s="27"/>
      <c r="G14" s="34"/>
      <c r="H14" s="75"/>
      <c r="I14" s="27">
        <f t="shared" si="0"/>
        <v>2500</v>
      </c>
    </row>
    <row r="15" spans="1:9" ht="15.75">
      <c r="A15" s="26" t="s">
        <v>25</v>
      </c>
      <c r="B15" s="27">
        <v>1000</v>
      </c>
      <c r="C15" s="34"/>
      <c r="D15" s="27"/>
      <c r="E15" s="34">
        <v>1000</v>
      </c>
      <c r="F15" s="27"/>
      <c r="G15" s="34"/>
      <c r="H15" s="75"/>
      <c r="I15" s="27">
        <f t="shared" si="0"/>
        <v>1000</v>
      </c>
    </row>
    <row r="16" spans="1:9" ht="15.75">
      <c r="A16" s="26" t="s">
        <v>26</v>
      </c>
      <c r="B16" s="27">
        <v>1685</v>
      </c>
      <c r="C16" s="34"/>
      <c r="D16" s="27"/>
      <c r="E16" s="34">
        <v>1685</v>
      </c>
      <c r="F16" s="27"/>
      <c r="G16" s="34"/>
      <c r="H16" s="75"/>
      <c r="I16" s="27">
        <f t="shared" si="0"/>
        <v>1685</v>
      </c>
    </row>
    <row r="17" spans="1:9" ht="15.75">
      <c r="A17" s="26" t="s">
        <v>27</v>
      </c>
      <c r="B17" s="27">
        <v>6100</v>
      </c>
      <c r="C17" s="34"/>
      <c r="D17" s="27"/>
      <c r="E17" s="34">
        <v>13500</v>
      </c>
      <c r="F17" s="27"/>
      <c r="G17" s="34"/>
      <c r="H17" s="75"/>
      <c r="I17" s="27">
        <f t="shared" si="0"/>
        <v>13500</v>
      </c>
    </row>
    <row r="18" spans="1:9" ht="15.75">
      <c r="A18" s="26" t="s">
        <v>28</v>
      </c>
      <c r="B18" s="27">
        <v>728</v>
      </c>
      <c r="C18" s="34"/>
      <c r="D18" s="27"/>
      <c r="E18" s="34">
        <v>1250</v>
      </c>
      <c r="F18" s="27"/>
      <c r="G18" s="34"/>
      <c r="H18" s="75"/>
      <c r="I18" s="27">
        <f t="shared" si="0"/>
        <v>1250</v>
      </c>
    </row>
    <row r="19" spans="1:9" ht="15.75">
      <c r="A19" s="26" t="s">
        <v>29</v>
      </c>
      <c r="B19" s="27">
        <v>3000</v>
      </c>
      <c r="C19" s="34"/>
      <c r="D19" s="27"/>
      <c r="E19" s="34">
        <v>4000</v>
      </c>
      <c r="F19" s="27"/>
      <c r="G19" s="34"/>
      <c r="H19" s="75"/>
      <c r="I19" s="27">
        <f t="shared" si="0"/>
        <v>4000</v>
      </c>
    </row>
    <row r="20" spans="1:9" ht="15.75">
      <c r="A20" s="26" t="s">
        <v>30</v>
      </c>
      <c r="B20" s="27"/>
      <c r="C20" s="34"/>
      <c r="D20" s="27"/>
      <c r="E20" s="34"/>
      <c r="F20" s="27"/>
      <c r="G20" s="34"/>
      <c r="H20" s="75"/>
      <c r="I20" s="27"/>
    </row>
    <row r="21" spans="1:9" ht="15.75">
      <c r="A21" s="26" t="s">
        <v>31</v>
      </c>
      <c r="B21" s="75">
        <v>3000</v>
      </c>
      <c r="C21" s="75"/>
      <c r="D21" s="75"/>
      <c r="E21" s="75"/>
      <c r="F21" s="75"/>
      <c r="G21" s="75">
        <v>3000</v>
      </c>
      <c r="H21" s="75"/>
      <c r="I21" s="27">
        <f t="shared" si="0"/>
        <v>3000</v>
      </c>
    </row>
    <row r="22" spans="1:9" ht="15.75">
      <c r="A22" s="26" t="s">
        <v>173</v>
      </c>
      <c r="B22" s="27"/>
      <c r="C22" s="34"/>
      <c r="D22" s="27"/>
      <c r="E22" s="34"/>
      <c r="F22" s="27"/>
      <c r="G22" s="34"/>
      <c r="H22" s="27"/>
      <c r="I22" s="35"/>
    </row>
    <row r="23" spans="1:9" ht="15.75">
      <c r="A23" s="26" t="s">
        <v>174</v>
      </c>
      <c r="B23" s="75">
        <v>1865</v>
      </c>
      <c r="C23" s="75"/>
      <c r="D23" s="75"/>
      <c r="E23" s="75">
        <v>3000</v>
      </c>
      <c r="F23" s="75"/>
      <c r="G23" s="75"/>
      <c r="H23" s="75"/>
      <c r="I23" s="27">
        <f aca="true" t="shared" si="1" ref="I23:I51">SUM(C23:H23)-F23</f>
        <v>3000</v>
      </c>
    </row>
    <row r="24" spans="1:9" ht="15.75">
      <c r="A24" s="26" t="s">
        <v>32</v>
      </c>
      <c r="B24" s="27">
        <v>1000</v>
      </c>
      <c r="C24" s="34"/>
      <c r="D24" s="27"/>
      <c r="E24" s="34">
        <v>500</v>
      </c>
      <c r="F24" s="27"/>
      <c r="G24" s="34"/>
      <c r="H24" s="27"/>
      <c r="I24" s="27">
        <f t="shared" si="1"/>
        <v>500</v>
      </c>
    </row>
    <row r="25" spans="1:9" ht="15.75">
      <c r="A25" s="369" t="s">
        <v>33</v>
      </c>
      <c r="B25" s="57">
        <v>440</v>
      </c>
      <c r="C25" s="59"/>
      <c r="D25" s="57"/>
      <c r="E25" s="59">
        <v>350</v>
      </c>
      <c r="F25" s="57"/>
      <c r="G25" s="59"/>
      <c r="H25" s="57"/>
      <c r="I25" s="57">
        <f t="shared" si="1"/>
        <v>350</v>
      </c>
    </row>
    <row r="26" spans="1:9" ht="16.5">
      <c r="A26" s="63"/>
      <c r="B26" s="64"/>
      <c r="C26" s="437" t="s">
        <v>450</v>
      </c>
      <c r="D26" s="438"/>
      <c r="E26" s="438"/>
      <c r="F26" s="438"/>
      <c r="G26" s="438"/>
      <c r="H26" s="438"/>
      <c r="I26" s="439"/>
    </row>
    <row r="27" spans="1:9" ht="16.5">
      <c r="A27" s="65" t="s">
        <v>0</v>
      </c>
      <c r="B27" s="66" t="s">
        <v>168</v>
      </c>
      <c r="C27" s="67" t="s">
        <v>1</v>
      </c>
      <c r="D27" s="67" t="s">
        <v>3</v>
      </c>
      <c r="E27" s="67" t="s">
        <v>5</v>
      </c>
      <c r="F27" s="67" t="s">
        <v>7</v>
      </c>
      <c r="G27" s="67" t="s">
        <v>9</v>
      </c>
      <c r="H27" s="67" t="s">
        <v>11</v>
      </c>
      <c r="I27" s="67" t="s">
        <v>13</v>
      </c>
    </row>
    <row r="28" spans="1:9" ht="16.5">
      <c r="A28" s="68"/>
      <c r="B28" s="70" t="s">
        <v>163</v>
      </c>
      <c r="C28" s="70" t="s">
        <v>2</v>
      </c>
      <c r="D28" s="70" t="s">
        <v>4</v>
      </c>
      <c r="E28" s="70" t="s">
        <v>6</v>
      </c>
      <c r="F28" s="70" t="s">
        <v>8</v>
      </c>
      <c r="G28" s="70" t="s">
        <v>10</v>
      </c>
      <c r="H28" s="70" t="s">
        <v>12</v>
      </c>
      <c r="I28" s="70" t="s">
        <v>14</v>
      </c>
    </row>
    <row r="29" spans="1:9" ht="15.75">
      <c r="A29" s="26" t="s">
        <v>34</v>
      </c>
      <c r="B29" s="27">
        <v>5000</v>
      </c>
      <c r="C29" s="34"/>
      <c r="D29" s="27"/>
      <c r="E29" s="34">
        <v>5000</v>
      </c>
      <c r="F29" s="27"/>
      <c r="G29" s="34"/>
      <c r="H29" s="27"/>
      <c r="I29" s="27">
        <f t="shared" si="1"/>
        <v>5000</v>
      </c>
    </row>
    <row r="30" spans="1:9" ht="15.75">
      <c r="A30" s="26" t="s">
        <v>35</v>
      </c>
      <c r="B30" s="27">
        <v>15102</v>
      </c>
      <c r="C30" s="34"/>
      <c r="D30" s="27"/>
      <c r="E30" s="34">
        <v>5000</v>
      </c>
      <c r="F30" s="27"/>
      <c r="G30" s="34"/>
      <c r="H30" s="27"/>
      <c r="I30" s="27">
        <f t="shared" si="1"/>
        <v>5000</v>
      </c>
    </row>
    <row r="31" spans="1:9" ht="15.75">
      <c r="A31" s="26" t="s">
        <v>36</v>
      </c>
      <c r="B31" s="27"/>
      <c r="C31" s="34"/>
      <c r="D31" s="27"/>
      <c r="E31" s="34"/>
      <c r="F31" s="27"/>
      <c r="G31" s="34"/>
      <c r="H31" s="27"/>
      <c r="I31" s="27"/>
    </row>
    <row r="32" spans="1:9" ht="15.75">
      <c r="A32" s="26" t="s">
        <v>169</v>
      </c>
      <c r="B32" s="27">
        <v>18010</v>
      </c>
      <c r="C32" s="34"/>
      <c r="D32" s="27"/>
      <c r="E32" s="34">
        <v>18948</v>
      </c>
      <c r="F32" s="27"/>
      <c r="G32" s="34"/>
      <c r="H32" s="27"/>
      <c r="I32" s="27">
        <f t="shared" si="1"/>
        <v>18948</v>
      </c>
    </row>
    <row r="33" spans="1:9" ht="15.75">
      <c r="A33" s="26" t="s">
        <v>37</v>
      </c>
      <c r="B33" s="75">
        <v>2365</v>
      </c>
      <c r="C33" s="75"/>
      <c r="D33" s="75"/>
      <c r="E33" s="75">
        <v>2360</v>
      </c>
      <c r="F33" s="75"/>
      <c r="G33" s="75"/>
      <c r="H33" s="75"/>
      <c r="I33" s="27">
        <f t="shared" si="1"/>
        <v>2360</v>
      </c>
    </row>
    <row r="34" spans="1:9" ht="15.75">
      <c r="A34" s="15" t="s">
        <v>38</v>
      </c>
      <c r="B34" s="34">
        <v>1300</v>
      </c>
      <c r="C34" s="27"/>
      <c r="D34" s="34"/>
      <c r="E34" s="27">
        <v>1300</v>
      </c>
      <c r="F34" s="34"/>
      <c r="G34" s="27"/>
      <c r="H34" s="34"/>
      <c r="I34" s="27">
        <f t="shared" si="1"/>
        <v>1300</v>
      </c>
    </row>
    <row r="35" spans="1:9" ht="15.75">
      <c r="A35" s="15" t="s">
        <v>452</v>
      </c>
      <c r="B35" s="34">
        <v>395</v>
      </c>
      <c r="C35" s="27"/>
      <c r="D35" s="34"/>
      <c r="E35" s="27">
        <v>460</v>
      </c>
      <c r="F35" s="34"/>
      <c r="G35" s="27"/>
      <c r="H35" s="34"/>
      <c r="I35" s="27">
        <f t="shared" si="1"/>
        <v>460</v>
      </c>
    </row>
    <row r="36" spans="1:9" ht="15.75">
      <c r="A36" s="15" t="s">
        <v>170</v>
      </c>
      <c r="B36" s="34">
        <v>132</v>
      </c>
      <c r="C36" s="27"/>
      <c r="D36" s="34"/>
      <c r="E36" s="27">
        <v>139</v>
      </c>
      <c r="F36" s="34"/>
      <c r="G36" s="27"/>
      <c r="H36" s="34"/>
      <c r="I36" s="27">
        <f t="shared" si="1"/>
        <v>139</v>
      </c>
    </row>
    <row r="37" spans="1:9" ht="15.75">
      <c r="A37" s="15" t="s">
        <v>453</v>
      </c>
      <c r="B37" s="34">
        <v>8160</v>
      </c>
      <c r="C37" s="27"/>
      <c r="D37" s="34"/>
      <c r="E37" s="27">
        <v>5250</v>
      </c>
      <c r="F37" s="34"/>
      <c r="G37" s="27"/>
      <c r="H37" s="34"/>
      <c r="I37" s="27">
        <f t="shared" si="1"/>
        <v>5250</v>
      </c>
    </row>
    <row r="38" spans="1:9" ht="15.75">
      <c r="A38" s="15" t="s">
        <v>156</v>
      </c>
      <c r="B38" s="34">
        <v>3369</v>
      </c>
      <c r="C38" s="27"/>
      <c r="D38" s="34"/>
      <c r="E38" s="27">
        <v>2450</v>
      </c>
      <c r="F38" s="34"/>
      <c r="G38" s="27"/>
      <c r="H38" s="34"/>
      <c r="I38" s="27">
        <f t="shared" si="1"/>
        <v>2450</v>
      </c>
    </row>
    <row r="39" spans="1:9" ht="15.75">
      <c r="A39" s="15" t="s">
        <v>454</v>
      </c>
      <c r="B39" s="34">
        <v>1200</v>
      </c>
      <c r="C39" s="27"/>
      <c r="D39" s="34"/>
      <c r="E39" s="27">
        <v>0</v>
      </c>
      <c r="F39" s="34"/>
      <c r="G39" s="27"/>
      <c r="H39" s="34"/>
      <c r="I39" s="27">
        <f t="shared" si="1"/>
        <v>0</v>
      </c>
    </row>
    <row r="40" spans="1:9" ht="15.75">
      <c r="A40" s="15" t="s">
        <v>466</v>
      </c>
      <c r="B40" s="34">
        <v>6260</v>
      </c>
      <c r="C40" s="27">
        <v>4232</v>
      </c>
      <c r="D40" s="34">
        <v>1244</v>
      </c>
      <c r="E40" s="27">
        <v>3265</v>
      </c>
      <c r="F40" s="34"/>
      <c r="G40" s="27"/>
      <c r="H40" s="34"/>
      <c r="I40" s="27">
        <f t="shared" si="1"/>
        <v>8741</v>
      </c>
    </row>
    <row r="41" spans="1:9" ht="15.75">
      <c r="A41" s="15" t="s">
        <v>473</v>
      </c>
      <c r="B41" s="34"/>
      <c r="C41" s="27"/>
      <c r="D41" s="34"/>
      <c r="E41" s="27"/>
      <c r="F41" s="34"/>
      <c r="G41" s="27"/>
      <c r="H41" s="34"/>
      <c r="I41" s="27">
        <f t="shared" si="1"/>
        <v>0</v>
      </c>
    </row>
    <row r="42" spans="1:9" ht="15.75">
      <c r="A42" s="15" t="s">
        <v>474</v>
      </c>
      <c r="B42" s="34"/>
      <c r="C42" s="27"/>
      <c r="D42" s="34"/>
      <c r="E42" s="27">
        <v>1391</v>
      </c>
      <c r="F42" s="34"/>
      <c r="G42" s="27"/>
      <c r="H42" s="34"/>
      <c r="I42" s="27">
        <f t="shared" si="1"/>
        <v>1391</v>
      </c>
    </row>
    <row r="43" spans="1:9" ht="15.75">
      <c r="A43" s="15" t="s">
        <v>475</v>
      </c>
      <c r="B43" s="34"/>
      <c r="C43" s="27"/>
      <c r="D43" s="34"/>
      <c r="E43" s="27">
        <v>660</v>
      </c>
      <c r="F43" s="34"/>
      <c r="G43" s="27"/>
      <c r="H43" s="34"/>
      <c r="I43" s="27">
        <f t="shared" si="1"/>
        <v>660</v>
      </c>
    </row>
    <row r="44" spans="1:9" ht="15.75">
      <c r="A44" s="15" t="s">
        <v>476</v>
      </c>
      <c r="B44" s="34">
        <v>800</v>
      </c>
      <c r="C44" s="27"/>
      <c r="D44" s="34"/>
      <c r="E44" s="27">
        <v>1000</v>
      </c>
      <c r="F44" s="34"/>
      <c r="G44" s="27"/>
      <c r="H44" s="34"/>
      <c r="I44" s="27">
        <f t="shared" si="1"/>
        <v>1000</v>
      </c>
    </row>
    <row r="45" spans="1:9" ht="15.75">
      <c r="A45" s="15" t="s">
        <v>608</v>
      </c>
      <c r="B45" s="34"/>
      <c r="C45" s="27"/>
      <c r="D45" s="34"/>
      <c r="E45" s="27">
        <v>6500</v>
      </c>
      <c r="F45" s="34"/>
      <c r="G45" s="27"/>
      <c r="H45" s="34"/>
      <c r="I45" s="27">
        <f t="shared" si="1"/>
        <v>6500</v>
      </c>
    </row>
    <row r="46" spans="1:10" ht="15.75">
      <c r="A46" s="15" t="s">
        <v>477</v>
      </c>
      <c r="B46" s="34"/>
      <c r="C46" s="27"/>
      <c r="D46" s="34"/>
      <c r="E46" s="27">
        <v>1500</v>
      </c>
      <c r="F46" s="34"/>
      <c r="G46" s="27"/>
      <c r="H46" s="34"/>
      <c r="I46" s="27">
        <f t="shared" si="1"/>
        <v>1500</v>
      </c>
      <c r="J46" s="28"/>
    </row>
    <row r="47" spans="1:9" ht="15.75">
      <c r="A47" s="15" t="s">
        <v>478</v>
      </c>
      <c r="B47" s="34"/>
      <c r="C47" s="27"/>
      <c r="D47" s="34"/>
      <c r="E47" s="27">
        <v>148117</v>
      </c>
      <c r="F47" s="34"/>
      <c r="G47" s="27"/>
      <c r="H47" s="34"/>
      <c r="I47" s="27">
        <f t="shared" si="1"/>
        <v>148117</v>
      </c>
    </row>
    <row r="48" spans="1:9" ht="15.75">
      <c r="A48" s="15" t="s">
        <v>479</v>
      </c>
      <c r="B48" s="34"/>
      <c r="C48" s="27"/>
      <c r="D48" s="34"/>
      <c r="E48" s="27">
        <v>800</v>
      </c>
      <c r="F48" s="34"/>
      <c r="G48" s="27"/>
      <c r="H48" s="34"/>
      <c r="I48" s="27">
        <f t="shared" si="1"/>
        <v>800</v>
      </c>
    </row>
    <row r="49" spans="1:9" ht="15.75">
      <c r="A49" s="15" t="s">
        <v>481</v>
      </c>
      <c r="B49" s="34"/>
      <c r="C49" s="27"/>
      <c r="D49" s="34"/>
      <c r="E49" s="27"/>
      <c r="F49" s="34"/>
      <c r="G49" s="27"/>
      <c r="H49" s="34"/>
      <c r="I49" s="27"/>
    </row>
    <row r="50" spans="1:9" ht="15.75">
      <c r="A50" s="15" t="s">
        <v>480</v>
      </c>
      <c r="B50" s="34"/>
      <c r="C50" s="27"/>
      <c r="D50" s="34"/>
      <c r="E50" s="27">
        <v>227</v>
      </c>
      <c r="F50" s="34"/>
      <c r="G50" s="27"/>
      <c r="H50" s="34"/>
      <c r="I50" s="27">
        <f t="shared" si="1"/>
        <v>227</v>
      </c>
    </row>
    <row r="51" spans="1:9" ht="18.75">
      <c r="A51" s="351" t="s">
        <v>642</v>
      </c>
      <c r="B51" s="34"/>
      <c r="C51" s="27"/>
      <c r="D51" s="34"/>
      <c r="E51" s="27">
        <v>119889</v>
      </c>
      <c r="F51" s="34"/>
      <c r="G51" s="27"/>
      <c r="H51" s="34"/>
      <c r="I51" s="27">
        <f t="shared" si="1"/>
        <v>119889</v>
      </c>
    </row>
    <row r="52" spans="1:9" ht="15.75">
      <c r="A52" s="26" t="s">
        <v>494</v>
      </c>
      <c r="B52" s="75"/>
      <c r="C52" s="75"/>
      <c r="D52" s="75"/>
      <c r="E52" s="75"/>
      <c r="F52" s="75"/>
      <c r="G52" s="75"/>
      <c r="H52" s="75"/>
      <c r="I52" s="27"/>
    </row>
    <row r="53" spans="1:9" ht="15.75">
      <c r="A53" s="15" t="s">
        <v>175</v>
      </c>
      <c r="B53" s="34">
        <v>109029</v>
      </c>
      <c r="C53" s="75"/>
      <c r="D53" s="57"/>
      <c r="E53" s="75"/>
      <c r="F53" s="57"/>
      <c r="G53" s="75"/>
      <c r="H53" s="57"/>
      <c r="I53" s="27"/>
    </row>
    <row r="54" spans="1:9" ht="15.75">
      <c r="A54" s="381"/>
      <c r="B54" s="36"/>
      <c r="C54" s="36"/>
      <c r="D54" s="36"/>
      <c r="E54" s="36"/>
      <c r="F54" s="36"/>
      <c r="G54" s="36"/>
      <c r="H54" s="36"/>
      <c r="I54" s="36"/>
    </row>
    <row r="55" spans="1:9" ht="15.75">
      <c r="A55" s="28" t="s">
        <v>643</v>
      </c>
      <c r="B55" s="34"/>
      <c r="C55" s="34"/>
      <c r="D55" s="34"/>
      <c r="E55" s="34"/>
      <c r="F55" s="34"/>
      <c r="G55" s="34"/>
      <c r="H55" s="34"/>
      <c r="I55" s="34"/>
    </row>
    <row r="56" spans="1:9" ht="15.75">
      <c r="A56" s="384"/>
      <c r="B56" s="59"/>
      <c r="C56" s="59"/>
      <c r="D56" s="59"/>
      <c r="E56" s="59"/>
      <c r="F56" s="59"/>
      <c r="G56" s="59"/>
      <c r="H56" s="59"/>
      <c r="I56" s="59"/>
    </row>
    <row r="57" spans="1:9" ht="16.5">
      <c r="A57" s="323"/>
      <c r="B57" s="324"/>
      <c r="C57" s="440" t="s">
        <v>450</v>
      </c>
      <c r="D57" s="441"/>
      <c r="E57" s="441"/>
      <c r="F57" s="441"/>
      <c r="G57" s="441"/>
      <c r="H57" s="441"/>
      <c r="I57" s="442"/>
    </row>
    <row r="58" spans="1:9" ht="16.5">
      <c r="A58" s="65" t="s">
        <v>0</v>
      </c>
      <c r="B58" s="66" t="s">
        <v>168</v>
      </c>
      <c r="C58" s="67" t="s">
        <v>1</v>
      </c>
      <c r="D58" s="67" t="s">
        <v>3</v>
      </c>
      <c r="E58" s="67" t="s">
        <v>5</v>
      </c>
      <c r="F58" s="67" t="s">
        <v>7</v>
      </c>
      <c r="G58" s="67" t="s">
        <v>9</v>
      </c>
      <c r="H58" s="67" t="s">
        <v>11</v>
      </c>
      <c r="I58" s="67" t="s">
        <v>13</v>
      </c>
    </row>
    <row r="59" spans="1:9" ht="16.5">
      <c r="A59" s="68"/>
      <c r="B59" s="70" t="s">
        <v>163</v>
      </c>
      <c r="C59" s="70" t="s">
        <v>2</v>
      </c>
      <c r="D59" s="70" t="s">
        <v>4</v>
      </c>
      <c r="E59" s="70" t="s">
        <v>6</v>
      </c>
      <c r="F59" s="70" t="s">
        <v>8</v>
      </c>
      <c r="G59" s="70" t="s">
        <v>10</v>
      </c>
      <c r="H59" s="70" t="s">
        <v>12</v>
      </c>
      <c r="I59" s="70" t="s">
        <v>14</v>
      </c>
    </row>
    <row r="60" spans="1:9" ht="15.75">
      <c r="A60" s="361" t="s">
        <v>483</v>
      </c>
      <c r="B60" s="33"/>
      <c r="C60" s="27"/>
      <c r="D60" s="34"/>
      <c r="E60" s="27"/>
      <c r="F60" s="34"/>
      <c r="G60" s="27"/>
      <c r="H60" s="34"/>
      <c r="I60" s="27"/>
    </row>
    <row r="61" spans="1:9" ht="15.75">
      <c r="A61" s="26" t="s">
        <v>15</v>
      </c>
      <c r="B61" s="27"/>
      <c r="C61" s="27"/>
      <c r="D61" s="34"/>
      <c r="E61" s="27"/>
      <c r="F61" s="34"/>
      <c r="G61" s="27">
        <v>184</v>
      </c>
      <c r="H61" s="34"/>
      <c r="I61" s="27">
        <f aca="true" t="shared" si="2" ref="I61:I77">SUM(C61:H61)-F61</f>
        <v>184</v>
      </c>
    </row>
    <row r="62" spans="1:9" ht="15.75">
      <c r="A62" s="15" t="s">
        <v>22</v>
      </c>
      <c r="B62" s="34"/>
      <c r="C62" s="27"/>
      <c r="D62" s="34"/>
      <c r="E62" s="27">
        <v>919</v>
      </c>
      <c r="F62" s="34"/>
      <c r="G62" s="27"/>
      <c r="H62" s="34"/>
      <c r="I62" s="27">
        <f t="shared" si="2"/>
        <v>919</v>
      </c>
    </row>
    <row r="63" spans="1:9" ht="15.75">
      <c r="A63" s="15" t="s">
        <v>35</v>
      </c>
      <c r="B63" s="34"/>
      <c r="C63" s="27"/>
      <c r="D63" s="34"/>
      <c r="E63" s="27">
        <v>555</v>
      </c>
      <c r="F63" s="34"/>
      <c r="G63" s="27"/>
      <c r="H63" s="34"/>
      <c r="I63" s="27">
        <f t="shared" si="2"/>
        <v>555</v>
      </c>
    </row>
    <row r="64" spans="1:9" ht="15.75">
      <c r="A64" s="15" t="s">
        <v>484</v>
      </c>
      <c r="B64" s="34"/>
      <c r="C64" s="27"/>
      <c r="D64" s="34"/>
      <c r="E64" s="27">
        <v>52</v>
      </c>
      <c r="F64" s="34"/>
      <c r="G64" s="27"/>
      <c r="H64" s="34"/>
      <c r="I64" s="27">
        <f t="shared" si="2"/>
        <v>52</v>
      </c>
    </row>
    <row r="65" spans="1:9" ht="15.75">
      <c r="A65" s="15" t="s">
        <v>485</v>
      </c>
      <c r="B65" s="34"/>
      <c r="C65" s="27"/>
      <c r="D65" s="34"/>
      <c r="E65" s="27">
        <v>2225</v>
      </c>
      <c r="F65" s="34"/>
      <c r="G65" s="27"/>
      <c r="H65" s="34"/>
      <c r="I65" s="27">
        <f t="shared" si="2"/>
        <v>2225</v>
      </c>
    </row>
    <row r="66" spans="1:9" ht="15.75">
      <c r="A66" s="15" t="s">
        <v>486</v>
      </c>
      <c r="B66" s="34"/>
      <c r="C66" s="27"/>
      <c r="D66" s="34"/>
      <c r="E66" s="27">
        <v>150</v>
      </c>
      <c r="F66" s="34"/>
      <c r="G66" s="27"/>
      <c r="H66" s="34"/>
      <c r="I66" s="27">
        <f t="shared" si="2"/>
        <v>150</v>
      </c>
    </row>
    <row r="67" spans="1:9" ht="15.75">
      <c r="A67" s="15" t="s">
        <v>487</v>
      </c>
      <c r="B67" s="34"/>
      <c r="C67" s="27"/>
      <c r="D67" s="34"/>
      <c r="E67" s="27"/>
      <c r="F67" s="34"/>
      <c r="G67" s="27"/>
      <c r="H67" s="34"/>
      <c r="I67" s="27">
        <f t="shared" si="2"/>
        <v>0</v>
      </c>
    </row>
    <row r="68" spans="1:9" ht="15.75">
      <c r="A68" s="15" t="s">
        <v>488</v>
      </c>
      <c r="B68" s="34"/>
      <c r="C68" s="27"/>
      <c r="D68" s="34"/>
      <c r="E68" s="27">
        <v>535</v>
      </c>
      <c r="F68" s="34"/>
      <c r="G68" s="27"/>
      <c r="H68" s="34"/>
      <c r="I68" s="27">
        <f t="shared" si="2"/>
        <v>535</v>
      </c>
    </row>
    <row r="69" spans="1:9" ht="15.75">
      <c r="A69" s="15" t="s">
        <v>489</v>
      </c>
      <c r="B69" s="34"/>
      <c r="C69" s="27"/>
      <c r="D69" s="34"/>
      <c r="E69" s="27">
        <v>63</v>
      </c>
      <c r="F69" s="34"/>
      <c r="G69" s="27"/>
      <c r="H69" s="34"/>
      <c r="I69" s="27">
        <f t="shared" si="2"/>
        <v>63</v>
      </c>
    </row>
    <row r="70" spans="1:9" ht="15.75">
      <c r="A70" s="15" t="s">
        <v>490</v>
      </c>
      <c r="B70" s="34"/>
      <c r="C70" s="27"/>
      <c r="D70" s="34"/>
      <c r="E70" s="27">
        <v>732</v>
      </c>
      <c r="F70" s="34"/>
      <c r="G70" s="27"/>
      <c r="H70" s="34"/>
      <c r="I70" s="27">
        <f t="shared" si="2"/>
        <v>732</v>
      </c>
    </row>
    <row r="71" spans="1:9" ht="15.75">
      <c r="A71" s="15" t="s">
        <v>491</v>
      </c>
      <c r="B71" s="34"/>
      <c r="C71" s="27"/>
      <c r="D71" s="34"/>
      <c r="E71" s="27">
        <v>600</v>
      </c>
      <c r="F71" s="34"/>
      <c r="G71" s="27"/>
      <c r="H71" s="34"/>
      <c r="I71" s="27">
        <f t="shared" si="2"/>
        <v>600</v>
      </c>
    </row>
    <row r="72" spans="1:9" ht="15.75">
      <c r="A72" s="15" t="s">
        <v>492</v>
      </c>
      <c r="B72" s="34"/>
      <c r="C72" s="27"/>
      <c r="D72" s="34"/>
      <c r="E72" s="27">
        <v>408</v>
      </c>
      <c r="F72" s="34"/>
      <c r="G72" s="27"/>
      <c r="H72" s="34"/>
      <c r="I72" s="27">
        <f t="shared" si="2"/>
        <v>408</v>
      </c>
    </row>
    <row r="73" spans="1:9" ht="15.75">
      <c r="A73" s="15" t="s">
        <v>493</v>
      </c>
      <c r="B73" s="34"/>
      <c r="C73" s="27"/>
      <c r="D73" s="34"/>
      <c r="E73" s="27">
        <v>513</v>
      </c>
      <c r="F73" s="34"/>
      <c r="G73" s="27"/>
      <c r="H73" s="34"/>
      <c r="I73" s="27">
        <f t="shared" si="2"/>
        <v>513</v>
      </c>
    </row>
    <row r="74" spans="1:9" ht="15.75">
      <c r="A74" s="15" t="s">
        <v>609</v>
      </c>
      <c r="B74" s="34"/>
      <c r="C74" s="27"/>
      <c r="D74" s="34"/>
      <c r="E74" s="27">
        <v>1052</v>
      </c>
      <c r="F74" s="34"/>
      <c r="G74" s="27"/>
      <c r="H74" s="34"/>
      <c r="I74" s="27">
        <f t="shared" si="2"/>
        <v>1052</v>
      </c>
    </row>
    <row r="75" spans="1:9" ht="15.75">
      <c r="A75" s="15" t="s">
        <v>610</v>
      </c>
      <c r="B75" s="34"/>
      <c r="C75" s="27"/>
      <c r="D75" s="34"/>
      <c r="E75" s="27">
        <v>70</v>
      </c>
      <c r="F75" s="34"/>
      <c r="G75" s="27"/>
      <c r="H75" s="34"/>
      <c r="I75" s="27">
        <f t="shared" si="2"/>
        <v>70</v>
      </c>
    </row>
    <row r="76" spans="1:9" ht="15.75">
      <c r="A76" s="15" t="s">
        <v>611</v>
      </c>
      <c r="B76" s="34"/>
      <c r="C76" s="27">
        <v>1040</v>
      </c>
      <c r="D76" s="34">
        <v>67</v>
      </c>
      <c r="E76" s="27"/>
      <c r="F76" s="34"/>
      <c r="G76" s="27"/>
      <c r="H76" s="34"/>
      <c r="I76" s="27">
        <f t="shared" si="2"/>
        <v>1107</v>
      </c>
    </row>
    <row r="77" spans="1:9" ht="15.75">
      <c r="A77" s="15" t="s">
        <v>170</v>
      </c>
      <c r="B77" s="34"/>
      <c r="C77" s="27"/>
      <c r="D77" s="34"/>
      <c r="E77" s="27">
        <v>132</v>
      </c>
      <c r="F77" s="34"/>
      <c r="G77" s="27"/>
      <c r="H77" s="34"/>
      <c r="I77" s="27">
        <f t="shared" si="2"/>
        <v>132</v>
      </c>
    </row>
    <row r="78" spans="1:9" ht="15.75">
      <c r="A78" s="15"/>
      <c r="B78" s="34"/>
      <c r="C78" s="27"/>
      <c r="D78" s="34"/>
      <c r="E78" s="27"/>
      <c r="F78" s="34"/>
      <c r="G78" s="27"/>
      <c r="H78" s="34"/>
      <c r="I78" s="27"/>
    </row>
    <row r="79" spans="1:9" ht="16.5">
      <c r="A79" s="366" t="s">
        <v>39</v>
      </c>
      <c r="B79" s="368">
        <f>SUM(B4:B78)</f>
        <v>754864</v>
      </c>
      <c r="C79" s="368">
        <f aca="true" t="shared" si="3" ref="C79:I79">SUM(C4:C78)</f>
        <v>5272</v>
      </c>
      <c r="D79" s="367">
        <f t="shared" si="3"/>
        <v>1311</v>
      </c>
      <c r="E79" s="368">
        <f t="shared" si="3"/>
        <v>560998</v>
      </c>
      <c r="F79" s="367">
        <f t="shared" si="3"/>
        <v>0</v>
      </c>
      <c r="G79" s="368">
        <f t="shared" si="3"/>
        <v>257014</v>
      </c>
      <c r="H79" s="367">
        <f t="shared" si="3"/>
        <v>0</v>
      </c>
      <c r="I79" s="368">
        <f t="shared" si="3"/>
        <v>824595</v>
      </c>
    </row>
    <row r="80" spans="1:9" ht="16.5">
      <c r="A80" s="325"/>
      <c r="B80" s="326"/>
      <c r="C80" s="326"/>
      <c r="D80" s="326"/>
      <c r="E80" s="326"/>
      <c r="F80" s="326"/>
      <c r="G80" s="326"/>
      <c r="H80" s="326"/>
      <c r="I80" s="326"/>
    </row>
    <row r="81" spans="1:9" ht="16.5">
      <c r="A81" s="323"/>
      <c r="B81" s="324"/>
      <c r="C81" s="440" t="s">
        <v>450</v>
      </c>
      <c r="D81" s="441"/>
      <c r="E81" s="441"/>
      <c r="F81" s="441"/>
      <c r="G81" s="441"/>
      <c r="H81" s="441"/>
      <c r="I81" s="442"/>
    </row>
    <row r="82" spans="1:9" ht="16.5">
      <c r="A82" s="65" t="s">
        <v>0</v>
      </c>
      <c r="B82" s="66" t="s">
        <v>168</v>
      </c>
      <c r="C82" s="67" t="s">
        <v>1</v>
      </c>
      <c r="D82" s="67" t="s">
        <v>3</v>
      </c>
      <c r="E82" s="67" t="s">
        <v>5</v>
      </c>
      <c r="F82" s="67" t="s">
        <v>7</v>
      </c>
      <c r="G82" s="67" t="s">
        <v>9</v>
      </c>
      <c r="H82" s="67" t="s">
        <v>11</v>
      </c>
      <c r="I82" s="67" t="s">
        <v>13</v>
      </c>
    </row>
    <row r="83" spans="1:9" ht="16.5">
      <c r="A83" s="68"/>
      <c r="B83" s="70" t="s">
        <v>163</v>
      </c>
      <c r="C83" s="70" t="s">
        <v>2</v>
      </c>
      <c r="D83" s="70" t="s">
        <v>4</v>
      </c>
      <c r="E83" s="70" t="s">
        <v>6</v>
      </c>
      <c r="F83" s="70" t="s">
        <v>8</v>
      </c>
      <c r="G83" s="70" t="s">
        <v>10</v>
      </c>
      <c r="H83" s="70" t="s">
        <v>12</v>
      </c>
      <c r="I83" s="70" t="s">
        <v>14</v>
      </c>
    </row>
    <row r="84" spans="1:9" ht="17.25">
      <c r="A84" s="74" t="s">
        <v>40</v>
      </c>
      <c r="B84" s="28"/>
      <c r="C84" s="27"/>
      <c r="D84" s="34"/>
      <c r="E84" s="27"/>
      <c r="F84" s="34"/>
      <c r="G84" s="27"/>
      <c r="H84" s="34"/>
      <c r="I84" s="27"/>
    </row>
    <row r="85" spans="1:9" ht="15.75">
      <c r="A85" s="15" t="s">
        <v>41</v>
      </c>
      <c r="B85" s="34">
        <v>1002332</v>
      </c>
      <c r="C85" s="27">
        <v>689506</v>
      </c>
      <c r="D85" s="34">
        <v>222305</v>
      </c>
      <c r="E85" s="27">
        <v>159642</v>
      </c>
      <c r="F85" s="34"/>
      <c r="G85" s="27"/>
      <c r="H85" s="34">
        <v>5000</v>
      </c>
      <c r="I85" s="27">
        <f aca="true" t="shared" si="4" ref="I85:I94">SUM(C85:H85)-F85</f>
        <v>1076453</v>
      </c>
    </row>
    <row r="86" spans="1:9" ht="15.75">
      <c r="A86" s="15" t="s">
        <v>42</v>
      </c>
      <c r="B86" s="34">
        <v>128134</v>
      </c>
      <c r="C86" s="27">
        <v>86042</v>
      </c>
      <c r="D86" s="34">
        <v>28744</v>
      </c>
      <c r="E86" s="27">
        <v>16684</v>
      </c>
      <c r="F86" s="34"/>
      <c r="G86" s="27"/>
      <c r="H86" s="34"/>
      <c r="I86" s="27">
        <f t="shared" si="4"/>
        <v>131470</v>
      </c>
    </row>
    <row r="87" spans="1:9" ht="15.75">
      <c r="A87" s="15" t="s">
        <v>43</v>
      </c>
      <c r="B87" s="34">
        <v>686073</v>
      </c>
      <c r="C87" s="27"/>
      <c r="D87" s="34"/>
      <c r="E87" s="27"/>
      <c r="F87" s="34"/>
      <c r="G87" s="27">
        <v>775355</v>
      </c>
      <c r="H87" s="34"/>
      <c r="I87" s="27">
        <f t="shared" si="4"/>
        <v>775355</v>
      </c>
    </row>
    <row r="88" spans="1:9" ht="15.75">
      <c r="A88" s="15" t="s">
        <v>44</v>
      </c>
      <c r="B88" s="34">
        <v>21200</v>
      </c>
      <c r="C88" s="27"/>
      <c r="D88" s="34"/>
      <c r="E88" s="27"/>
      <c r="F88" s="34"/>
      <c r="G88" s="27">
        <v>23660</v>
      </c>
      <c r="H88" s="34"/>
      <c r="I88" s="27">
        <f t="shared" si="4"/>
        <v>23660</v>
      </c>
    </row>
    <row r="89" spans="1:9" ht="15.75">
      <c r="A89" s="15" t="s">
        <v>45</v>
      </c>
      <c r="B89" s="34">
        <v>4591</v>
      </c>
      <c r="C89" s="27">
        <v>1318</v>
      </c>
      <c r="D89" s="34">
        <v>457</v>
      </c>
      <c r="E89" s="27">
        <v>2533</v>
      </c>
      <c r="F89" s="34"/>
      <c r="G89" s="27"/>
      <c r="H89" s="34"/>
      <c r="I89" s="27">
        <f t="shared" si="4"/>
        <v>4308</v>
      </c>
    </row>
    <row r="90" spans="1:9" ht="15.75">
      <c r="A90" s="15" t="s">
        <v>46</v>
      </c>
      <c r="B90" s="34">
        <v>9299</v>
      </c>
      <c r="C90" s="27">
        <v>4653</v>
      </c>
      <c r="D90" s="34">
        <v>1548</v>
      </c>
      <c r="E90" s="27">
        <v>1925</v>
      </c>
      <c r="F90" s="34"/>
      <c r="G90" s="27"/>
      <c r="H90" s="34"/>
      <c r="I90" s="27">
        <f t="shared" si="4"/>
        <v>8126</v>
      </c>
    </row>
    <row r="91" spans="1:9" ht="15.75">
      <c r="A91" s="15" t="s">
        <v>47</v>
      </c>
      <c r="B91" s="34">
        <v>3884</v>
      </c>
      <c r="C91" s="27">
        <v>2056</v>
      </c>
      <c r="D91" s="34">
        <v>509</v>
      </c>
      <c r="E91" s="27">
        <v>1316</v>
      </c>
      <c r="F91" s="34"/>
      <c r="G91" s="27"/>
      <c r="H91" s="34"/>
      <c r="I91" s="27">
        <f t="shared" si="4"/>
        <v>3881</v>
      </c>
    </row>
    <row r="92" spans="1:9" ht="15.75">
      <c r="A92" s="15" t="s">
        <v>482</v>
      </c>
      <c r="B92" s="34">
        <v>5605</v>
      </c>
      <c r="C92" s="27">
        <v>936</v>
      </c>
      <c r="D92" s="34">
        <v>271</v>
      </c>
      <c r="E92" s="27">
        <v>1533</v>
      </c>
      <c r="F92" s="34"/>
      <c r="G92" s="27"/>
      <c r="H92" s="34"/>
      <c r="I92" s="27">
        <f t="shared" si="4"/>
        <v>2740</v>
      </c>
    </row>
    <row r="93" spans="1:9" ht="15.75">
      <c r="A93" s="15" t="s">
        <v>455</v>
      </c>
      <c r="B93" s="34">
        <v>52</v>
      </c>
      <c r="C93" s="27"/>
      <c r="D93" s="34"/>
      <c r="E93" s="27">
        <v>1850</v>
      </c>
      <c r="F93" s="34"/>
      <c r="G93" s="27"/>
      <c r="H93" s="34"/>
      <c r="I93" s="27">
        <f t="shared" si="4"/>
        <v>1850</v>
      </c>
    </row>
    <row r="94" spans="1:9" ht="15.75">
      <c r="A94" s="15" t="s">
        <v>456</v>
      </c>
      <c r="B94" s="34">
        <v>52</v>
      </c>
      <c r="C94" s="27"/>
      <c r="D94" s="34"/>
      <c r="E94" s="27">
        <v>1600</v>
      </c>
      <c r="F94" s="34"/>
      <c r="G94" s="27"/>
      <c r="H94" s="34"/>
      <c r="I94" s="27">
        <f t="shared" si="4"/>
        <v>1600</v>
      </c>
    </row>
    <row r="95" spans="1:9" ht="15.75">
      <c r="A95" s="71" t="s">
        <v>48</v>
      </c>
      <c r="B95" s="72">
        <f>SUM(B85:B94)</f>
        <v>1861222</v>
      </c>
      <c r="C95" s="73">
        <f>SUM(C85:C94)</f>
        <v>784511</v>
      </c>
      <c r="D95" s="72">
        <f aca="true" t="shared" si="5" ref="D95:I95">SUM(D85:D94)</f>
        <v>253834</v>
      </c>
      <c r="E95" s="73">
        <f>SUM(E85:E94)</f>
        <v>187083</v>
      </c>
      <c r="F95" s="72">
        <f t="shared" si="5"/>
        <v>0</v>
      </c>
      <c r="G95" s="73">
        <f t="shared" si="5"/>
        <v>799015</v>
      </c>
      <c r="H95" s="72">
        <f t="shared" si="5"/>
        <v>5000</v>
      </c>
      <c r="I95" s="73">
        <f t="shared" si="5"/>
        <v>2029443</v>
      </c>
    </row>
    <row r="96" spans="1:9" ht="15.75">
      <c r="A96" s="60"/>
      <c r="B96" s="60"/>
      <c r="C96" s="61"/>
      <c r="D96" s="60"/>
      <c r="E96" s="61"/>
      <c r="F96" s="60"/>
      <c r="G96" s="61"/>
      <c r="H96" s="60"/>
      <c r="I96" s="60"/>
    </row>
    <row r="97" spans="1:9" ht="15.75">
      <c r="A97" s="76" t="s">
        <v>49</v>
      </c>
      <c r="B97" s="77">
        <f aca="true" t="shared" si="6" ref="B97:I97">B79+B95</f>
        <v>2616086</v>
      </c>
      <c r="C97" s="78">
        <f t="shared" si="6"/>
        <v>789783</v>
      </c>
      <c r="D97" s="77">
        <f t="shared" si="6"/>
        <v>255145</v>
      </c>
      <c r="E97" s="78">
        <f t="shared" si="6"/>
        <v>748081</v>
      </c>
      <c r="F97" s="77">
        <f t="shared" si="6"/>
        <v>0</v>
      </c>
      <c r="G97" s="78">
        <f t="shared" si="6"/>
        <v>1056029</v>
      </c>
      <c r="H97" s="77">
        <f t="shared" si="6"/>
        <v>5000</v>
      </c>
      <c r="I97" s="77">
        <f t="shared" si="6"/>
        <v>2854038</v>
      </c>
    </row>
    <row r="98" spans="1:9" ht="15.75">
      <c r="A98" s="15" t="s">
        <v>50</v>
      </c>
      <c r="B98" s="27">
        <f>B97-B99</f>
        <v>2484512</v>
      </c>
      <c r="C98" s="27">
        <f>C97-C99</f>
        <v>789783</v>
      </c>
      <c r="D98" s="27">
        <f aca="true" t="shared" si="7" ref="D98:I98">D97-D99</f>
        <v>255145</v>
      </c>
      <c r="E98" s="27">
        <f t="shared" si="7"/>
        <v>665143</v>
      </c>
      <c r="F98" s="27">
        <f t="shared" si="7"/>
        <v>0</v>
      </c>
      <c r="G98" s="27">
        <f t="shared" si="7"/>
        <v>1010140</v>
      </c>
      <c r="H98" s="27">
        <f t="shared" si="7"/>
        <v>0</v>
      </c>
      <c r="I98" s="27">
        <f t="shared" si="7"/>
        <v>2720211</v>
      </c>
    </row>
    <row r="99" spans="1:9" ht="15.75">
      <c r="A99" s="58" t="s">
        <v>51</v>
      </c>
      <c r="B99" s="59">
        <v>131574</v>
      </c>
      <c r="C99" s="57"/>
      <c r="D99" s="59"/>
      <c r="E99" s="57">
        <v>82938</v>
      </c>
      <c r="F99" s="59"/>
      <c r="G99" s="57">
        <v>45889</v>
      </c>
      <c r="H99" s="59">
        <v>5000</v>
      </c>
      <c r="I99" s="57">
        <f>SUM(C99:H99)</f>
        <v>133827</v>
      </c>
    </row>
    <row r="100" spans="1:9" ht="15.75">
      <c r="A100" s="62"/>
      <c r="B100" s="62"/>
      <c r="C100" s="62"/>
      <c r="D100" s="62"/>
      <c r="E100" s="62"/>
      <c r="F100" s="62"/>
      <c r="G100" s="62"/>
      <c r="H100" s="62"/>
      <c r="I100" s="62"/>
    </row>
    <row r="101" spans="1:9" ht="15.75">
      <c r="A101" s="62"/>
      <c r="B101" s="62"/>
      <c r="C101" s="62"/>
      <c r="D101" s="62"/>
      <c r="E101" s="62"/>
      <c r="F101" s="62"/>
      <c r="G101" s="62"/>
      <c r="H101" s="62"/>
      <c r="I101" s="62"/>
    </row>
    <row r="102" spans="1:9" ht="15.75">
      <c r="A102" s="62"/>
      <c r="B102" s="62"/>
      <c r="C102" s="62"/>
      <c r="D102" s="62"/>
      <c r="E102" s="62"/>
      <c r="F102" s="62"/>
      <c r="G102" s="62"/>
      <c r="H102" s="62"/>
      <c r="I102" s="62"/>
    </row>
    <row r="103" spans="1:9" ht="15.75">
      <c r="A103" s="62"/>
      <c r="B103" s="62"/>
      <c r="C103" s="62"/>
      <c r="D103" s="62"/>
      <c r="E103" s="62"/>
      <c r="F103" s="62"/>
      <c r="G103" s="62"/>
      <c r="H103" s="62"/>
      <c r="I103" s="62"/>
    </row>
    <row r="104" spans="1:9" ht="15.75">
      <c r="A104" s="62"/>
      <c r="B104" s="62"/>
      <c r="C104" s="62"/>
      <c r="D104" s="62"/>
      <c r="E104" s="62"/>
      <c r="F104" s="62"/>
      <c r="G104" s="62"/>
      <c r="H104" s="62"/>
      <c r="I104" s="62"/>
    </row>
    <row r="105" spans="1:9" ht="15.75">
      <c r="A105" s="62"/>
      <c r="B105" s="62"/>
      <c r="C105" s="62"/>
      <c r="D105" s="62"/>
      <c r="E105" s="62"/>
      <c r="F105" s="62"/>
      <c r="G105" s="62"/>
      <c r="H105" s="62"/>
      <c r="I105" s="62"/>
    </row>
    <row r="106" spans="1:9" ht="15.75">
      <c r="A106" s="62"/>
      <c r="B106" s="62"/>
      <c r="C106" s="62"/>
      <c r="D106" s="62"/>
      <c r="E106" s="62"/>
      <c r="F106" s="62"/>
      <c r="G106" s="62"/>
      <c r="H106" s="62"/>
      <c r="I106" s="62"/>
    </row>
    <row r="107" spans="1:9" ht="15.75">
      <c r="A107" s="62"/>
      <c r="B107" s="62"/>
      <c r="C107" s="62"/>
      <c r="D107" s="62"/>
      <c r="E107" s="62"/>
      <c r="F107" s="62"/>
      <c r="G107" s="62"/>
      <c r="H107" s="62"/>
      <c r="I107" s="62"/>
    </row>
    <row r="108" spans="1:9" ht="15.75">
      <c r="A108" s="62"/>
      <c r="B108" s="62"/>
      <c r="C108" s="62"/>
      <c r="D108" s="62"/>
      <c r="E108" s="62"/>
      <c r="F108" s="62"/>
      <c r="G108" s="62"/>
      <c r="H108" s="62"/>
      <c r="I108" s="62"/>
    </row>
    <row r="109" spans="1:9" ht="15.75">
      <c r="A109" s="62"/>
      <c r="B109" s="62"/>
      <c r="C109" s="62"/>
      <c r="D109" s="62"/>
      <c r="E109" s="62"/>
      <c r="F109" s="62"/>
      <c r="G109" s="62"/>
      <c r="H109" s="62"/>
      <c r="I109" s="62"/>
    </row>
    <row r="110" spans="1:9" ht="15.75">
      <c r="A110" s="62"/>
      <c r="B110" s="62"/>
      <c r="C110" s="62"/>
      <c r="D110" s="62"/>
      <c r="E110" s="62"/>
      <c r="F110" s="62"/>
      <c r="G110" s="62"/>
      <c r="H110" s="62"/>
      <c r="I110" s="62"/>
    </row>
    <row r="111" spans="1:9" ht="15.75">
      <c r="A111" s="62"/>
      <c r="B111" s="62"/>
      <c r="C111" s="62"/>
      <c r="D111" s="62"/>
      <c r="E111" s="62"/>
      <c r="F111" s="62"/>
      <c r="G111" s="62"/>
      <c r="H111" s="62"/>
      <c r="I111" s="62"/>
    </row>
    <row r="112" spans="1:9" ht="15.75">
      <c r="A112" s="62"/>
      <c r="B112" s="62"/>
      <c r="C112" s="62"/>
      <c r="D112" s="62"/>
      <c r="E112" s="62"/>
      <c r="F112" s="62"/>
      <c r="G112" s="62"/>
      <c r="H112" s="62"/>
      <c r="I112" s="62"/>
    </row>
    <row r="113" spans="1:9" ht="15.75">
      <c r="A113" s="62"/>
      <c r="B113" s="62"/>
      <c r="C113" s="62"/>
      <c r="D113" s="62"/>
      <c r="E113" s="62"/>
      <c r="F113" s="62"/>
      <c r="G113" s="62"/>
      <c r="H113" s="62"/>
      <c r="I113" s="62"/>
    </row>
    <row r="114" spans="1:9" ht="12.75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12.75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12.75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12.75">
      <c r="A117" s="5"/>
      <c r="B117" s="5"/>
      <c r="C117" s="5"/>
      <c r="D117" s="5"/>
      <c r="E117" s="5"/>
      <c r="F117" s="5"/>
      <c r="G117" s="5"/>
      <c r="H117" s="5"/>
      <c r="I117" s="5"/>
    </row>
  </sheetData>
  <mergeCells count="4">
    <mergeCell ref="C1:I1"/>
    <mergeCell ref="C81:I81"/>
    <mergeCell ref="C26:I26"/>
    <mergeCell ref="C57:I57"/>
  </mergeCells>
  <printOptions horizontalCentered="1" verticalCentered="1"/>
  <pageMargins left="0.1968503937007874" right="0.1968503937007874" top="1.1811023622047245" bottom="0.984251968503937" header="0.5118110236220472" footer="0.5118110236220472"/>
  <pageSetup horizontalDpi="300" verticalDpi="300" orientation="landscape" paperSize="9" scale="64" r:id="rId1"/>
  <headerFooter alignWithMargins="0">
    <oddHeader>&amp;C&amp;"Times New Roman CE,Normál"&amp;18Önkormányzati gazdálkodás kiadásai&amp;R&amp;"Times New Roman CE,Normál"&amp;12 4. sz. melléklet
(ezer Ft-ban)</oddHeader>
    <oddFooter>&amp;L&amp;"Times New Roman CE,Normál"&amp;D / &amp;T
Kapossy Béláné&amp;C&amp;"Times New Roman CE,Normál"&amp;F/&amp;A.xls      Ráczné&amp;R&amp;"Times New Roman CE,Normál"&amp;P/&amp;N</oddFooter>
  </headerFooter>
  <rowBreaks count="2" manualBreakCount="2">
    <brk id="25" max="255" man="1"/>
    <brk id="55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82"/>
  <sheetViews>
    <sheetView zoomScaleSheetLayoutView="100" workbookViewId="0" topLeftCell="A67">
      <selection activeCell="D28" sqref="D28"/>
    </sheetView>
  </sheetViews>
  <sheetFormatPr defaultColWidth="9.00390625" defaultRowHeight="12.75"/>
  <cols>
    <col min="1" max="1" width="61.125" style="0" customWidth="1"/>
    <col min="2" max="2" width="14.625" style="0" customWidth="1"/>
    <col min="3" max="3" width="14.00390625" style="0" customWidth="1"/>
    <col min="4" max="4" width="19.625" style="0" customWidth="1"/>
  </cols>
  <sheetData>
    <row r="1" spans="1:4" ht="15" customHeight="1">
      <c r="A1" s="333" t="s">
        <v>0</v>
      </c>
      <c r="B1" s="333" t="s">
        <v>168</v>
      </c>
      <c r="C1" s="333" t="s">
        <v>462</v>
      </c>
      <c r="D1" s="333" t="s">
        <v>54</v>
      </c>
    </row>
    <row r="2" spans="1:4" ht="15" customHeight="1">
      <c r="A2" s="334"/>
      <c r="B2" s="334" t="s">
        <v>52</v>
      </c>
      <c r="C2" s="334" t="s">
        <v>53</v>
      </c>
      <c r="D2" s="334"/>
    </row>
    <row r="3" spans="1:4" ht="15" customHeight="1">
      <c r="A3" s="85"/>
      <c r="B3" s="85"/>
      <c r="C3" s="85"/>
      <c r="D3" s="85"/>
    </row>
    <row r="4" spans="1:4" ht="18" customHeight="1">
      <c r="A4" s="327" t="s">
        <v>532</v>
      </c>
      <c r="B4" s="328"/>
      <c r="C4" s="328"/>
      <c r="D4" s="84"/>
    </row>
    <row r="5" spans="1:4" ht="15" customHeight="1">
      <c r="A5" s="84"/>
      <c r="B5" s="328"/>
      <c r="C5" s="328"/>
      <c r="D5" s="84"/>
    </row>
    <row r="6" spans="1:4" ht="15" customHeight="1">
      <c r="A6" s="84" t="s">
        <v>513</v>
      </c>
      <c r="B6" s="331">
        <v>12000</v>
      </c>
      <c r="C6" s="331">
        <v>11000</v>
      </c>
      <c r="D6" s="84"/>
    </row>
    <row r="7" spans="1:4" ht="15" customHeight="1">
      <c r="A7" s="84" t="s">
        <v>514</v>
      </c>
      <c r="B7" s="331"/>
      <c r="C7" s="331"/>
      <c r="D7" s="84"/>
    </row>
    <row r="8" spans="1:4" ht="15" customHeight="1">
      <c r="A8" s="84" t="s">
        <v>495</v>
      </c>
      <c r="B8" s="331">
        <v>1340</v>
      </c>
      <c r="C8" s="331">
        <v>93</v>
      </c>
      <c r="D8" s="330"/>
    </row>
    <row r="9" spans="1:4" ht="15" customHeight="1">
      <c r="A9" s="84" t="s">
        <v>496</v>
      </c>
      <c r="B9" s="331">
        <v>5930</v>
      </c>
      <c r="C9" s="331">
        <v>3927</v>
      </c>
      <c r="D9" s="330"/>
    </row>
    <row r="10" spans="1:4" ht="15" customHeight="1">
      <c r="A10" s="84" t="s">
        <v>464</v>
      </c>
      <c r="B10" s="331">
        <v>7500</v>
      </c>
      <c r="C10" s="331">
        <v>6000</v>
      </c>
      <c r="D10" s="330"/>
    </row>
    <row r="11" spans="1:4" ht="15" customHeight="1">
      <c r="A11" s="84" t="s">
        <v>515</v>
      </c>
      <c r="B11" s="331"/>
      <c r="C11" s="331">
        <v>200</v>
      </c>
      <c r="D11" s="330"/>
    </row>
    <row r="12" spans="1:4" ht="15" customHeight="1">
      <c r="A12" s="84" t="s">
        <v>516</v>
      </c>
      <c r="B12" s="331"/>
      <c r="C12" s="331">
        <v>1500</v>
      </c>
      <c r="D12" s="330"/>
    </row>
    <row r="13" spans="1:4" ht="15" customHeight="1">
      <c r="A13" s="84" t="s">
        <v>497</v>
      </c>
      <c r="B13" s="331"/>
      <c r="C13" s="331">
        <v>250</v>
      </c>
      <c r="D13" s="330"/>
    </row>
    <row r="14" spans="1:4" ht="15" customHeight="1">
      <c r="A14" s="332" t="s">
        <v>498</v>
      </c>
      <c r="B14" s="331"/>
      <c r="C14" s="331">
        <v>500</v>
      </c>
      <c r="D14" s="84"/>
    </row>
    <row r="15" spans="1:4" ht="15" customHeight="1">
      <c r="A15" s="332" t="s">
        <v>517</v>
      </c>
      <c r="B15" s="331"/>
      <c r="C15" s="331">
        <v>200</v>
      </c>
      <c r="D15" s="84"/>
    </row>
    <row r="16" spans="1:4" ht="18" customHeight="1">
      <c r="A16" s="84" t="s">
        <v>167</v>
      </c>
      <c r="B16" s="331">
        <v>19276</v>
      </c>
      <c r="C16" s="331"/>
      <c r="D16" s="330"/>
    </row>
    <row r="17" spans="1:4" ht="18" customHeight="1">
      <c r="A17" s="329"/>
      <c r="B17" s="328"/>
      <c r="C17" s="328"/>
      <c r="D17" s="330"/>
    </row>
    <row r="18" spans="1:4" ht="18" customHeight="1">
      <c r="A18" s="363" t="s">
        <v>483</v>
      </c>
      <c r="B18" s="331"/>
      <c r="C18" s="331"/>
      <c r="D18" s="330"/>
    </row>
    <row r="19" spans="1:4" ht="18" customHeight="1">
      <c r="A19" s="84" t="s">
        <v>464</v>
      </c>
      <c r="B19" s="331"/>
      <c r="C19" s="331">
        <v>5780</v>
      </c>
      <c r="D19" s="330"/>
    </row>
    <row r="20" spans="1:4" ht="18" customHeight="1">
      <c r="A20" s="84" t="s">
        <v>463</v>
      </c>
      <c r="B20" s="331"/>
      <c r="C20" s="331">
        <v>15000</v>
      </c>
      <c r="D20" s="330"/>
    </row>
    <row r="21" spans="1:4" ht="18" customHeight="1">
      <c r="A21" s="84" t="s">
        <v>518</v>
      </c>
      <c r="B21" s="331"/>
      <c r="C21" s="331">
        <v>150</v>
      </c>
      <c r="D21" s="330"/>
    </row>
    <row r="22" spans="1:4" ht="18" customHeight="1">
      <c r="A22" s="84" t="s">
        <v>612</v>
      </c>
      <c r="B22" s="331"/>
      <c r="C22" s="331">
        <v>1116</v>
      </c>
      <c r="D22" s="330"/>
    </row>
    <row r="23" spans="1:4" ht="18" customHeight="1">
      <c r="A23" s="84" t="s">
        <v>613</v>
      </c>
      <c r="B23" s="331"/>
      <c r="C23" s="331">
        <v>173</v>
      </c>
      <c r="D23" s="330"/>
    </row>
    <row r="24" spans="1:4" ht="18" customHeight="1">
      <c r="A24" s="329"/>
      <c r="B24" s="328"/>
      <c r="C24" s="328"/>
      <c r="D24" s="330"/>
    </row>
    <row r="25" spans="1:4" ht="15" customHeight="1">
      <c r="A25" s="335" t="s">
        <v>533</v>
      </c>
      <c r="B25" s="336">
        <f>SUM(B6:B24)</f>
        <v>46046</v>
      </c>
      <c r="C25" s="336">
        <f>SUM(C6:C24)</f>
        <v>45889</v>
      </c>
      <c r="D25" s="337"/>
    </row>
    <row r="26" spans="1:4" ht="15" customHeight="1">
      <c r="A26" s="84"/>
      <c r="B26" s="331"/>
      <c r="C26" s="331"/>
      <c r="D26" s="330"/>
    </row>
    <row r="27" spans="1:4" ht="15" customHeight="1">
      <c r="A27" s="327" t="s">
        <v>534</v>
      </c>
      <c r="B27" s="331"/>
      <c r="C27" s="331"/>
      <c r="D27" s="330"/>
    </row>
    <row r="28" spans="1:4" ht="15" customHeight="1">
      <c r="A28" s="84"/>
      <c r="B28" s="331"/>
      <c r="C28" s="331"/>
      <c r="D28" s="330"/>
    </row>
    <row r="29" spans="1:4" ht="15" customHeight="1">
      <c r="A29" s="84" t="s">
        <v>55</v>
      </c>
      <c r="B29" s="331">
        <v>25781</v>
      </c>
      <c r="C29" s="331">
        <v>27116</v>
      </c>
      <c r="D29" s="84"/>
    </row>
    <row r="30" spans="1:4" ht="15" customHeight="1">
      <c r="A30" s="84" t="s">
        <v>521</v>
      </c>
      <c r="B30" s="331"/>
      <c r="C30" s="331"/>
      <c r="D30" s="84"/>
    </row>
    <row r="31" spans="1:4" ht="15" customHeight="1">
      <c r="A31" s="84" t="s">
        <v>522</v>
      </c>
      <c r="B31" s="331">
        <v>160</v>
      </c>
      <c r="C31" s="331">
        <v>160</v>
      </c>
      <c r="D31" s="84"/>
    </row>
    <row r="32" spans="1:4" ht="15" customHeight="1">
      <c r="A32" s="84" t="s">
        <v>56</v>
      </c>
      <c r="B32" s="331"/>
      <c r="C32" s="331"/>
      <c r="D32" s="84"/>
    </row>
    <row r="33" spans="1:4" ht="15" customHeight="1">
      <c r="A33" s="84" t="s">
        <v>523</v>
      </c>
      <c r="B33" s="331"/>
      <c r="C33" s="331"/>
      <c r="D33" s="84"/>
    </row>
    <row r="34" spans="1:4" ht="15" customHeight="1">
      <c r="A34" s="84" t="s">
        <v>57</v>
      </c>
      <c r="B34" s="331">
        <v>41000</v>
      </c>
      <c r="C34" s="331">
        <v>15000</v>
      </c>
      <c r="D34" s="84"/>
    </row>
    <row r="35" spans="1:4" ht="15" customHeight="1">
      <c r="A35" s="84" t="s">
        <v>524</v>
      </c>
      <c r="B35" s="331"/>
      <c r="C35" s="331"/>
      <c r="D35" s="84" t="s">
        <v>499</v>
      </c>
    </row>
    <row r="36" spans="1:4" ht="15" customHeight="1">
      <c r="A36" s="84" t="s">
        <v>57</v>
      </c>
      <c r="B36" s="331">
        <v>35500</v>
      </c>
      <c r="C36" s="331">
        <v>7500</v>
      </c>
      <c r="D36" s="84" t="s">
        <v>500</v>
      </c>
    </row>
    <row r="37" spans="1:4" ht="15" customHeight="1">
      <c r="A37" s="84" t="s">
        <v>618</v>
      </c>
      <c r="B37" s="331"/>
      <c r="C37" s="331">
        <v>1817</v>
      </c>
      <c r="D37" s="84"/>
    </row>
    <row r="38" spans="1:4" ht="15" customHeight="1">
      <c r="A38" s="84" t="s">
        <v>525</v>
      </c>
      <c r="B38" s="331"/>
      <c r="C38" s="331"/>
      <c r="D38" s="84"/>
    </row>
    <row r="39" spans="1:4" ht="15" customHeight="1">
      <c r="A39" s="84" t="s">
        <v>57</v>
      </c>
      <c r="B39" s="331">
        <v>27000</v>
      </c>
      <c r="C39" s="331">
        <v>14000</v>
      </c>
      <c r="D39" s="84"/>
    </row>
    <row r="40" spans="1:4" ht="15" customHeight="1">
      <c r="A40" s="84" t="s">
        <v>618</v>
      </c>
      <c r="B40" s="331"/>
      <c r="C40" s="331">
        <v>850</v>
      </c>
      <c r="D40" s="84"/>
    </row>
    <row r="41" spans="1:4" ht="15" customHeight="1">
      <c r="A41" s="84" t="s">
        <v>58</v>
      </c>
      <c r="B41" s="331"/>
      <c r="C41" s="331"/>
      <c r="D41" s="84"/>
    </row>
    <row r="42" spans="1:4" ht="15" customHeight="1">
      <c r="A42" s="84" t="s">
        <v>501</v>
      </c>
      <c r="B42" s="331">
        <v>1370</v>
      </c>
      <c r="C42" s="331">
        <v>1411</v>
      </c>
      <c r="D42" s="84"/>
    </row>
    <row r="43" spans="1:4" ht="15" customHeight="1">
      <c r="A43" s="84" t="s">
        <v>59</v>
      </c>
      <c r="B43" s="331">
        <v>900</v>
      </c>
      <c r="C43" s="331">
        <v>900</v>
      </c>
      <c r="D43" s="84"/>
    </row>
    <row r="44" spans="1:4" ht="15" customHeight="1">
      <c r="A44" s="84" t="s">
        <v>526</v>
      </c>
      <c r="B44" s="331">
        <v>200</v>
      </c>
      <c r="C44" s="331">
        <v>200</v>
      </c>
      <c r="D44" s="84"/>
    </row>
    <row r="45" spans="1:4" ht="15" customHeight="1">
      <c r="A45" s="84" t="s">
        <v>60</v>
      </c>
      <c r="B45" s="331">
        <v>800</v>
      </c>
      <c r="C45" s="331">
        <v>900</v>
      </c>
      <c r="D45" s="84"/>
    </row>
    <row r="46" spans="1:4" ht="15" customHeight="1">
      <c r="A46" s="7" t="s">
        <v>527</v>
      </c>
      <c r="B46" s="364">
        <v>198</v>
      </c>
      <c r="C46" s="364">
        <v>198</v>
      </c>
      <c r="D46" s="7"/>
    </row>
    <row r="47" spans="1:4" ht="15" customHeight="1">
      <c r="A47" s="333" t="s">
        <v>0</v>
      </c>
      <c r="B47" s="333" t="s">
        <v>168</v>
      </c>
      <c r="C47" s="333" t="s">
        <v>462</v>
      </c>
      <c r="D47" s="333" t="s">
        <v>54</v>
      </c>
    </row>
    <row r="48" spans="1:4" ht="15" customHeight="1">
      <c r="A48" s="334"/>
      <c r="B48" s="334" t="s">
        <v>52</v>
      </c>
      <c r="C48" s="334" t="s">
        <v>53</v>
      </c>
      <c r="D48" s="334"/>
    </row>
    <row r="49" spans="1:4" ht="15" customHeight="1">
      <c r="A49" s="84" t="s">
        <v>61</v>
      </c>
      <c r="B49" s="331"/>
      <c r="C49" s="331">
        <v>1050</v>
      </c>
      <c r="D49" s="84"/>
    </row>
    <row r="50" spans="1:4" ht="15" customHeight="1">
      <c r="A50" s="84" t="s">
        <v>502</v>
      </c>
      <c r="B50" s="331">
        <v>310</v>
      </c>
      <c r="C50" s="331"/>
      <c r="D50" s="84"/>
    </row>
    <row r="51" spans="1:4" ht="15" customHeight="1">
      <c r="A51" s="84" t="s">
        <v>503</v>
      </c>
      <c r="B51" s="331">
        <v>200</v>
      </c>
      <c r="C51" s="331"/>
      <c r="D51" s="84"/>
    </row>
    <row r="52" spans="1:4" ht="15" customHeight="1">
      <c r="A52" s="84" t="s">
        <v>504</v>
      </c>
      <c r="B52" s="331">
        <v>540</v>
      </c>
      <c r="C52" s="331"/>
      <c r="D52" s="84"/>
    </row>
    <row r="53" spans="1:4" ht="15" customHeight="1">
      <c r="A53" s="84" t="s">
        <v>623</v>
      </c>
      <c r="B53" s="331"/>
      <c r="C53" s="331"/>
      <c r="D53" s="84"/>
    </row>
    <row r="54" spans="1:4" ht="15" customHeight="1">
      <c r="A54" s="84" t="s">
        <v>62</v>
      </c>
      <c r="B54" s="331">
        <v>1500</v>
      </c>
      <c r="C54" s="331">
        <v>1500</v>
      </c>
      <c r="D54" s="84"/>
    </row>
    <row r="55" spans="1:4" ht="15" customHeight="1">
      <c r="A55" s="84" t="s">
        <v>465</v>
      </c>
      <c r="B55" s="331">
        <v>50</v>
      </c>
      <c r="C55" s="331">
        <v>50</v>
      </c>
      <c r="D55" s="84"/>
    </row>
    <row r="56" spans="1:4" ht="15" customHeight="1">
      <c r="A56" s="84" t="s">
        <v>528</v>
      </c>
      <c r="B56" s="331"/>
      <c r="C56" s="331">
        <v>3150</v>
      </c>
      <c r="D56" s="84"/>
    </row>
    <row r="57" spans="1:4" ht="15" customHeight="1">
      <c r="A57" s="332" t="s">
        <v>505</v>
      </c>
      <c r="B57" s="331">
        <v>900</v>
      </c>
      <c r="C57" s="331"/>
      <c r="D57" s="84"/>
    </row>
    <row r="58" spans="1:4" ht="15" customHeight="1">
      <c r="A58" s="332" t="s">
        <v>506</v>
      </c>
      <c r="B58" s="331">
        <v>600</v>
      </c>
      <c r="C58" s="331"/>
      <c r="D58" s="84"/>
    </row>
    <row r="59" spans="1:4" ht="15" customHeight="1">
      <c r="A59" s="332" t="s">
        <v>507</v>
      </c>
      <c r="B59" s="331">
        <v>300</v>
      </c>
      <c r="C59" s="331"/>
      <c r="D59" s="84"/>
    </row>
    <row r="60" spans="1:4" ht="15" customHeight="1">
      <c r="A60" s="332" t="s">
        <v>508</v>
      </c>
      <c r="B60" s="331">
        <v>200</v>
      </c>
      <c r="C60" s="331"/>
      <c r="D60" s="84"/>
    </row>
    <row r="61" spans="1:4" ht="15" customHeight="1">
      <c r="A61" s="332" t="s">
        <v>509</v>
      </c>
      <c r="B61" s="331">
        <v>1000</v>
      </c>
      <c r="C61" s="331"/>
      <c r="D61" s="84"/>
    </row>
    <row r="62" spans="1:4" ht="15" customHeight="1">
      <c r="A62" s="332" t="s">
        <v>510</v>
      </c>
      <c r="B62" s="331"/>
      <c r="C62" s="331">
        <v>116</v>
      </c>
      <c r="D62" s="84"/>
    </row>
    <row r="63" spans="1:4" ht="15" customHeight="1">
      <c r="A63" s="332" t="s">
        <v>529</v>
      </c>
      <c r="B63" s="331"/>
      <c r="C63" s="331">
        <v>70</v>
      </c>
      <c r="D63" s="84" t="s">
        <v>511</v>
      </c>
    </row>
    <row r="64" spans="1:4" ht="15" customHeight="1">
      <c r="A64" s="332" t="s">
        <v>530</v>
      </c>
      <c r="B64" s="331"/>
      <c r="C64" s="331"/>
      <c r="D64" s="84"/>
    </row>
    <row r="65" spans="1:4" ht="15" customHeight="1">
      <c r="A65" s="332" t="s">
        <v>512</v>
      </c>
      <c r="B65" s="331"/>
      <c r="C65" s="331"/>
      <c r="D65" s="84"/>
    </row>
    <row r="66" spans="1:4" ht="12.75">
      <c r="A66" s="332" t="s">
        <v>531</v>
      </c>
      <c r="B66" s="331"/>
      <c r="C66" s="331">
        <v>100</v>
      </c>
      <c r="D66" s="84"/>
    </row>
    <row r="67" spans="1:4" ht="12.75">
      <c r="A67" s="332" t="s">
        <v>619</v>
      </c>
      <c r="B67" s="331"/>
      <c r="C67" s="331">
        <v>400</v>
      </c>
      <c r="D67" s="84"/>
    </row>
    <row r="68" spans="1:4" ht="12.75">
      <c r="A68" s="332" t="s">
        <v>167</v>
      </c>
      <c r="B68" s="331">
        <v>71016</v>
      </c>
      <c r="C68" s="331"/>
      <c r="D68" s="84"/>
    </row>
    <row r="69" spans="1:4" ht="12.75">
      <c r="A69" s="332"/>
      <c r="B69" s="331"/>
      <c r="C69" s="331"/>
      <c r="D69" s="84"/>
    </row>
    <row r="70" spans="1:4" ht="12.75">
      <c r="A70" s="365" t="s">
        <v>483</v>
      </c>
      <c r="B70" s="331"/>
      <c r="C70" s="331"/>
      <c r="D70" s="84"/>
    </row>
    <row r="71" spans="1:4" ht="12.75">
      <c r="A71" s="332" t="s">
        <v>519</v>
      </c>
      <c r="B71" s="331"/>
      <c r="C71" s="331">
        <v>7230</v>
      </c>
      <c r="D71" s="84"/>
    </row>
    <row r="72" spans="1:4" ht="12.75">
      <c r="A72" s="332" t="s">
        <v>520</v>
      </c>
      <c r="B72" s="331"/>
      <c r="C72" s="331">
        <v>4719</v>
      </c>
      <c r="D72" s="84"/>
    </row>
    <row r="73" spans="1:4" ht="12.75">
      <c r="A73" s="332" t="s">
        <v>614</v>
      </c>
      <c r="B73" s="331"/>
      <c r="C73" s="331">
        <v>790</v>
      </c>
      <c r="D73" s="84"/>
    </row>
    <row r="74" spans="1:4" ht="12.75">
      <c r="A74" s="332" t="s">
        <v>615</v>
      </c>
      <c r="B74" s="331"/>
      <c r="C74" s="331">
        <v>807</v>
      </c>
      <c r="D74" s="84"/>
    </row>
    <row r="75" spans="1:4" ht="12.75">
      <c r="A75" s="332" t="s">
        <v>616</v>
      </c>
      <c r="B75" s="331"/>
      <c r="C75" s="331">
        <v>938</v>
      </c>
      <c r="D75" s="84"/>
    </row>
    <row r="76" spans="1:4" ht="12.75">
      <c r="A76" s="332" t="s">
        <v>617</v>
      </c>
      <c r="B76" s="331"/>
      <c r="C76" s="331">
        <v>100</v>
      </c>
      <c r="D76" s="84"/>
    </row>
    <row r="77" spans="1:4" ht="12.75">
      <c r="A77" s="332"/>
      <c r="B77" s="331"/>
      <c r="C77" s="331"/>
      <c r="D77" s="84"/>
    </row>
    <row r="78" spans="1:4" ht="12.75">
      <c r="A78" s="332"/>
      <c r="B78" s="331"/>
      <c r="C78" s="331"/>
      <c r="D78" s="84"/>
    </row>
    <row r="79" spans="1:4" ht="12.75">
      <c r="A79" s="332"/>
      <c r="B79" s="331"/>
      <c r="C79" s="331"/>
      <c r="D79" s="84"/>
    </row>
    <row r="80" spans="1:4" ht="12.75">
      <c r="A80" s="338" t="s">
        <v>64</v>
      </c>
      <c r="B80" s="336">
        <f>SUM(B29:B79)</f>
        <v>209525</v>
      </c>
      <c r="C80" s="336">
        <f>SUM(C29:C79)</f>
        <v>91072</v>
      </c>
      <c r="D80" s="339"/>
    </row>
    <row r="81" spans="1:4" ht="12.75">
      <c r="A81" s="5"/>
      <c r="B81" s="5"/>
      <c r="C81" s="5"/>
      <c r="D81" s="5"/>
    </row>
    <row r="82" spans="1:4" ht="14.25">
      <c r="A82" s="340" t="s">
        <v>535</v>
      </c>
      <c r="B82" s="341">
        <f>B25+B80</f>
        <v>255571</v>
      </c>
      <c r="C82" s="341">
        <f>C25+C80</f>
        <v>136961</v>
      </c>
      <c r="D82" s="284"/>
    </row>
  </sheetData>
  <printOptions horizontalCentered="1"/>
  <pageMargins left="0.3937007874015748" right="0.3937007874015748" top="1.7716535433070868" bottom="0.984251968503937" header="0.5118110236220472" footer="0.5118110236220472"/>
  <pageSetup horizontalDpi="300" verticalDpi="300" orientation="portrait" paperSize="9" scale="87" r:id="rId1"/>
  <headerFooter alignWithMargins="0">
    <oddHeader>&amp;C&amp;"Times New Roman CE,Normál"&amp;18Egyéb szervezetek támogatása
2002. év&amp;R&amp;"Times New Roman CE,Normál"&amp;12 4/a. sz. melléklet
(ezer Ft-ban)</oddHeader>
    <oddFooter>&amp;L&amp;"Times New Roman CE,Normál"&amp;D / &amp;T
Kapossy Béláné&amp;C&amp;"Times New Roman CE,Normál"&amp;F/&amp;A.xls       Ráczné&amp;R&amp;"Times New Roman CE,Normál"&amp;P/&amp;N</oddFooter>
  </headerFooter>
  <rowBreaks count="1" manualBreakCount="1">
    <brk id="46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31">
      <selection activeCell="C44" sqref="C44"/>
    </sheetView>
  </sheetViews>
  <sheetFormatPr defaultColWidth="9.00390625" defaultRowHeight="12.75"/>
  <cols>
    <col min="1" max="1" width="63.00390625" style="0" customWidth="1"/>
    <col min="2" max="2" width="22.00390625" style="0" customWidth="1"/>
    <col min="3" max="3" width="16.125" style="0" customWidth="1"/>
    <col min="4" max="4" width="16.875" style="0" hidden="1" customWidth="1"/>
    <col min="5" max="5" width="20.875" style="0" hidden="1" customWidth="1"/>
  </cols>
  <sheetData>
    <row r="1" spans="1:5" ht="19.5" customHeight="1">
      <c r="A1" s="9" t="s">
        <v>0</v>
      </c>
      <c r="B1" s="10" t="s">
        <v>63</v>
      </c>
      <c r="C1" s="10" t="s">
        <v>262</v>
      </c>
      <c r="D1" s="443" t="s">
        <v>7</v>
      </c>
      <c r="E1" s="444"/>
    </row>
    <row r="2" spans="1:5" ht="19.5" customHeight="1">
      <c r="A2" s="11"/>
      <c r="B2" s="12" t="s">
        <v>163</v>
      </c>
      <c r="C2" s="12" t="s">
        <v>53</v>
      </c>
      <c r="D2" s="39" t="s">
        <v>65</v>
      </c>
      <c r="E2" s="13" t="s">
        <v>66</v>
      </c>
    </row>
    <row r="3" spans="1:5" ht="19.5" customHeight="1">
      <c r="A3" s="26" t="s">
        <v>67</v>
      </c>
      <c r="B3" s="27">
        <v>15151</v>
      </c>
      <c r="C3" s="27">
        <v>3760</v>
      </c>
      <c r="D3" s="27">
        <v>940</v>
      </c>
      <c r="E3" s="35">
        <v>2820</v>
      </c>
    </row>
    <row r="4" spans="1:5" ht="19.5" customHeight="1">
      <c r="A4" s="26" t="s">
        <v>68</v>
      </c>
      <c r="B4" s="27">
        <v>94682</v>
      </c>
      <c r="C4" s="27">
        <v>149112</v>
      </c>
      <c r="D4" s="27">
        <v>14911</v>
      </c>
      <c r="E4" s="35">
        <v>134201</v>
      </c>
    </row>
    <row r="5" spans="1:5" ht="19.5" customHeight="1">
      <c r="A5" s="26" t="s">
        <v>69</v>
      </c>
      <c r="B5" s="27">
        <v>158648</v>
      </c>
      <c r="C5" s="27">
        <v>100000</v>
      </c>
      <c r="D5" s="27">
        <v>50989</v>
      </c>
      <c r="E5" s="35">
        <v>49011</v>
      </c>
    </row>
    <row r="6" spans="1:5" ht="19.5" customHeight="1">
      <c r="A6" s="26" t="s">
        <v>70</v>
      </c>
      <c r="B6" s="27">
        <v>7184</v>
      </c>
      <c r="C6" s="27">
        <v>10500</v>
      </c>
      <c r="D6" s="27">
        <v>1050</v>
      </c>
      <c r="E6" s="35">
        <v>9450</v>
      </c>
    </row>
    <row r="7" spans="1:5" ht="19.5" customHeight="1">
      <c r="A7" s="26" t="s">
        <v>71</v>
      </c>
      <c r="B7" s="27">
        <v>201600</v>
      </c>
      <c r="C7" s="27">
        <v>215280</v>
      </c>
      <c r="D7" s="27">
        <v>21528</v>
      </c>
      <c r="E7" s="35">
        <v>193752</v>
      </c>
    </row>
    <row r="8" spans="1:5" ht="19.5" customHeight="1">
      <c r="A8" s="26" t="s">
        <v>72</v>
      </c>
      <c r="B8" s="27"/>
      <c r="C8" s="27"/>
      <c r="D8" s="27"/>
      <c r="E8" s="35"/>
    </row>
    <row r="9" spans="1:5" ht="19.5" customHeight="1">
      <c r="A9" s="26" t="s">
        <v>71</v>
      </c>
      <c r="B9" s="27">
        <v>2016</v>
      </c>
      <c r="C9" s="27">
        <v>2760</v>
      </c>
      <c r="D9" s="27">
        <v>2760</v>
      </c>
      <c r="E9" s="35">
        <v>0</v>
      </c>
    </row>
    <row r="10" spans="1:5" ht="19.5" customHeight="1">
      <c r="A10" s="26" t="s">
        <v>73</v>
      </c>
      <c r="B10" s="27"/>
      <c r="C10" s="27"/>
      <c r="D10" s="27"/>
      <c r="E10" s="35"/>
    </row>
    <row r="11" spans="1:5" ht="19.5" customHeight="1">
      <c r="A11" s="26" t="s">
        <v>74</v>
      </c>
      <c r="B11" s="27">
        <v>16800</v>
      </c>
      <c r="C11" s="27">
        <v>11500</v>
      </c>
      <c r="D11" s="27">
        <v>0</v>
      </c>
      <c r="E11" s="35">
        <v>11500</v>
      </c>
    </row>
    <row r="12" spans="1:5" ht="19.5" customHeight="1">
      <c r="A12" s="26" t="s">
        <v>75</v>
      </c>
      <c r="B12" s="27"/>
      <c r="C12" s="27"/>
      <c r="D12" s="27"/>
      <c r="E12" s="35"/>
    </row>
    <row r="13" spans="1:5" ht="19.5" customHeight="1">
      <c r="A13" s="26" t="s">
        <v>74</v>
      </c>
      <c r="B13" s="27">
        <v>168</v>
      </c>
      <c r="C13" s="27">
        <v>230</v>
      </c>
      <c r="D13" s="27">
        <v>230</v>
      </c>
      <c r="E13" s="35">
        <v>0</v>
      </c>
    </row>
    <row r="14" spans="1:5" ht="19.5" customHeight="1">
      <c r="A14" s="26" t="s">
        <v>73</v>
      </c>
      <c r="B14" s="27"/>
      <c r="C14" s="27"/>
      <c r="D14" s="27"/>
      <c r="E14" s="35"/>
    </row>
    <row r="15" spans="1:5" ht="19.5" customHeight="1">
      <c r="A15" s="26" t="s">
        <v>76</v>
      </c>
      <c r="B15" s="27">
        <v>10300</v>
      </c>
      <c r="C15" s="27">
        <v>9000</v>
      </c>
      <c r="D15" s="27">
        <v>9000</v>
      </c>
      <c r="E15" s="35">
        <v>0</v>
      </c>
    </row>
    <row r="16" spans="1:5" ht="19.5" customHeight="1">
      <c r="A16" s="26" t="s">
        <v>77</v>
      </c>
      <c r="B16" s="27"/>
      <c r="C16" s="27"/>
      <c r="D16" s="27"/>
      <c r="E16" s="35"/>
    </row>
    <row r="17" spans="1:5" ht="19.5" customHeight="1">
      <c r="A17" s="26" t="s">
        <v>468</v>
      </c>
      <c r="B17" s="27">
        <v>28315</v>
      </c>
      <c r="C17" s="27">
        <v>32746</v>
      </c>
      <c r="D17" s="27">
        <v>3275</v>
      </c>
      <c r="E17" s="35">
        <v>29471</v>
      </c>
    </row>
    <row r="18" spans="1:5" ht="19.5" customHeight="1">
      <c r="A18" s="26" t="s">
        <v>469</v>
      </c>
      <c r="B18" s="27">
        <v>18612</v>
      </c>
      <c r="C18" s="27">
        <v>32397</v>
      </c>
      <c r="D18" s="27">
        <v>32397</v>
      </c>
      <c r="E18" s="35">
        <v>0</v>
      </c>
    </row>
    <row r="19" spans="1:5" ht="19.5" customHeight="1">
      <c r="A19" s="26" t="s">
        <v>78</v>
      </c>
      <c r="B19" s="27">
        <v>51230</v>
      </c>
      <c r="C19" s="27">
        <v>54000</v>
      </c>
      <c r="D19" s="27">
        <v>51000</v>
      </c>
      <c r="E19" s="35">
        <v>3000</v>
      </c>
    </row>
    <row r="20" spans="1:5" ht="19.5" customHeight="1">
      <c r="A20" s="26" t="s">
        <v>79</v>
      </c>
      <c r="B20" s="27">
        <v>0</v>
      </c>
      <c r="C20" s="27">
        <v>50000</v>
      </c>
      <c r="D20" s="27">
        <v>5000</v>
      </c>
      <c r="E20" s="35">
        <v>45000</v>
      </c>
    </row>
    <row r="21" spans="1:5" ht="19.5" customHeight="1">
      <c r="A21" s="26" t="s">
        <v>80</v>
      </c>
      <c r="B21" s="27"/>
      <c r="C21" s="27"/>
      <c r="D21" s="27"/>
      <c r="E21" s="35"/>
    </row>
    <row r="22" spans="1:5" ht="19.5" customHeight="1">
      <c r="A22" s="26" t="s">
        <v>470</v>
      </c>
      <c r="B22" s="27">
        <v>4059</v>
      </c>
      <c r="C22" s="27">
        <v>3000</v>
      </c>
      <c r="D22" s="27">
        <v>3000</v>
      </c>
      <c r="E22" s="35">
        <v>0</v>
      </c>
    </row>
    <row r="23" spans="1:5" ht="19.5" customHeight="1">
      <c r="A23" s="26" t="s">
        <v>471</v>
      </c>
      <c r="B23" s="27">
        <v>0</v>
      </c>
      <c r="C23" s="27">
        <v>15000</v>
      </c>
      <c r="D23" s="27">
        <v>15000</v>
      </c>
      <c r="E23" s="35">
        <v>0</v>
      </c>
    </row>
    <row r="24" spans="1:5" ht="19.5" customHeight="1">
      <c r="A24" s="26" t="s">
        <v>81</v>
      </c>
      <c r="B24" s="27">
        <v>2499</v>
      </c>
      <c r="C24" s="27">
        <v>7000</v>
      </c>
      <c r="D24" s="27">
        <v>6900</v>
      </c>
      <c r="E24" s="35">
        <v>0</v>
      </c>
    </row>
    <row r="25" spans="1:5" ht="19.5" customHeight="1">
      <c r="A25" s="26" t="s">
        <v>82</v>
      </c>
      <c r="B25" s="27">
        <v>8600</v>
      </c>
      <c r="C25" s="27">
        <v>9100</v>
      </c>
      <c r="D25" s="27">
        <v>9100</v>
      </c>
      <c r="E25" s="35">
        <v>0</v>
      </c>
    </row>
    <row r="26" spans="1:5" ht="19.5" customHeight="1">
      <c r="A26" s="26" t="s">
        <v>83</v>
      </c>
      <c r="B26" s="27">
        <v>27600</v>
      </c>
      <c r="C26" s="27">
        <v>20000</v>
      </c>
      <c r="D26" s="27">
        <v>20000</v>
      </c>
      <c r="E26" s="35">
        <v>0</v>
      </c>
    </row>
    <row r="27" spans="1:5" ht="19.5" customHeight="1">
      <c r="A27" s="26" t="s">
        <v>84</v>
      </c>
      <c r="B27" s="27">
        <v>668</v>
      </c>
      <c r="C27" s="27">
        <v>1000</v>
      </c>
      <c r="D27" s="27">
        <v>1000</v>
      </c>
      <c r="E27" s="35">
        <v>0</v>
      </c>
    </row>
    <row r="28" spans="1:5" ht="19.5" customHeight="1">
      <c r="A28" s="26" t="s">
        <v>85</v>
      </c>
      <c r="B28" s="27">
        <v>2000</v>
      </c>
      <c r="C28" s="27">
        <v>3000</v>
      </c>
      <c r="D28" s="27">
        <v>3000</v>
      </c>
      <c r="E28" s="35">
        <v>0</v>
      </c>
    </row>
    <row r="29" spans="1:5" ht="19.5" customHeight="1">
      <c r="A29" s="26" t="s">
        <v>86</v>
      </c>
      <c r="B29" s="27">
        <v>8276</v>
      </c>
      <c r="C29" s="27">
        <v>9000</v>
      </c>
      <c r="D29" s="27">
        <v>9000</v>
      </c>
      <c r="E29" s="35">
        <v>0</v>
      </c>
    </row>
    <row r="30" spans="1:5" ht="19.5" customHeight="1">
      <c r="A30" s="26" t="s">
        <v>87</v>
      </c>
      <c r="B30" s="27">
        <v>4300</v>
      </c>
      <c r="C30" s="27">
        <v>4500</v>
      </c>
      <c r="D30" s="27">
        <v>4500</v>
      </c>
      <c r="E30" s="35">
        <v>0</v>
      </c>
    </row>
    <row r="31" spans="1:5" ht="19.5" customHeight="1">
      <c r="A31" s="26" t="s">
        <v>88</v>
      </c>
      <c r="B31" s="27">
        <v>12000</v>
      </c>
      <c r="C31" s="27">
        <v>12000</v>
      </c>
      <c r="D31" s="27">
        <v>0</v>
      </c>
      <c r="E31" s="35">
        <v>12000</v>
      </c>
    </row>
    <row r="32" spans="1:5" ht="19.5" customHeight="1">
      <c r="A32" s="26" t="s">
        <v>89</v>
      </c>
      <c r="B32" s="27">
        <v>3500</v>
      </c>
      <c r="C32" s="27">
        <v>3700</v>
      </c>
      <c r="D32" s="27">
        <v>3700</v>
      </c>
      <c r="E32" s="35">
        <v>0</v>
      </c>
    </row>
    <row r="33" spans="1:5" ht="19.5" customHeight="1">
      <c r="A33" s="26" t="s">
        <v>90</v>
      </c>
      <c r="B33" s="27">
        <v>1800</v>
      </c>
      <c r="C33" s="27">
        <v>2500</v>
      </c>
      <c r="D33" s="27">
        <v>2500</v>
      </c>
      <c r="E33" s="35">
        <v>0</v>
      </c>
    </row>
    <row r="34" spans="1:5" ht="19.5" customHeight="1">
      <c r="A34" s="26" t="s">
        <v>472</v>
      </c>
      <c r="B34" s="27">
        <v>5500</v>
      </c>
      <c r="C34" s="27">
        <v>6500</v>
      </c>
      <c r="D34" s="27">
        <v>6500</v>
      </c>
      <c r="E34" s="35">
        <v>0</v>
      </c>
    </row>
    <row r="35" spans="1:5" ht="19.5" customHeight="1">
      <c r="A35" s="26" t="s">
        <v>91</v>
      </c>
      <c r="B35" s="27">
        <v>0</v>
      </c>
      <c r="C35" s="27">
        <v>7170</v>
      </c>
      <c r="D35" s="27">
        <v>7170</v>
      </c>
      <c r="E35" s="35">
        <v>0</v>
      </c>
    </row>
    <row r="36" spans="1:5" ht="19.5" customHeight="1">
      <c r="A36" s="29" t="s">
        <v>153</v>
      </c>
      <c r="B36" s="30">
        <v>565</v>
      </c>
      <c r="C36" s="27">
        <v>600</v>
      </c>
      <c r="D36" s="27">
        <v>600</v>
      </c>
      <c r="E36" s="35">
        <v>0</v>
      </c>
    </row>
    <row r="37" spans="1:5" ht="19.5" customHeight="1">
      <c r="A37" s="38" t="s">
        <v>48</v>
      </c>
      <c r="B37" s="40">
        <f>SUM(B3:B36)</f>
        <v>686073</v>
      </c>
      <c r="C37" s="40">
        <f>SUM(C3:C36)</f>
        <v>775355</v>
      </c>
      <c r="D37" s="40">
        <f>SUM(D3:D36)</f>
        <v>285050</v>
      </c>
      <c r="E37" s="40">
        <f>SUM(E3:E36)</f>
        <v>490205</v>
      </c>
    </row>
    <row r="38" spans="1:5" ht="19.5" customHeight="1">
      <c r="A38" s="8" t="s">
        <v>164</v>
      </c>
      <c r="B38" s="31"/>
      <c r="C38" s="31"/>
      <c r="D38" s="31"/>
      <c r="E38" s="1"/>
    </row>
    <row r="39" spans="1:5" ht="19.5" customHeight="1">
      <c r="A39" s="32" t="s">
        <v>165</v>
      </c>
      <c r="B39" s="33">
        <v>14000</v>
      </c>
      <c r="C39" s="33">
        <v>16100</v>
      </c>
      <c r="D39" s="33">
        <v>0</v>
      </c>
      <c r="E39" s="37">
        <v>16100</v>
      </c>
    </row>
    <row r="40" spans="1:5" ht="19.5" customHeight="1">
      <c r="A40" s="26" t="s">
        <v>166</v>
      </c>
      <c r="B40" s="27">
        <v>7200</v>
      </c>
      <c r="C40" s="27">
        <v>7560</v>
      </c>
      <c r="D40" s="27">
        <v>0</v>
      </c>
      <c r="E40" s="35">
        <v>7560</v>
      </c>
    </row>
    <row r="41" spans="1:5" ht="19.5" customHeight="1">
      <c r="A41" s="38" t="s">
        <v>48</v>
      </c>
      <c r="B41" s="40">
        <f>SUM(B39:B40)</f>
        <v>21200</v>
      </c>
      <c r="C41" s="40">
        <f>SUM(C39:C40)</f>
        <v>23660</v>
      </c>
      <c r="D41" s="40">
        <f>SUM(D39:D40)</f>
        <v>0</v>
      </c>
      <c r="E41" s="40">
        <f>SUM(E39:E40)</f>
        <v>23660</v>
      </c>
    </row>
    <row r="42" spans="1:5" ht="19.5" customHeight="1">
      <c r="A42" s="5"/>
      <c r="B42" s="5"/>
      <c r="C42" s="31"/>
      <c r="D42" s="31"/>
      <c r="E42" s="1"/>
    </row>
    <row r="43" spans="2:5" ht="19.5" customHeight="1">
      <c r="B43" s="5"/>
      <c r="C43" s="31"/>
      <c r="D43" s="31"/>
      <c r="E43" s="1"/>
    </row>
    <row r="44" spans="1:5" ht="19.5" customHeight="1">
      <c r="A44" s="41" t="s">
        <v>49</v>
      </c>
      <c r="B44" s="42">
        <f>B37+B41</f>
        <v>707273</v>
      </c>
      <c r="C44" s="43">
        <f>C37+C41</f>
        <v>799015</v>
      </c>
      <c r="D44" s="42">
        <f>D37+D41</f>
        <v>285050</v>
      </c>
      <c r="E44" s="43">
        <f>E37+E41</f>
        <v>513865</v>
      </c>
    </row>
    <row r="45" spans="1:4" ht="19.5" customHeight="1">
      <c r="A45" s="5"/>
      <c r="B45" s="5"/>
      <c r="C45" s="5"/>
      <c r="D45" s="5"/>
    </row>
    <row r="46" spans="1:4" ht="12.75">
      <c r="A46" s="5"/>
      <c r="B46" s="5"/>
      <c r="C46" s="5"/>
      <c r="D46" s="5"/>
    </row>
    <row r="47" spans="1:4" ht="12.75">
      <c r="A47" s="5"/>
      <c r="B47" s="5"/>
      <c r="C47" s="5"/>
      <c r="D47" s="5"/>
    </row>
    <row r="48" spans="1:4" ht="12.75">
      <c r="A48" s="5"/>
      <c r="B48" s="5"/>
      <c r="C48" s="5"/>
      <c r="D48" s="5"/>
    </row>
    <row r="49" spans="1:4" ht="12.75">
      <c r="A49" s="5"/>
      <c r="B49" s="5"/>
      <c r="C49" s="5"/>
      <c r="D49" s="5"/>
    </row>
    <row r="50" spans="1:4" ht="12.75">
      <c r="A50" s="5"/>
      <c r="B50" s="5"/>
      <c r="C50" s="5"/>
      <c r="D50" s="5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53" spans="1:4" ht="12.75">
      <c r="A53" s="5"/>
      <c r="B53" s="5"/>
      <c r="C53" s="5"/>
      <c r="D53" s="5"/>
    </row>
  </sheetData>
  <mergeCells count="1">
    <mergeCell ref="D1:E1"/>
  </mergeCells>
  <printOptions horizontalCentered="1" verticalCentered="1"/>
  <pageMargins left="0.3937007874015748" right="0.3937007874015748" top="1.3779527559055118" bottom="0.984251968503937" header="0.9055118110236221" footer="0.5118110236220472"/>
  <pageSetup horizontalDpi="300" verticalDpi="300" orientation="portrait" paperSize="9" scale="77" r:id="rId1"/>
  <headerFooter alignWithMargins="0">
    <oddHeader>&amp;C&amp;"Times New Roman CE,Félkövér"&amp;18Szociálpolitikai feladatok&amp;R&amp;"Times New Roman CE,Normál"&amp;12 4/b. sz. melléklet
(ezer Ft-ban)</oddHeader>
    <oddFooter>&amp;L&amp;"Times New Roman CE,Normál"&amp;D / &amp;T&amp;C&amp;"Times New Roman CE,Normál"&amp;F/&amp;A.xls        Ráczné&amp;R&amp;"Times New Roman CE,Normál"&amp;P/&amp;N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886"/>
  <sheetViews>
    <sheetView zoomScale="75" zoomScaleNormal="75" workbookViewId="0" topLeftCell="A114">
      <selection activeCell="C160" sqref="C160"/>
    </sheetView>
  </sheetViews>
  <sheetFormatPr defaultColWidth="9.00390625" defaultRowHeight="12.75"/>
  <cols>
    <col min="1" max="1" width="89.25390625" style="0" customWidth="1"/>
    <col min="2" max="2" width="30.625" style="0" customWidth="1"/>
    <col min="3" max="3" width="27.00390625" style="0" customWidth="1"/>
    <col min="4" max="4" width="37.125" style="0" customWidth="1"/>
  </cols>
  <sheetData>
    <row r="1" spans="1:4" ht="19.5" customHeight="1">
      <c r="A1" s="17" t="s">
        <v>0</v>
      </c>
      <c r="B1" s="18" t="s">
        <v>63</v>
      </c>
      <c r="C1" s="19" t="s">
        <v>457</v>
      </c>
      <c r="D1" s="445" t="s">
        <v>54</v>
      </c>
    </row>
    <row r="2" spans="1:4" ht="19.5" customHeight="1">
      <c r="A2" s="20"/>
      <c r="B2" s="21" t="s">
        <v>157</v>
      </c>
      <c r="C2" s="22" t="s">
        <v>53</v>
      </c>
      <c r="D2" s="446"/>
    </row>
    <row r="3" spans="1:4" ht="19.5" customHeight="1">
      <c r="A3" s="16" t="s">
        <v>98</v>
      </c>
      <c r="B3" s="33"/>
      <c r="C3" s="37"/>
      <c r="D3" s="343"/>
    </row>
    <row r="4" spans="1:4" ht="19.5" customHeight="1">
      <c r="A4" s="23" t="s">
        <v>99</v>
      </c>
      <c r="B4" s="45">
        <v>2679</v>
      </c>
      <c r="C4" s="46">
        <v>2679</v>
      </c>
      <c r="D4" s="344"/>
    </row>
    <row r="5" spans="1:4" ht="19.5" customHeight="1">
      <c r="A5" s="23" t="s">
        <v>100</v>
      </c>
      <c r="B5" s="45"/>
      <c r="C5" s="46"/>
      <c r="D5" s="344"/>
    </row>
    <row r="6" spans="1:4" ht="19.5" customHeight="1">
      <c r="A6" s="23" t="s">
        <v>101</v>
      </c>
      <c r="B6" s="45"/>
      <c r="C6" s="46"/>
      <c r="D6" s="344"/>
    </row>
    <row r="7" spans="1:4" ht="19.5" customHeight="1">
      <c r="A7" s="23" t="s">
        <v>102</v>
      </c>
      <c r="B7" s="45"/>
      <c r="C7" s="46"/>
      <c r="D7" s="344"/>
    </row>
    <row r="8" spans="1:4" ht="19.5" customHeight="1">
      <c r="A8" s="23" t="s">
        <v>103</v>
      </c>
      <c r="B8" s="45"/>
      <c r="C8" s="46"/>
      <c r="D8" s="344"/>
    </row>
    <row r="9" spans="1:4" ht="19.5" customHeight="1">
      <c r="A9" s="23" t="s">
        <v>104</v>
      </c>
      <c r="B9" s="45">
        <v>7750</v>
      </c>
      <c r="C9" s="46">
        <v>7750</v>
      </c>
      <c r="D9" s="344"/>
    </row>
    <row r="10" spans="1:4" ht="19.5" customHeight="1">
      <c r="A10" s="23" t="s">
        <v>625</v>
      </c>
      <c r="B10" s="45"/>
      <c r="C10" s="46"/>
      <c r="D10" s="344"/>
    </row>
    <row r="11" spans="1:4" ht="19.5" customHeight="1">
      <c r="A11" s="23" t="s">
        <v>105</v>
      </c>
      <c r="B11" s="45"/>
      <c r="C11" s="46"/>
      <c r="D11" s="344"/>
    </row>
    <row r="12" spans="1:4" ht="19.5" customHeight="1">
      <c r="A12" s="23" t="s">
        <v>106</v>
      </c>
      <c r="B12" s="45"/>
      <c r="C12" s="46"/>
      <c r="D12" s="344" t="s">
        <v>155</v>
      </c>
    </row>
    <row r="13" spans="1:4" ht="19.5" customHeight="1">
      <c r="A13" s="23" t="s">
        <v>107</v>
      </c>
      <c r="B13" s="45"/>
      <c r="C13" s="46"/>
      <c r="D13" s="344"/>
    </row>
    <row r="14" spans="1:4" ht="19.5" customHeight="1">
      <c r="A14" s="23" t="s">
        <v>108</v>
      </c>
      <c r="B14" s="45"/>
      <c r="C14" s="46"/>
      <c r="D14" s="344"/>
    </row>
    <row r="15" spans="1:4" ht="19.5" customHeight="1">
      <c r="A15" s="23" t="s">
        <v>626</v>
      </c>
      <c r="B15" s="45"/>
      <c r="C15" s="46"/>
      <c r="D15" s="344"/>
    </row>
    <row r="16" spans="1:4" ht="19.5" customHeight="1">
      <c r="A16" s="23" t="s">
        <v>109</v>
      </c>
      <c r="B16" s="45">
        <v>5000</v>
      </c>
      <c r="C16" s="46">
        <v>5000</v>
      </c>
      <c r="D16" s="344"/>
    </row>
    <row r="17" spans="1:4" ht="19.5" customHeight="1">
      <c r="A17" s="23" t="s">
        <v>110</v>
      </c>
      <c r="B17" s="45"/>
      <c r="C17" s="46"/>
      <c r="D17" s="344"/>
    </row>
    <row r="18" spans="1:4" ht="19.5" customHeight="1">
      <c r="A18" s="23" t="s">
        <v>566</v>
      </c>
      <c r="B18" s="45">
        <v>5000</v>
      </c>
      <c r="C18" s="46">
        <v>5000</v>
      </c>
      <c r="D18" s="344"/>
    </row>
    <row r="19" spans="1:4" ht="19.5" customHeight="1">
      <c r="A19" s="23" t="s">
        <v>184</v>
      </c>
      <c r="B19" s="45">
        <v>20000</v>
      </c>
      <c r="C19" s="46">
        <v>20000</v>
      </c>
      <c r="D19" s="344"/>
    </row>
    <row r="20" spans="1:4" ht="19.5" customHeight="1">
      <c r="A20" s="23" t="s">
        <v>111</v>
      </c>
      <c r="B20" s="45">
        <v>30000</v>
      </c>
      <c r="C20" s="46">
        <v>10000</v>
      </c>
      <c r="D20" s="344"/>
    </row>
    <row r="21" spans="1:4" ht="19.5" customHeight="1">
      <c r="A21" s="23" t="s">
        <v>536</v>
      </c>
      <c r="B21" s="45">
        <v>5000</v>
      </c>
      <c r="C21" s="46">
        <v>5000</v>
      </c>
      <c r="D21" s="344"/>
    </row>
    <row r="22" spans="1:4" ht="19.5" customHeight="1">
      <c r="A22" s="23" t="s">
        <v>540</v>
      </c>
      <c r="B22" s="47"/>
      <c r="C22" s="46"/>
      <c r="D22" s="344"/>
    </row>
    <row r="23" spans="1:4" ht="19.5" customHeight="1">
      <c r="A23" s="23" t="s">
        <v>567</v>
      </c>
      <c r="B23" s="47"/>
      <c r="C23" s="46">
        <v>10000</v>
      </c>
      <c r="D23" s="344"/>
    </row>
    <row r="24" spans="1:4" ht="19.5" customHeight="1">
      <c r="A24" s="23" t="s">
        <v>541</v>
      </c>
      <c r="B24" s="47"/>
      <c r="C24" s="46">
        <v>3000</v>
      </c>
      <c r="D24" s="344" t="s">
        <v>542</v>
      </c>
    </row>
    <row r="25" spans="1:4" ht="19.5" customHeight="1">
      <c r="A25" s="23" t="s">
        <v>568</v>
      </c>
      <c r="B25" s="47"/>
      <c r="C25" s="46">
        <v>25000</v>
      </c>
      <c r="D25" s="344"/>
    </row>
    <row r="26" spans="1:4" ht="19.5" customHeight="1">
      <c r="A26" s="23" t="s">
        <v>537</v>
      </c>
      <c r="B26" s="47"/>
      <c r="C26" s="46"/>
      <c r="D26" s="344"/>
    </row>
    <row r="27" spans="1:4" ht="19.5" customHeight="1">
      <c r="A27" s="23"/>
      <c r="B27" s="47"/>
      <c r="C27" s="46"/>
      <c r="D27" s="344"/>
    </row>
    <row r="28" spans="1:4" ht="19.5" customHeight="1">
      <c r="A28" s="342" t="s">
        <v>572</v>
      </c>
      <c r="B28" s="47"/>
      <c r="C28" s="46"/>
      <c r="D28" s="344"/>
    </row>
    <row r="29" spans="1:4" ht="19.5" customHeight="1">
      <c r="A29" s="23" t="s">
        <v>543</v>
      </c>
      <c r="B29" s="47"/>
      <c r="C29" s="46">
        <v>1000</v>
      </c>
      <c r="D29" s="344"/>
    </row>
    <row r="30" spans="1:4" ht="19.5" customHeight="1">
      <c r="A30" s="23" t="s">
        <v>544</v>
      </c>
      <c r="B30" s="47"/>
      <c r="C30" s="46">
        <v>646</v>
      </c>
      <c r="D30" s="344"/>
    </row>
    <row r="31" spans="1:4" ht="19.5" customHeight="1">
      <c r="A31" s="23" t="s">
        <v>545</v>
      </c>
      <c r="B31" s="47"/>
      <c r="C31" s="46">
        <v>90</v>
      </c>
      <c r="D31" s="344"/>
    </row>
    <row r="32" spans="1:4" ht="19.5" customHeight="1">
      <c r="A32" s="23" t="s">
        <v>546</v>
      </c>
      <c r="B32" s="47"/>
      <c r="C32" s="46">
        <v>1412</v>
      </c>
      <c r="D32" s="344"/>
    </row>
    <row r="33" spans="1:4" ht="19.5" customHeight="1">
      <c r="A33" s="23" t="s">
        <v>620</v>
      </c>
      <c r="B33" s="47"/>
      <c r="C33" s="46">
        <v>1300</v>
      </c>
      <c r="D33" s="344"/>
    </row>
    <row r="34" spans="1:4" ht="19.5" customHeight="1">
      <c r="A34" s="23" t="s">
        <v>104</v>
      </c>
      <c r="B34" s="47"/>
      <c r="C34" s="46">
        <v>1099</v>
      </c>
      <c r="D34" s="344"/>
    </row>
    <row r="35" spans="1:4" ht="19.5" customHeight="1">
      <c r="A35" s="23" t="s">
        <v>547</v>
      </c>
      <c r="B35" s="357"/>
      <c r="C35" s="45">
        <v>9781</v>
      </c>
      <c r="D35" s="356"/>
    </row>
    <row r="36" spans="1:4" ht="19.5" customHeight="1">
      <c r="A36" s="54" t="s">
        <v>606</v>
      </c>
      <c r="B36" s="350"/>
      <c r="C36" s="56">
        <v>31</v>
      </c>
      <c r="D36" s="345"/>
    </row>
    <row r="37" spans="1:4" ht="19.5" customHeight="1">
      <c r="A37" s="44" t="s">
        <v>112</v>
      </c>
      <c r="B37" s="48">
        <f>SUM(B4:B36)</f>
        <v>75429</v>
      </c>
      <c r="C37" s="49">
        <f>SUM(C4:C36)</f>
        <v>108788</v>
      </c>
      <c r="D37" s="346"/>
    </row>
    <row r="38" spans="1:4" ht="19.5" customHeight="1">
      <c r="A38" s="14"/>
      <c r="B38" s="52"/>
      <c r="C38" s="53"/>
      <c r="D38" s="343"/>
    </row>
    <row r="39" spans="1:4" ht="19.5" customHeight="1">
      <c r="A39" s="24" t="s">
        <v>113</v>
      </c>
      <c r="B39" s="27"/>
      <c r="C39" s="35"/>
      <c r="D39" s="344"/>
    </row>
    <row r="40" spans="1:4" ht="19.5" customHeight="1">
      <c r="A40" s="23" t="s">
        <v>114</v>
      </c>
      <c r="B40" s="45"/>
      <c r="C40" s="46"/>
      <c r="D40" s="344"/>
    </row>
    <row r="41" spans="1:4" ht="19.5" customHeight="1">
      <c r="A41" s="23" t="s">
        <v>460</v>
      </c>
      <c r="B41" s="45">
        <v>2000</v>
      </c>
      <c r="C41" s="46">
        <v>2000</v>
      </c>
      <c r="D41" s="344"/>
    </row>
    <row r="42" spans="1:4" ht="19.5" customHeight="1">
      <c r="A42" s="23" t="s">
        <v>461</v>
      </c>
      <c r="B42" s="45">
        <v>12250</v>
      </c>
      <c r="C42" s="46">
        <v>12250</v>
      </c>
      <c r="D42" s="344"/>
    </row>
    <row r="43" spans="1:4" ht="19.5" customHeight="1">
      <c r="A43" s="23" t="s">
        <v>115</v>
      </c>
      <c r="B43" s="45"/>
      <c r="C43" s="46"/>
      <c r="D43" s="344"/>
    </row>
    <row r="44" spans="1:4" ht="19.5" customHeight="1">
      <c r="A44" s="23" t="s">
        <v>459</v>
      </c>
      <c r="B44" s="45">
        <v>36450</v>
      </c>
      <c r="C44" s="46">
        <v>36450</v>
      </c>
      <c r="D44" s="344"/>
    </row>
    <row r="45" spans="1:4" ht="19.5" customHeight="1">
      <c r="A45" s="23" t="s">
        <v>177</v>
      </c>
      <c r="B45" s="45">
        <v>1000</v>
      </c>
      <c r="C45" s="46">
        <v>1000</v>
      </c>
      <c r="D45" s="344"/>
    </row>
    <row r="46" spans="1:4" ht="19.5" customHeight="1">
      <c r="A46" s="23" t="s">
        <v>116</v>
      </c>
      <c r="B46" s="45"/>
      <c r="C46" s="46"/>
      <c r="D46" s="344"/>
    </row>
    <row r="47" spans="1:4" ht="19.5" customHeight="1">
      <c r="A47" s="23" t="s">
        <v>117</v>
      </c>
      <c r="B47" s="45">
        <v>1600</v>
      </c>
      <c r="C47" s="46">
        <v>1600</v>
      </c>
      <c r="D47" s="344"/>
    </row>
    <row r="48" spans="1:4" ht="19.5" customHeight="1">
      <c r="A48" s="23" t="s">
        <v>118</v>
      </c>
      <c r="B48" s="45">
        <v>5000</v>
      </c>
      <c r="C48" s="46">
        <v>5000</v>
      </c>
      <c r="D48" s="344"/>
    </row>
    <row r="49" spans="1:4" ht="19.5" customHeight="1">
      <c r="A49" s="23" t="s">
        <v>119</v>
      </c>
      <c r="B49" s="45">
        <v>6700</v>
      </c>
      <c r="C49" s="46">
        <v>7700</v>
      </c>
      <c r="D49" s="344"/>
    </row>
    <row r="50" spans="1:4" ht="19.5" customHeight="1">
      <c r="A50" s="81" t="s">
        <v>158</v>
      </c>
      <c r="B50" s="79">
        <v>3618</v>
      </c>
      <c r="C50" s="80">
        <v>3618</v>
      </c>
      <c r="D50" s="344"/>
    </row>
    <row r="51" spans="1:4" ht="19.5" customHeight="1">
      <c r="A51" s="23" t="s">
        <v>120</v>
      </c>
      <c r="B51" s="45">
        <v>10000</v>
      </c>
      <c r="C51" s="46">
        <v>10000</v>
      </c>
      <c r="D51" s="344"/>
    </row>
    <row r="52" spans="1:4" ht="19.5" customHeight="1">
      <c r="A52" s="23" t="s">
        <v>121</v>
      </c>
      <c r="B52" s="45"/>
      <c r="C52" s="46"/>
      <c r="D52" s="344"/>
    </row>
    <row r="53" spans="1:4" ht="19.5" customHeight="1">
      <c r="A53" s="23" t="s">
        <v>122</v>
      </c>
      <c r="B53" s="45">
        <v>140000</v>
      </c>
      <c r="C53" s="46">
        <v>215000</v>
      </c>
      <c r="D53" s="344"/>
    </row>
    <row r="54" spans="1:4" ht="19.5" customHeight="1">
      <c r="A54" s="23" t="s">
        <v>123</v>
      </c>
      <c r="B54" s="45">
        <v>25000</v>
      </c>
      <c r="C54" s="46">
        <v>24850</v>
      </c>
      <c r="D54" s="344"/>
    </row>
    <row r="55" spans="1:4" ht="19.5" customHeight="1">
      <c r="A55" s="23" t="s">
        <v>124</v>
      </c>
      <c r="B55" s="45">
        <v>4000</v>
      </c>
      <c r="C55" s="46">
        <v>3250</v>
      </c>
      <c r="D55" s="344"/>
    </row>
    <row r="56" spans="1:4" ht="19.5" customHeight="1">
      <c r="A56" s="54" t="s">
        <v>125</v>
      </c>
      <c r="B56" s="55">
        <v>2000</v>
      </c>
      <c r="C56" s="56">
        <v>1863</v>
      </c>
      <c r="D56" s="345"/>
    </row>
    <row r="57" spans="1:4" ht="19.5" customHeight="1">
      <c r="A57" s="17" t="s">
        <v>0</v>
      </c>
      <c r="B57" s="18" t="s">
        <v>63</v>
      </c>
      <c r="C57" s="19" t="s">
        <v>457</v>
      </c>
      <c r="D57" s="445" t="s">
        <v>54</v>
      </c>
    </row>
    <row r="58" spans="1:4" ht="19.5" customHeight="1">
      <c r="A58" s="20"/>
      <c r="B58" s="21" t="s">
        <v>157</v>
      </c>
      <c r="C58" s="22" t="s">
        <v>53</v>
      </c>
      <c r="D58" s="446"/>
    </row>
    <row r="59" spans="1:4" ht="19.5" customHeight="1">
      <c r="A59" s="23" t="s">
        <v>126</v>
      </c>
      <c r="B59" s="45"/>
      <c r="C59" s="46"/>
      <c r="D59" s="344"/>
    </row>
    <row r="60" spans="1:4" ht="19.5" customHeight="1">
      <c r="A60" s="23" t="s">
        <v>127</v>
      </c>
      <c r="B60" s="45">
        <v>1602</v>
      </c>
      <c r="C60" s="46">
        <v>1850</v>
      </c>
      <c r="D60" s="344"/>
    </row>
    <row r="61" spans="1:4" ht="19.5" customHeight="1">
      <c r="A61" s="23" t="s">
        <v>128</v>
      </c>
      <c r="B61" s="45">
        <v>2873</v>
      </c>
      <c r="C61" s="46">
        <v>2950</v>
      </c>
      <c r="D61" s="344"/>
    </row>
    <row r="62" spans="1:4" ht="19.5" customHeight="1">
      <c r="A62" s="23" t="s">
        <v>129</v>
      </c>
      <c r="B62" s="45">
        <v>331</v>
      </c>
      <c r="C62" s="46">
        <v>500</v>
      </c>
      <c r="D62" s="344"/>
    </row>
    <row r="63" spans="1:4" ht="19.5" customHeight="1">
      <c r="A63" s="23" t="s">
        <v>130</v>
      </c>
      <c r="B63" s="50">
        <v>5000</v>
      </c>
      <c r="C63" s="45">
        <v>3000</v>
      </c>
      <c r="D63" s="344"/>
    </row>
    <row r="64" spans="1:4" ht="19.5" customHeight="1">
      <c r="A64" s="23" t="s">
        <v>176</v>
      </c>
      <c r="B64" s="45">
        <v>9500</v>
      </c>
      <c r="C64" s="46">
        <v>9500</v>
      </c>
      <c r="D64" s="344"/>
    </row>
    <row r="65" spans="1:4" ht="19.5" customHeight="1">
      <c r="A65" s="23" t="s">
        <v>131</v>
      </c>
      <c r="B65" s="45">
        <v>5000</v>
      </c>
      <c r="C65" s="46">
        <v>5000</v>
      </c>
      <c r="D65" s="344"/>
    </row>
    <row r="66" spans="1:4" ht="19.5" customHeight="1">
      <c r="A66" s="23" t="s">
        <v>132</v>
      </c>
      <c r="B66" s="45">
        <v>2100</v>
      </c>
      <c r="C66" s="46">
        <v>860</v>
      </c>
      <c r="D66" s="344"/>
    </row>
    <row r="67" spans="1:4" ht="19.5" customHeight="1">
      <c r="A67" s="81" t="s">
        <v>569</v>
      </c>
      <c r="B67" s="82">
        <v>300</v>
      </c>
      <c r="C67" s="80">
        <v>260</v>
      </c>
      <c r="D67" s="344"/>
    </row>
    <row r="68" spans="1:4" ht="19.5" customHeight="1">
      <c r="A68" s="81" t="s">
        <v>571</v>
      </c>
      <c r="B68" s="82">
        <v>300</v>
      </c>
      <c r="C68" s="80">
        <v>450</v>
      </c>
      <c r="D68" s="344"/>
    </row>
    <row r="69" spans="1:4" ht="19.5" customHeight="1">
      <c r="A69" s="349" t="s">
        <v>570</v>
      </c>
      <c r="B69" s="82">
        <v>150</v>
      </c>
      <c r="C69" s="82">
        <v>150</v>
      </c>
      <c r="D69" s="344"/>
    </row>
    <row r="70" spans="1:4" ht="19.5" customHeight="1">
      <c r="A70" s="23" t="s">
        <v>538</v>
      </c>
      <c r="B70" s="47"/>
      <c r="C70" s="46">
        <v>43879</v>
      </c>
      <c r="D70" s="15" t="s">
        <v>539</v>
      </c>
    </row>
    <row r="71" spans="1:4" ht="19.5" customHeight="1">
      <c r="A71" s="23" t="s">
        <v>133</v>
      </c>
      <c r="B71" s="45">
        <v>20000</v>
      </c>
      <c r="C71" s="46">
        <v>25000</v>
      </c>
      <c r="D71" s="344"/>
    </row>
    <row r="72" spans="1:4" ht="19.5" customHeight="1">
      <c r="A72" s="23" t="s">
        <v>134</v>
      </c>
      <c r="B72" s="45">
        <v>2250</v>
      </c>
      <c r="C72" s="46">
        <v>2800</v>
      </c>
      <c r="D72" s="344"/>
    </row>
    <row r="73" spans="1:4" ht="19.5" customHeight="1">
      <c r="A73" s="23" t="s">
        <v>135</v>
      </c>
      <c r="B73" s="45">
        <v>4050</v>
      </c>
      <c r="C73" s="46">
        <v>4050</v>
      </c>
      <c r="D73" s="344"/>
    </row>
    <row r="74" spans="1:4" ht="19.5" customHeight="1">
      <c r="A74" s="23" t="s">
        <v>136</v>
      </c>
      <c r="B74" s="45"/>
      <c r="C74" s="46"/>
      <c r="D74" s="344"/>
    </row>
    <row r="75" spans="1:4" ht="19.5" customHeight="1">
      <c r="A75" s="23" t="s">
        <v>573</v>
      </c>
      <c r="B75" s="45">
        <v>2180</v>
      </c>
      <c r="C75" s="46">
        <v>2321</v>
      </c>
      <c r="D75" s="344"/>
    </row>
    <row r="76" spans="1:4" ht="19.5" customHeight="1">
      <c r="A76" s="23" t="s">
        <v>137</v>
      </c>
      <c r="B76" s="45">
        <v>2000</v>
      </c>
      <c r="C76" s="46">
        <v>2150</v>
      </c>
      <c r="D76" s="344"/>
    </row>
    <row r="77" spans="1:4" ht="19.5" customHeight="1">
      <c r="A77" s="23" t="s">
        <v>138</v>
      </c>
      <c r="B77" s="45"/>
      <c r="C77" s="46"/>
      <c r="D77" s="344"/>
    </row>
    <row r="78" spans="1:4" ht="19.5" customHeight="1">
      <c r="A78" s="23" t="s">
        <v>139</v>
      </c>
      <c r="B78" s="45"/>
      <c r="C78" s="46"/>
      <c r="D78" s="344"/>
    </row>
    <row r="79" spans="1:4" ht="19.5" customHeight="1">
      <c r="A79" s="23" t="s">
        <v>140</v>
      </c>
      <c r="B79" s="45">
        <v>14400</v>
      </c>
      <c r="C79" s="46">
        <v>15000</v>
      </c>
      <c r="D79" s="344"/>
    </row>
    <row r="80" spans="1:4" ht="19.5" customHeight="1">
      <c r="A80" s="23" t="s">
        <v>141</v>
      </c>
      <c r="B80" s="45">
        <v>8000</v>
      </c>
      <c r="C80" s="46">
        <v>8000</v>
      </c>
      <c r="D80" s="344"/>
    </row>
    <row r="81" spans="1:4" ht="19.5" customHeight="1">
      <c r="A81" s="23" t="s">
        <v>142</v>
      </c>
      <c r="B81" s="45"/>
      <c r="C81" s="46"/>
      <c r="D81" s="344"/>
    </row>
    <row r="82" spans="1:4" ht="19.5" customHeight="1">
      <c r="A82" s="23" t="s">
        <v>143</v>
      </c>
      <c r="B82" s="45">
        <v>13000</v>
      </c>
      <c r="C82" s="46">
        <v>14000</v>
      </c>
      <c r="D82" s="344"/>
    </row>
    <row r="83" spans="1:4" ht="19.5" customHeight="1">
      <c r="A83" s="23" t="s">
        <v>141</v>
      </c>
      <c r="B83" s="45">
        <v>8000</v>
      </c>
      <c r="C83" s="46">
        <v>8000</v>
      </c>
      <c r="D83" s="344"/>
    </row>
    <row r="84" spans="1:4" ht="19.5" customHeight="1">
      <c r="A84" s="23" t="s">
        <v>144</v>
      </c>
      <c r="B84" s="45"/>
      <c r="C84" s="46"/>
      <c r="D84" s="344"/>
    </row>
    <row r="85" spans="1:4" ht="19.5" customHeight="1">
      <c r="A85" s="23" t="s">
        <v>143</v>
      </c>
      <c r="B85" s="45">
        <v>13000</v>
      </c>
      <c r="C85" s="46">
        <v>15000</v>
      </c>
      <c r="D85" s="344"/>
    </row>
    <row r="86" spans="1:4" ht="19.5" customHeight="1">
      <c r="A86" s="23" t="s">
        <v>141</v>
      </c>
      <c r="B86" s="45">
        <v>8000</v>
      </c>
      <c r="C86" s="46">
        <v>8000</v>
      </c>
      <c r="D86" s="344"/>
    </row>
    <row r="87" spans="1:4" ht="19.5" customHeight="1">
      <c r="A87" s="23" t="s">
        <v>548</v>
      </c>
      <c r="B87" s="45"/>
      <c r="C87" s="46">
        <v>1427</v>
      </c>
      <c r="D87" s="344" t="s">
        <v>574</v>
      </c>
    </row>
    <row r="88" spans="1:4" ht="19.5" customHeight="1">
      <c r="A88" s="23" t="s">
        <v>549</v>
      </c>
      <c r="B88" s="45"/>
      <c r="C88" s="46">
        <v>318</v>
      </c>
      <c r="D88" s="344" t="s">
        <v>574</v>
      </c>
    </row>
    <row r="89" spans="1:4" ht="19.5" customHeight="1">
      <c r="A89" s="23" t="s">
        <v>145</v>
      </c>
      <c r="B89" s="45">
        <v>19758</v>
      </c>
      <c r="C89" s="46">
        <v>20412</v>
      </c>
      <c r="D89" s="344" t="s">
        <v>574</v>
      </c>
    </row>
    <row r="90" spans="1:4" ht="19.5" customHeight="1">
      <c r="A90" s="23" t="s">
        <v>563</v>
      </c>
      <c r="B90" s="45"/>
      <c r="C90" s="46">
        <v>11182</v>
      </c>
      <c r="D90" s="344" t="s">
        <v>574</v>
      </c>
    </row>
    <row r="91" spans="1:4" ht="19.5" customHeight="1">
      <c r="A91" s="23" t="s">
        <v>146</v>
      </c>
      <c r="B91" s="45"/>
      <c r="C91" s="46"/>
      <c r="D91" s="344"/>
    </row>
    <row r="92" spans="1:4" ht="19.5" customHeight="1">
      <c r="A92" s="23" t="s">
        <v>550</v>
      </c>
      <c r="B92" s="45">
        <v>32227</v>
      </c>
      <c r="C92" s="46">
        <v>31798</v>
      </c>
      <c r="D92" s="344" t="s">
        <v>574</v>
      </c>
    </row>
    <row r="93" spans="1:4" ht="19.5" customHeight="1">
      <c r="A93" s="23" t="s">
        <v>551</v>
      </c>
      <c r="B93" s="45"/>
      <c r="C93" s="46">
        <v>6776</v>
      </c>
      <c r="D93" s="344" t="s">
        <v>552</v>
      </c>
    </row>
    <row r="94" spans="1:4" ht="19.5" customHeight="1">
      <c r="A94" s="23" t="s">
        <v>147</v>
      </c>
      <c r="B94" s="45">
        <v>16112</v>
      </c>
      <c r="C94" s="46">
        <v>15761</v>
      </c>
      <c r="D94" s="344" t="s">
        <v>574</v>
      </c>
    </row>
    <row r="95" spans="1:4" ht="19.5" customHeight="1">
      <c r="A95" s="23" t="s">
        <v>148</v>
      </c>
      <c r="B95" s="45">
        <v>36200</v>
      </c>
      <c r="C95" s="46">
        <v>30000</v>
      </c>
      <c r="D95" s="344" t="s">
        <v>574</v>
      </c>
    </row>
    <row r="96" spans="1:4" ht="19.5" customHeight="1">
      <c r="A96" s="23" t="s">
        <v>149</v>
      </c>
      <c r="B96" s="45">
        <v>17500</v>
      </c>
      <c r="C96" s="46">
        <v>25000</v>
      </c>
      <c r="D96" s="344"/>
    </row>
    <row r="97" spans="1:4" ht="19.5" customHeight="1">
      <c r="A97" s="23" t="s">
        <v>150</v>
      </c>
      <c r="B97" s="45">
        <v>300</v>
      </c>
      <c r="C97" s="46">
        <v>300</v>
      </c>
      <c r="D97" s="344"/>
    </row>
    <row r="98" spans="1:4" ht="19.5" customHeight="1">
      <c r="A98" s="23" t="s">
        <v>151</v>
      </c>
      <c r="B98" s="45">
        <v>360</v>
      </c>
      <c r="C98" s="46">
        <v>360</v>
      </c>
      <c r="D98" s="344"/>
    </row>
    <row r="99" spans="1:4" ht="19.5" customHeight="1">
      <c r="A99" s="23" t="s">
        <v>553</v>
      </c>
      <c r="B99" s="45"/>
      <c r="C99" s="46">
        <v>10100</v>
      </c>
      <c r="D99" s="344"/>
    </row>
    <row r="100" spans="1:4" ht="19.5" customHeight="1">
      <c r="A100" s="26" t="s">
        <v>554</v>
      </c>
      <c r="B100" s="45">
        <v>2000</v>
      </c>
      <c r="C100" s="46">
        <v>2500</v>
      </c>
      <c r="D100" s="344"/>
    </row>
    <row r="101" spans="1:4" ht="19.5" customHeight="1">
      <c r="A101" s="23" t="s">
        <v>159</v>
      </c>
      <c r="B101" s="45">
        <v>3000</v>
      </c>
      <c r="C101" s="46">
        <v>3000</v>
      </c>
      <c r="D101" s="344"/>
    </row>
    <row r="102" spans="1:4" ht="19.5" customHeight="1">
      <c r="A102" s="23" t="s">
        <v>458</v>
      </c>
      <c r="B102" s="45"/>
      <c r="C102" s="46">
        <v>6144</v>
      </c>
      <c r="D102" s="344" t="s">
        <v>574</v>
      </c>
    </row>
    <row r="103" spans="1:4" ht="19.5" customHeight="1">
      <c r="A103" s="23" t="s">
        <v>160</v>
      </c>
      <c r="B103" s="45">
        <v>1000</v>
      </c>
      <c r="C103" s="46">
        <v>1000</v>
      </c>
      <c r="D103" s="344"/>
    </row>
    <row r="104" spans="1:4" ht="19.5" customHeight="1">
      <c r="A104" s="23" t="s">
        <v>161</v>
      </c>
      <c r="B104" s="45">
        <v>13275</v>
      </c>
      <c r="C104" s="46">
        <v>34200</v>
      </c>
      <c r="D104" s="344"/>
    </row>
    <row r="105" spans="1:4" ht="19.5" customHeight="1">
      <c r="A105" s="23" t="s">
        <v>162</v>
      </c>
      <c r="B105" s="45">
        <v>13821</v>
      </c>
      <c r="C105" s="46">
        <v>14800</v>
      </c>
      <c r="D105" s="344"/>
    </row>
    <row r="106" spans="1:4" ht="19.5" customHeight="1">
      <c r="A106" s="23" t="s">
        <v>555</v>
      </c>
      <c r="B106" s="45"/>
      <c r="C106" s="46"/>
      <c r="D106" s="344"/>
    </row>
    <row r="107" spans="1:4" ht="19.5" customHeight="1">
      <c r="A107" s="23" t="s">
        <v>178</v>
      </c>
      <c r="B107" s="45"/>
      <c r="C107" s="46"/>
      <c r="D107" s="344"/>
    </row>
    <row r="108" spans="1:4" ht="19.5" customHeight="1">
      <c r="A108" s="23" t="s">
        <v>592</v>
      </c>
      <c r="B108" s="45"/>
      <c r="C108" s="46"/>
      <c r="D108" s="344"/>
    </row>
    <row r="109" spans="1:4" ht="19.5" customHeight="1">
      <c r="A109" s="23" t="s">
        <v>179</v>
      </c>
      <c r="B109" s="45"/>
      <c r="C109" s="46"/>
      <c r="D109" s="344"/>
    </row>
    <row r="110" spans="1:4" ht="21.75" customHeight="1">
      <c r="A110" s="23" t="s">
        <v>180</v>
      </c>
      <c r="B110" s="45"/>
      <c r="C110" s="46"/>
      <c r="D110" s="344"/>
    </row>
    <row r="111" spans="1:4" ht="18.75">
      <c r="A111" s="23" t="s">
        <v>593</v>
      </c>
      <c r="B111" s="45"/>
      <c r="C111" s="46"/>
      <c r="D111" s="344"/>
    </row>
    <row r="112" spans="1:4" ht="18.75">
      <c r="A112" s="23" t="s">
        <v>181</v>
      </c>
      <c r="B112" s="45"/>
      <c r="C112" s="46"/>
      <c r="D112" s="344"/>
    </row>
    <row r="113" spans="1:4" ht="18.75">
      <c r="A113" s="23" t="s">
        <v>182</v>
      </c>
      <c r="B113" s="45"/>
      <c r="C113" s="46"/>
      <c r="D113" s="344"/>
    </row>
    <row r="114" spans="1:4" ht="18.75">
      <c r="A114" s="23" t="s">
        <v>183</v>
      </c>
      <c r="B114" s="45"/>
      <c r="C114" s="46"/>
      <c r="D114" s="344"/>
    </row>
    <row r="115" spans="1:4" ht="18.75">
      <c r="A115" s="344" t="s">
        <v>556</v>
      </c>
      <c r="B115" s="46"/>
      <c r="C115" s="46"/>
      <c r="D115" s="344"/>
    </row>
    <row r="116" spans="1:4" ht="18.75">
      <c r="A116" s="54" t="s">
        <v>594</v>
      </c>
      <c r="B116" s="55"/>
      <c r="C116" s="56"/>
      <c r="D116" s="345"/>
    </row>
    <row r="117" spans="1:4" ht="20.25">
      <c r="A117" s="17" t="s">
        <v>0</v>
      </c>
      <c r="B117" s="18" t="s">
        <v>63</v>
      </c>
      <c r="C117" s="19" t="s">
        <v>457</v>
      </c>
      <c r="D117" s="445" t="s">
        <v>54</v>
      </c>
    </row>
    <row r="118" spans="1:4" ht="20.25">
      <c r="A118" s="20"/>
      <c r="B118" s="21" t="s">
        <v>157</v>
      </c>
      <c r="C118" s="22" t="s">
        <v>53</v>
      </c>
      <c r="D118" s="446"/>
    </row>
    <row r="119" spans="1:4" ht="18.75">
      <c r="A119" s="23" t="s">
        <v>557</v>
      </c>
      <c r="B119" s="45"/>
      <c r="C119" s="46">
        <v>4940</v>
      </c>
      <c r="D119" s="344"/>
    </row>
    <row r="120" spans="1:4" ht="18.75">
      <c r="A120" s="23" t="s">
        <v>558</v>
      </c>
      <c r="B120" s="45"/>
      <c r="C120" s="46">
        <v>3000</v>
      </c>
      <c r="D120" s="344"/>
    </row>
    <row r="121" spans="1:4" ht="18.75">
      <c r="A121" s="23" t="s">
        <v>559</v>
      </c>
      <c r="B121" s="45"/>
      <c r="C121" s="46">
        <v>10000</v>
      </c>
      <c r="D121" s="344"/>
    </row>
    <row r="122" spans="1:4" ht="18.75">
      <c r="A122" s="23" t="s">
        <v>560</v>
      </c>
      <c r="B122" s="45"/>
      <c r="C122" s="46">
        <v>340</v>
      </c>
      <c r="D122" s="344"/>
    </row>
    <row r="123" spans="1:4" ht="18.75">
      <c r="A123" s="23" t="s">
        <v>561</v>
      </c>
      <c r="B123" s="45"/>
      <c r="C123" s="46">
        <v>1000</v>
      </c>
      <c r="D123" s="344"/>
    </row>
    <row r="124" spans="1:4" ht="18.75">
      <c r="A124" s="23" t="s">
        <v>562</v>
      </c>
      <c r="B124" s="45"/>
      <c r="C124" s="46">
        <v>4338</v>
      </c>
      <c r="D124" s="344" t="s">
        <v>575</v>
      </c>
    </row>
    <row r="125" spans="1:4" ht="18.75">
      <c r="A125" s="23" t="s">
        <v>564</v>
      </c>
      <c r="B125" s="45"/>
      <c r="C125" s="46">
        <v>1781</v>
      </c>
      <c r="D125" s="344"/>
    </row>
    <row r="126" spans="1:4" ht="18.75">
      <c r="A126" s="23" t="s">
        <v>565</v>
      </c>
      <c r="B126" s="45"/>
      <c r="C126" s="46">
        <v>258106</v>
      </c>
      <c r="D126" s="344"/>
    </row>
    <row r="127" spans="1:4" ht="18.75">
      <c r="A127" s="23" t="s">
        <v>589</v>
      </c>
      <c r="B127" s="45"/>
      <c r="C127" s="46">
        <v>4387</v>
      </c>
      <c r="D127" s="344" t="s">
        <v>591</v>
      </c>
    </row>
    <row r="128" spans="1:4" ht="18.75">
      <c r="A128" s="23" t="s">
        <v>590</v>
      </c>
      <c r="B128" s="45"/>
      <c r="C128" s="46">
        <v>700</v>
      </c>
      <c r="D128" s="344"/>
    </row>
    <row r="129" spans="1:4" ht="18.75">
      <c r="A129" s="23" t="s">
        <v>621</v>
      </c>
      <c r="B129" s="45"/>
      <c r="C129" s="46">
        <v>2000</v>
      </c>
      <c r="D129" s="344"/>
    </row>
    <row r="130" spans="1:4" ht="18.75">
      <c r="A130" s="23" t="s">
        <v>622</v>
      </c>
      <c r="B130" s="45"/>
      <c r="C130" s="46">
        <v>855</v>
      </c>
      <c r="D130" s="344"/>
    </row>
    <row r="131" spans="1:4" ht="18.75">
      <c r="A131" s="23" t="s">
        <v>633</v>
      </c>
      <c r="B131" s="45"/>
      <c r="C131" s="46">
        <v>2000</v>
      </c>
      <c r="D131" s="344"/>
    </row>
    <row r="132" spans="1:4" ht="18.75">
      <c r="A132" s="23" t="s">
        <v>577</v>
      </c>
      <c r="B132" s="45">
        <v>405511</v>
      </c>
      <c r="C132" s="46"/>
      <c r="D132" s="344"/>
    </row>
    <row r="133" spans="1:4" ht="18.75">
      <c r="A133" s="23"/>
      <c r="B133" s="45"/>
      <c r="C133" s="46"/>
      <c r="D133" s="344"/>
    </row>
    <row r="134" spans="1:4" ht="18.75">
      <c r="A134" s="342" t="s">
        <v>572</v>
      </c>
      <c r="B134" s="45"/>
      <c r="C134" s="46"/>
      <c r="D134" s="344"/>
    </row>
    <row r="135" spans="1:4" ht="18.75">
      <c r="A135" s="23" t="s">
        <v>576</v>
      </c>
      <c r="B135" s="45"/>
      <c r="C135" s="46">
        <v>1169</v>
      </c>
      <c r="D135" s="344"/>
    </row>
    <row r="136" spans="1:4" ht="18.75">
      <c r="A136" s="23" t="s">
        <v>578</v>
      </c>
      <c r="B136" s="45"/>
      <c r="C136" s="46">
        <v>241</v>
      </c>
      <c r="D136" s="344"/>
    </row>
    <row r="137" spans="1:4" ht="18.75">
      <c r="A137" s="23" t="s">
        <v>579</v>
      </c>
      <c r="B137" s="45"/>
      <c r="C137" s="46">
        <v>184</v>
      </c>
      <c r="D137" s="344"/>
    </row>
    <row r="138" spans="1:4" ht="18.75">
      <c r="A138" s="23" t="s">
        <v>580</v>
      </c>
      <c r="B138" s="45"/>
      <c r="C138" s="46">
        <v>84</v>
      </c>
      <c r="D138" s="344"/>
    </row>
    <row r="139" spans="1:4" ht="18.75">
      <c r="A139" s="23" t="s">
        <v>581</v>
      </c>
      <c r="B139" s="45"/>
      <c r="C139" s="46">
        <v>100</v>
      </c>
      <c r="D139" s="344"/>
    </row>
    <row r="140" spans="1:4" ht="18.75">
      <c r="A140" s="23" t="s">
        <v>582</v>
      </c>
      <c r="B140" s="45"/>
      <c r="C140" s="46">
        <v>21</v>
      </c>
      <c r="D140" s="344"/>
    </row>
    <row r="141" spans="1:4" ht="18.75">
      <c r="A141" s="23" t="s">
        <v>583</v>
      </c>
      <c r="B141" s="45"/>
      <c r="C141" s="46">
        <v>190</v>
      </c>
      <c r="D141" s="344"/>
    </row>
    <row r="142" spans="1:4" ht="18.75">
      <c r="A142" s="23" t="s">
        <v>584</v>
      </c>
      <c r="B142" s="45"/>
      <c r="C142" s="46">
        <v>71</v>
      </c>
      <c r="D142" s="344"/>
    </row>
    <row r="143" spans="1:4" ht="18.75">
      <c r="A143" s="23" t="s">
        <v>624</v>
      </c>
      <c r="B143" s="45"/>
      <c r="C143" s="46">
        <v>78</v>
      </c>
      <c r="D143" s="344"/>
    </row>
    <row r="144" spans="1:4" ht="18.75">
      <c r="A144" s="23" t="s">
        <v>585</v>
      </c>
      <c r="B144" s="45"/>
      <c r="C144" s="46">
        <v>42</v>
      </c>
      <c r="D144" s="344"/>
    </row>
    <row r="145" spans="1:4" ht="18.75">
      <c r="A145" s="23" t="s">
        <v>588</v>
      </c>
      <c r="B145" s="45"/>
      <c r="C145" s="46">
        <v>191</v>
      </c>
      <c r="D145" s="344"/>
    </row>
    <row r="146" spans="1:4" ht="18.75">
      <c r="A146" s="23" t="s">
        <v>586</v>
      </c>
      <c r="B146" s="45"/>
      <c r="C146" s="46">
        <v>75</v>
      </c>
      <c r="D146" s="344"/>
    </row>
    <row r="147" spans="1:4" ht="18.75">
      <c r="A147" s="23" t="s">
        <v>587</v>
      </c>
      <c r="B147" s="45"/>
      <c r="C147" s="46">
        <v>5000</v>
      </c>
      <c r="D147" s="344"/>
    </row>
    <row r="148" spans="1:4" ht="18.75">
      <c r="A148" s="352" t="s">
        <v>597</v>
      </c>
      <c r="B148" s="46"/>
      <c r="C148" s="46">
        <v>9668</v>
      </c>
      <c r="D148" s="344"/>
    </row>
    <row r="149" spans="1:4" ht="18.75">
      <c r="A149" s="353" t="s">
        <v>598</v>
      </c>
      <c r="B149" s="46"/>
      <c r="C149" s="46">
        <v>195</v>
      </c>
      <c r="D149" s="344"/>
    </row>
    <row r="150" spans="1:4" ht="18.75">
      <c r="A150" s="353" t="s">
        <v>599</v>
      </c>
      <c r="B150" s="46"/>
      <c r="C150" s="46">
        <v>2558</v>
      </c>
      <c r="D150" s="344"/>
    </row>
    <row r="151" spans="1:4" ht="18.75">
      <c r="A151" s="353" t="s">
        <v>600</v>
      </c>
      <c r="B151" s="46"/>
      <c r="C151" s="46">
        <v>4000</v>
      </c>
      <c r="D151" s="344"/>
    </row>
    <row r="152" spans="1:4" ht="18.75">
      <c r="A152" s="354" t="s">
        <v>607</v>
      </c>
      <c r="B152" s="46"/>
      <c r="C152" s="46">
        <v>500</v>
      </c>
      <c r="D152" s="344"/>
    </row>
    <row r="153" spans="1:4" ht="18.75">
      <c r="A153" s="353" t="s">
        <v>601</v>
      </c>
      <c r="B153" s="46"/>
      <c r="C153" s="46">
        <v>712</v>
      </c>
      <c r="D153" s="344"/>
    </row>
    <row r="154" spans="1:4" ht="18.75">
      <c r="A154" s="353" t="s">
        <v>602</v>
      </c>
      <c r="B154" s="46"/>
      <c r="C154" s="46">
        <v>1800</v>
      </c>
      <c r="D154" s="344"/>
    </row>
    <row r="155" spans="1:4" ht="18.75">
      <c r="A155" s="358" t="s">
        <v>603</v>
      </c>
      <c r="B155" s="46"/>
      <c r="C155" s="359">
        <v>700</v>
      </c>
      <c r="D155" s="344"/>
    </row>
    <row r="156" spans="1:4" ht="18.75">
      <c r="A156" s="355" t="s">
        <v>604</v>
      </c>
      <c r="B156" s="46"/>
      <c r="C156" s="46">
        <v>950</v>
      </c>
      <c r="D156" s="344"/>
    </row>
    <row r="157" spans="1:4" ht="18.75">
      <c r="A157" s="353" t="s">
        <v>605</v>
      </c>
      <c r="B157" s="45"/>
      <c r="C157" s="46">
        <v>300</v>
      </c>
      <c r="D157" s="344"/>
    </row>
    <row r="158" spans="1:4" ht="18.75">
      <c r="A158" s="360"/>
      <c r="B158" s="45"/>
      <c r="C158" s="46"/>
      <c r="D158" s="344"/>
    </row>
    <row r="159" spans="1:4" ht="18.75">
      <c r="A159" s="23"/>
      <c r="B159" s="45"/>
      <c r="C159" s="46"/>
      <c r="D159" s="345"/>
    </row>
    <row r="160" spans="1:4" ht="20.25">
      <c r="A160" s="44" t="s">
        <v>113</v>
      </c>
      <c r="B160" s="48">
        <f>SUM(B41:B159)-B67-B68-B69-B50</f>
        <v>928350</v>
      </c>
      <c r="C160" s="48">
        <f>SUM(C41:C159)-C67-C68-C69-C50</f>
        <v>1030177</v>
      </c>
      <c r="D160" s="346"/>
    </row>
    <row r="161" spans="1:4" ht="23.25">
      <c r="A161" s="25" t="s">
        <v>152</v>
      </c>
      <c r="B161" s="51">
        <f>B37+B160</f>
        <v>1003779</v>
      </c>
      <c r="C161" s="51">
        <f>C37+C160</f>
        <v>1138965</v>
      </c>
      <c r="D161" s="346"/>
    </row>
    <row r="162" ht="18.75">
      <c r="D162" s="347"/>
    </row>
    <row r="163" ht="18.75">
      <c r="D163" s="347"/>
    </row>
    <row r="164" ht="18.75">
      <c r="D164" s="347"/>
    </row>
    <row r="165" ht="18.75">
      <c r="D165" s="347"/>
    </row>
    <row r="166" ht="18.75">
      <c r="D166" s="347"/>
    </row>
    <row r="167" ht="18.75">
      <c r="D167" s="347"/>
    </row>
    <row r="168" ht="18.75">
      <c r="D168" s="347"/>
    </row>
    <row r="169" ht="18.75">
      <c r="D169" s="347"/>
    </row>
    <row r="170" ht="18">
      <c r="D170" s="348"/>
    </row>
    <row r="171" ht="18">
      <c r="D171" s="348"/>
    </row>
    <row r="172" ht="18">
      <c r="D172" s="348"/>
    </row>
    <row r="173" ht="18">
      <c r="D173" s="348"/>
    </row>
    <row r="174" ht="18">
      <c r="D174" s="348"/>
    </row>
    <row r="175" ht="18">
      <c r="D175" s="348"/>
    </row>
    <row r="176" ht="18">
      <c r="D176" s="348"/>
    </row>
    <row r="177" ht="18">
      <c r="D177" s="348"/>
    </row>
    <row r="178" ht="18">
      <c r="D178" s="348"/>
    </row>
    <row r="179" ht="18">
      <c r="D179" s="348"/>
    </row>
    <row r="180" ht="18">
      <c r="D180" s="348"/>
    </row>
    <row r="181" ht="18">
      <c r="D181" s="348"/>
    </row>
    <row r="182" ht="18">
      <c r="D182" s="348"/>
    </row>
    <row r="183" ht="18">
      <c r="D183" s="348"/>
    </row>
    <row r="184" ht="18">
      <c r="D184" s="348"/>
    </row>
    <row r="185" ht="18">
      <c r="D185" s="348"/>
    </row>
    <row r="186" ht="18">
      <c r="D186" s="348"/>
    </row>
    <row r="187" ht="18">
      <c r="D187" s="348"/>
    </row>
    <row r="188" ht="18">
      <c r="D188" s="348"/>
    </row>
    <row r="189" ht="18">
      <c r="D189" s="348"/>
    </row>
    <row r="190" ht="18">
      <c r="D190" s="348"/>
    </row>
    <row r="191" ht="18">
      <c r="D191" s="348"/>
    </row>
    <row r="192" ht="18">
      <c r="D192" s="348"/>
    </row>
    <row r="193" ht="18">
      <c r="D193" s="348"/>
    </row>
    <row r="194" ht="18">
      <c r="D194" s="348"/>
    </row>
    <row r="195" ht="18">
      <c r="D195" s="348"/>
    </row>
    <row r="196" ht="18">
      <c r="D196" s="348"/>
    </row>
    <row r="197" ht="18">
      <c r="D197" s="348"/>
    </row>
    <row r="198" ht="18">
      <c r="D198" s="348"/>
    </row>
    <row r="199" ht="18">
      <c r="D199" s="348"/>
    </row>
    <row r="200" ht="18">
      <c r="D200" s="348"/>
    </row>
    <row r="201" ht="18">
      <c r="D201" s="348"/>
    </row>
    <row r="202" ht="18">
      <c r="D202" s="348"/>
    </row>
    <row r="203" ht="18">
      <c r="D203" s="348"/>
    </row>
    <row r="204" ht="18">
      <c r="D204" s="348"/>
    </row>
    <row r="205" ht="18">
      <c r="D205" s="348"/>
    </row>
    <row r="206" ht="18">
      <c r="D206" s="348"/>
    </row>
    <row r="207" ht="18">
      <c r="D207" s="348"/>
    </row>
    <row r="208" ht="18">
      <c r="D208" s="348"/>
    </row>
    <row r="209" ht="18">
      <c r="D209" s="348"/>
    </row>
    <row r="210" ht="18">
      <c r="D210" s="348"/>
    </row>
    <row r="211" ht="18">
      <c r="D211" s="348"/>
    </row>
    <row r="212" ht="18">
      <c r="D212" s="348"/>
    </row>
    <row r="213" ht="18">
      <c r="D213" s="348"/>
    </row>
    <row r="214" ht="18">
      <c r="D214" s="348"/>
    </row>
    <row r="215" ht="18">
      <c r="D215" s="348"/>
    </row>
    <row r="216" ht="18">
      <c r="D216" s="348"/>
    </row>
    <row r="217" ht="18">
      <c r="D217" s="348"/>
    </row>
    <row r="218" ht="18">
      <c r="D218" s="348"/>
    </row>
    <row r="219" ht="18">
      <c r="D219" s="348"/>
    </row>
    <row r="220" ht="18">
      <c r="D220" s="348"/>
    </row>
    <row r="221" ht="18">
      <c r="D221" s="348"/>
    </row>
    <row r="222" ht="18">
      <c r="D222" s="348"/>
    </row>
    <row r="223" ht="18">
      <c r="D223" s="348"/>
    </row>
    <row r="224" ht="18">
      <c r="D224" s="348"/>
    </row>
    <row r="225" ht="18">
      <c r="D225" s="348"/>
    </row>
    <row r="226" ht="18">
      <c r="D226" s="348"/>
    </row>
    <row r="227" ht="18">
      <c r="D227" s="348"/>
    </row>
    <row r="228" ht="18">
      <c r="D228" s="348"/>
    </row>
    <row r="229" ht="18">
      <c r="D229" s="348"/>
    </row>
    <row r="230" ht="18">
      <c r="D230" s="348"/>
    </row>
    <row r="231" ht="18">
      <c r="D231" s="348"/>
    </row>
    <row r="232" ht="18">
      <c r="D232" s="348"/>
    </row>
    <row r="233" ht="18">
      <c r="D233" s="348"/>
    </row>
    <row r="234" ht="18">
      <c r="D234" s="348"/>
    </row>
    <row r="235" ht="18">
      <c r="D235" s="348"/>
    </row>
    <row r="236" ht="18">
      <c r="D236" s="348"/>
    </row>
    <row r="237" ht="18">
      <c r="D237" s="348"/>
    </row>
    <row r="238" ht="18">
      <c r="D238" s="348"/>
    </row>
    <row r="239" ht="18">
      <c r="D239" s="348"/>
    </row>
    <row r="240" ht="18">
      <c r="D240" s="348"/>
    </row>
    <row r="241" ht="18">
      <c r="D241" s="348"/>
    </row>
    <row r="242" ht="18">
      <c r="D242" s="348"/>
    </row>
    <row r="243" ht="18">
      <c r="D243" s="348"/>
    </row>
    <row r="244" ht="18">
      <c r="D244" s="348"/>
    </row>
    <row r="245" ht="18">
      <c r="D245" s="348"/>
    </row>
    <row r="246" ht="18">
      <c r="D246" s="348"/>
    </row>
    <row r="247" ht="18">
      <c r="D247" s="348"/>
    </row>
    <row r="248" ht="18">
      <c r="D248" s="348"/>
    </row>
    <row r="249" ht="18">
      <c r="D249" s="348"/>
    </row>
    <row r="250" ht="18">
      <c r="D250" s="348"/>
    </row>
    <row r="251" ht="18">
      <c r="D251" s="348"/>
    </row>
    <row r="252" ht="18">
      <c r="D252" s="348"/>
    </row>
    <row r="253" ht="18">
      <c r="D253" s="348"/>
    </row>
    <row r="254" ht="18">
      <c r="D254" s="348"/>
    </row>
    <row r="255" ht="18">
      <c r="D255" s="348"/>
    </row>
    <row r="256" ht="18">
      <c r="D256" s="348"/>
    </row>
    <row r="257" ht="18">
      <c r="D257" s="348"/>
    </row>
    <row r="258" ht="18">
      <c r="D258" s="348"/>
    </row>
    <row r="259" ht="18">
      <c r="D259" s="348"/>
    </row>
    <row r="260" ht="18">
      <c r="D260" s="348"/>
    </row>
    <row r="261" ht="18">
      <c r="D261" s="348"/>
    </row>
    <row r="262" ht="18">
      <c r="D262" s="348"/>
    </row>
    <row r="263" ht="18">
      <c r="D263" s="348"/>
    </row>
    <row r="264" ht="18">
      <c r="D264" s="348"/>
    </row>
    <row r="265" ht="18">
      <c r="D265" s="348"/>
    </row>
    <row r="266" ht="18">
      <c r="D266" s="348"/>
    </row>
    <row r="267" ht="18">
      <c r="D267" s="348"/>
    </row>
    <row r="268" ht="18">
      <c r="D268" s="348"/>
    </row>
    <row r="269" ht="18">
      <c r="D269" s="348"/>
    </row>
    <row r="270" ht="18">
      <c r="D270" s="348"/>
    </row>
    <row r="271" ht="18">
      <c r="D271" s="348"/>
    </row>
    <row r="272" ht="18">
      <c r="D272" s="348"/>
    </row>
    <row r="273" ht="18">
      <c r="D273" s="348"/>
    </row>
    <row r="274" ht="18">
      <c r="D274" s="348"/>
    </row>
    <row r="275" ht="18">
      <c r="D275" s="348"/>
    </row>
    <row r="276" ht="18">
      <c r="D276" s="348"/>
    </row>
    <row r="277" ht="18">
      <c r="D277" s="348"/>
    </row>
    <row r="278" ht="18">
      <c r="D278" s="348"/>
    </row>
    <row r="279" ht="18">
      <c r="D279" s="348"/>
    </row>
    <row r="280" ht="18">
      <c r="D280" s="348"/>
    </row>
    <row r="281" ht="18">
      <c r="D281" s="348"/>
    </row>
    <row r="282" ht="18">
      <c r="D282" s="348"/>
    </row>
    <row r="283" ht="18">
      <c r="D283" s="348"/>
    </row>
    <row r="284" ht="18">
      <c r="D284" s="348"/>
    </row>
    <row r="285" ht="18">
      <c r="D285" s="348"/>
    </row>
    <row r="286" ht="18">
      <c r="D286" s="348"/>
    </row>
    <row r="287" ht="18">
      <c r="D287" s="348"/>
    </row>
    <row r="288" ht="18">
      <c r="D288" s="348"/>
    </row>
    <row r="289" ht="18">
      <c r="D289" s="348"/>
    </row>
    <row r="290" ht="18">
      <c r="D290" s="348"/>
    </row>
    <row r="291" ht="18">
      <c r="D291" s="348"/>
    </row>
    <row r="292" ht="18">
      <c r="D292" s="348"/>
    </row>
    <row r="293" ht="18">
      <c r="D293" s="348"/>
    </row>
    <row r="294" ht="18">
      <c r="D294" s="348"/>
    </row>
    <row r="295" ht="18">
      <c r="D295" s="348"/>
    </row>
    <row r="296" ht="18">
      <c r="D296" s="348"/>
    </row>
    <row r="297" ht="18">
      <c r="D297" s="348"/>
    </row>
    <row r="298" ht="18">
      <c r="D298" s="348"/>
    </row>
    <row r="299" ht="18">
      <c r="D299" s="348"/>
    </row>
    <row r="300" ht="18">
      <c r="D300" s="348"/>
    </row>
    <row r="301" ht="18">
      <c r="D301" s="348"/>
    </row>
    <row r="302" ht="18">
      <c r="D302" s="348"/>
    </row>
    <row r="303" ht="18">
      <c r="D303" s="348"/>
    </row>
    <row r="304" ht="18">
      <c r="D304" s="348"/>
    </row>
    <row r="305" ht="18">
      <c r="D305" s="348"/>
    </row>
    <row r="306" ht="18">
      <c r="D306" s="348"/>
    </row>
    <row r="307" ht="18">
      <c r="D307" s="348"/>
    </row>
    <row r="308" ht="18">
      <c r="D308" s="348"/>
    </row>
    <row r="309" ht="18">
      <c r="D309" s="348"/>
    </row>
    <row r="310" ht="18">
      <c r="D310" s="348"/>
    </row>
    <row r="311" ht="18">
      <c r="D311" s="348"/>
    </row>
    <row r="312" ht="18">
      <c r="D312" s="348"/>
    </row>
    <row r="313" ht="18">
      <c r="D313" s="348"/>
    </row>
    <row r="314" ht="18">
      <c r="D314" s="348"/>
    </row>
    <row r="315" ht="18">
      <c r="D315" s="348"/>
    </row>
    <row r="316" ht="18">
      <c r="D316" s="348"/>
    </row>
    <row r="317" ht="18">
      <c r="D317" s="348"/>
    </row>
    <row r="318" ht="18">
      <c r="D318" s="348"/>
    </row>
    <row r="319" ht="18">
      <c r="D319" s="348"/>
    </row>
    <row r="320" ht="18">
      <c r="D320" s="348"/>
    </row>
    <row r="321" ht="18">
      <c r="D321" s="348"/>
    </row>
    <row r="322" ht="18">
      <c r="D322" s="348"/>
    </row>
    <row r="323" ht="18">
      <c r="D323" s="348"/>
    </row>
    <row r="324" ht="18">
      <c r="D324" s="348"/>
    </row>
    <row r="325" ht="18">
      <c r="D325" s="348"/>
    </row>
    <row r="326" ht="18">
      <c r="D326" s="348"/>
    </row>
    <row r="327" ht="18">
      <c r="D327" s="348"/>
    </row>
    <row r="328" ht="18">
      <c r="D328" s="348"/>
    </row>
    <row r="329" ht="18">
      <c r="D329" s="348"/>
    </row>
    <row r="330" ht="18">
      <c r="D330" s="348"/>
    </row>
    <row r="331" ht="18">
      <c r="D331" s="348"/>
    </row>
    <row r="332" ht="18">
      <c r="D332" s="348"/>
    </row>
    <row r="333" ht="18">
      <c r="D333" s="348"/>
    </row>
    <row r="334" ht="18">
      <c r="D334" s="348"/>
    </row>
    <row r="335" ht="18">
      <c r="D335" s="348"/>
    </row>
    <row r="336" ht="18">
      <c r="D336" s="348"/>
    </row>
    <row r="337" ht="18">
      <c r="D337" s="348"/>
    </row>
    <row r="338" ht="18">
      <c r="D338" s="348"/>
    </row>
    <row r="339" ht="18">
      <c r="D339" s="348"/>
    </row>
    <row r="340" ht="18">
      <c r="D340" s="348"/>
    </row>
    <row r="341" ht="18">
      <c r="D341" s="348"/>
    </row>
    <row r="342" ht="18">
      <c r="D342" s="348"/>
    </row>
    <row r="343" ht="18">
      <c r="D343" s="348"/>
    </row>
    <row r="344" ht="18">
      <c r="D344" s="348"/>
    </row>
    <row r="345" ht="18">
      <c r="D345" s="348"/>
    </row>
    <row r="346" ht="18">
      <c r="D346" s="348"/>
    </row>
    <row r="347" ht="18">
      <c r="D347" s="348"/>
    </row>
    <row r="348" ht="18">
      <c r="D348" s="348"/>
    </row>
    <row r="349" ht="18">
      <c r="D349" s="348"/>
    </row>
    <row r="350" ht="18">
      <c r="D350" s="348"/>
    </row>
    <row r="351" ht="18">
      <c r="D351" s="348"/>
    </row>
    <row r="352" ht="18">
      <c r="D352" s="348"/>
    </row>
    <row r="353" ht="18">
      <c r="D353" s="348"/>
    </row>
    <row r="354" ht="18">
      <c r="D354" s="348"/>
    </row>
    <row r="355" ht="18">
      <c r="D355" s="348"/>
    </row>
    <row r="356" ht="18">
      <c r="D356" s="348"/>
    </row>
    <row r="357" ht="18">
      <c r="D357" s="348"/>
    </row>
    <row r="358" ht="18">
      <c r="D358" s="348"/>
    </row>
    <row r="359" ht="18">
      <c r="D359" s="348"/>
    </row>
    <row r="360" ht="18">
      <c r="D360" s="348"/>
    </row>
    <row r="361" ht="18">
      <c r="D361" s="348"/>
    </row>
    <row r="362" ht="18">
      <c r="D362" s="348"/>
    </row>
    <row r="363" ht="18">
      <c r="D363" s="348"/>
    </row>
    <row r="364" ht="18">
      <c r="D364" s="348"/>
    </row>
    <row r="365" ht="18">
      <c r="D365" s="348"/>
    </row>
    <row r="366" ht="18">
      <c r="D366" s="348"/>
    </row>
    <row r="367" ht="18">
      <c r="D367" s="348"/>
    </row>
    <row r="368" ht="18">
      <c r="D368" s="348"/>
    </row>
    <row r="369" ht="18">
      <c r="D369" s="348"/>
    </row>
    <row r="370" ht="18">
      <c r="D370" s="348"/>
    </row>
    <row r="371" ht="18">
      <c r="D371" s="348"/>
    </row>
    <row r="372" ht="18">
      <c r="D372" s="348"/>
    </row>
    <row r="373" ht="18">
      <c r="D373" s="348"/>
    </row>
    <row r="374" ht="18">
      <c r="D374" s="348"/>
    </row>
    <row r="375" ht="18">
      <c r="D375" s="348"/>
    </row>
    <row r="376" ht="18">
      <c r="D376" s="348"/>
    </row>
    <row r="377" ht="18">
      <c r="D377" s="348"/>
    </row>
    <row r="378" ht="18">
      <c r="D378" s="348"/>
    </row>
    <row r="379" ht="18">
      <c r="D379" s="348"/>
    </row>
    <row r="380" ht="18">
      <c r="D380" s="348"/>
    </row>
    <row r="381" ht="18">
      <c r="D381" s="348"/>
    </row>
    <row r="382" ht="18">
      <c r="D382" s="348"/>
    </row>
    <row r="383" ht="18">
      <c r="D383" s="348"/>
    </row>
    <row r="384" ht="18">
      <c r="D384" s="348"/>
    </row>
    <row r="385" ht="18">
      <c r="D385" s="348"/>
    </row>
    <row r="386" ht="18">
      <c r="D386" s="348"/>
    </row>
    <row r="387" ht="18">
      <c r="D387" s="348"/>
    </row>
    <row r="388" ht="18">
      <c r="D388" s="348"/>
    </row>
    <row r="389" ht="18">
      <c r="D389" s="348"/>
    </row>
    <row r="390" ht="18">
      <c r="D390" s="348"/>
    </row>
    <row r="391" ht="18">
      <c r="D391" s="348"/>
    </row>
    <row r="392" ht="18">
      <c r="D392" s="348"/>
    </row>
    <row r="393" ht="18">
      <c r="D393" s="348"/>
    </row>
    <row r="394" ht="18">
      <c r="D394" s="348"/>
    </row>
    <row r="395" ht="18">
      <c r="D395" s="348"/>
    </row>
    <row r="396" ht="18">
      <c r="D396" s="348"/>
    </row>
    <row r="397" ht="18">
      <c r="D397" s="348"/>
    </row>
    <row r="398" ht="18">
      <c r="D398" s="348"/>
    </row>
    <row r="399" ht="18">
      <c r="D399" s="348"/>
    </row>
    <row r="400" ht="18">
      <c r="D400" s="348"/>
    </row>
    <row r="401" ht="18">
      <c r="D401" s="348"/>
    </row>
    <row r="402" ht="18">
      <c r="D402" s="348"/>
    </row>
    <row r="403" ht="18">
      <c r="D403" s="348"/>
    </row>
    <row r="404" ht="18">
      <c r="D404" s="348"/>
    </row>
    <row r="405" ht="18">
      <c r="D405" s="348"/>
    </row>
    <row r="406" ht="18">
      <c r="D406" s="348"/>
    </row>
    <row r="407" ht="18">
      <c r="D407" s="348"/>
    </row>
    <row r="408" ht="18">
      <c r="D408" s="348"/>
    </row>
    <row r="409" ht="18">
      <c r="D409" s="348"/>
    </row>
    <row r="410" ht="18">
      <c r="D410" s="348"/>
    </row>
    <row r="411" ht="18">
      <c r="D411" s="348"/>
    </row>
    <row r="412" ht="18">
      <c r="D412" s="348"/>
    </row>
    <row r="413" ht="18">
      <c r="D413" s="348"/>
    </row>
    <row r="414" ht="18">
      <c r="D414" s="348"/>
    </row>
    <row r="415" ht="18">
      <c r="D415" s="348"/>
    </row>
    <row r="416" ht="18">
      <c r="D416" s="348"/>
    </row>
    <row r="417" ht="18">
      <c r="D417" s="348"/>
    </row>
    <row r="418" ht="18">
      <c r="D418" s="348"/>
    </row>
    <row r="419" ht="18">
      <c r="D419" s="348"/>
    </row>
    <row r="420" ht="18">
      <c r="D420" s="348"/>
    </row>
    <row r="421" ht="18">
      <c r="D421" s="348"/>
    </row>
    <row r="422" ht="18">
      <c r="D422" s="348"/>
    </row>
    <row r="423" ht="18">
      <c r="D423" s="348"/>
    </row>
    <row r="424" ht="18">
      <c r="D424" s="348"/>
    </row>
    <row r="425" ht="18">
      <c r="D425" s="348"/>
    </row>
    <row r="426" ht="18">
      <c r="D426" s="348"/>
    </row>
    <row r="427" ht="18">
      <c r="D427" s="348"/>
    </row>
    <row r="428" ht="18">
      <c r="D428" s="348"/>
    </row>
    <row r="429" ht="18">
      <c r="D429" s="348"/>
    </row>
    <row r="430" ht="18">
      <c r="D430" s="348"/>
    </row>
    <row r="431" ht="18">
      <c r="D431" s="348"/>
    </row>
    <row r="432" ht="18">
      <c r="D432" s="348"/>
    </row>
    <row r="433" ht="18">
      <c r="D433" s="348"/>
    </row>
    <row r="434" ht="18">
      <c r="D434" s="348"/>
    </row>
    <row r="435" ht="18">
      <c r="D435" s="348"/>
    </row>
    <row r="436" ht="18">
      <c r="D436" s="348"/>
    </row>
    <row r="437" ht="18">
      <c r="D437" s="348"/>
    </row>
    <row r="438" ht="18">
      <c r="D438" s="348"/>
    </row>
    <row r="439" ht="18">
      <c r="D439" s="348"/>
    </row>
    <row r="440" ht="18">
      <c r="D440" s="348"/>
    </row>
    <row r="441" ht="18">
      <c r="D441" s="348"/>
    </row>
    <row r="442" ht="18">
      <c r="D442" s="348"/>
    </row>
    <row r="443" ht="18">
      <c r="D443" s="348"/>
    </row>
    <row r="444" ht="18">
      <c r="D444" s="348"/>
    </row>
    <row r="445" ht="18">
      <c r="D445" s="348"/>
    </row>
    <row r="446" ht="18">
      <c r="D446" s="348"/>
    </row>
    <row r="447" ht="18">
      <c r="D447" s="348"/>
    </row>
    <row r="448" ht="18">
      <c r="D448" s="348"/>
    </row>
    <row r="449" ht="18">
      <c r="D449" s="348"/>
    </row>
    <row r="450" ht="18">
      <c r="D450" s="348"/>
    </row>
    <row r="451" ht="18">
      <c r="D451" s="348"/>
    </row>
    <row r="452" ht="18">
      <c r="D452" s="348"/>
    </row>
    <row r="453" ht="18">
      <c r="D453" s="348"/>
    </row>
    <row r="454" ht="18">
      <c r="D454" s="348"/>
    </row>
    <row r="455" ht="18">
      <c r="D455" s="348"/>
    </row>
    <row r="456" ht="18">
      <c r="D456" s="348"/>
    </row>
    <row r="457" ht="18">
      <c r="D457" s="348"/>
    </row>
    <row r="458" ht="18">
      <c r="D458" s="348"/>
    </row>
    <row r="459" ht="18">
      <c r="D459" s="348"/>
    </row>
    <row r="460" ht="18">
      <c r="D460" s="348"/>
    </row>
    <row r="461" ht="18">
      <c r="D461" s="348"/>
    </row>
    <row r="462" ht="18">
      <c r="D462" s="348"/>
    </row>
    <row r="463" ht="18">
      <c r="D463" s="348"/>
    </row>
    <row r="464" ht="18">
      <c r="D464" s="348"/>
    </row>
    <row r="465" ht="18">
      <c r="D465" s="348"/>
    </row>
    <row r="466" ht="18">
      <c r="D466" s="348"/>
    </row>
    <row r="467" ht="18">
      <c r="D467" s="348"/>
    </row>
    <row r="468" ht="18">
      <c r="D468" s="348"/>
    </row>
    <row r="469" ht="18">
      <c r="D469" s="348"/>
    </row>
    <row r="470" ht="18">
      <c r="D470" s="348"/>
    </row>
    <row r="471" ht="18">
      <c r="D471" s="348"/>
    </row>
    <row r="472" ht="18">
      <c r="D472" s="348"/>
    </row>
    <row r="473" ht="18">
      <c r="D473" s="348"/>
    </row>
    <row r="474" ht="18">
      <c r="D474" s="348"/>
    </row>
    <row r="475" ht="18">
      <c r="D475" s="348"/>
    </row>
    <row r="476" ht="18">
      <c r="D476" s="348"/>
    </row>
    <row r="477" ht="18">
      <c r="D477" s="348"/>
    </row>
    <row r="478" ht="18">
      <c r="D478" s="348"/>
    </row>
    <row r="479" ht="18">
      <c r="D479" s="348"/>
    </row>
    <row r="480" ht="18">
      <c r="D480" s="348"/>
    </row>
    <row r="481" ht="18">
      <c r="D481" s="348"/>
    </row>
    <row r="482" ht="18">
      <c r="D482" s="348"/>
    </row>
    <row r="483" ht="18">
      <c r="D483" s="348"/>
    </row>
    <row r="484" ht="18">
      <c r="D484" s="348"/>
    </row>
    <row r="485" ht="18">
      <c r="D485" s="348"/>
    </row>
    <row r="486" ht="18">
      <c r="D486" s="348"/>
    </row>
    <row r="487" ht="18">
      <c r="D487" s="348"/>
    </row>
    <row r="488" ht="18">
      <c r="D488" s="348"/>
    </row>
    <row r="489" ht="18">
      <c r="D489" s="348"/>
    </row>
    <row r="490" ht="18">
      <c r="D490" s="348"/>
    </row>
    <row r="491" ht="18">
      <c r="D491" s="348"/>
    </row>
    <row r="492" ht="18">
      <c r="D492" s="348"/>
    </row>
    <row r="493" ht="18">
      <c r="D493" s="348"/>
    </row>
    <row r="494" ht="18">
      <c r="D494" s="348"/>
    </row>
    <row r="495" ht="18">
      <c r="D495" s="348"/>
    </row>
    <row r="496" ht="18">
      <c r="D496" s="348"/>
    </row>
    <row r="497" ht="18">
      <c r="D497" s="348"/>
    </row>
    <row r="498" ht="18">
      <c r="D498" s="348"/>
    </row>
    <row r="499" ht="18">
      <c r="D499" s="348"/>
    </row>
    <row r="500" ht="18">
      <c r="D500" s="348"/>
    </row>
    <row r="501" ht="18">
      <c r="D501" s="348"/>
    </row>
    <row r="502" ht="18">
      <c r="D502" s="348"/>
    </row>
    <row r="503" ht="18">
      <c r="D503" s="348"/>
    </row>
    <row r="504" ht="18">
      <c r="D504" s="348"/>
    </row>
    <row r="505" ht="18">
      <c r="D505" s="348"/>
    </row>
    <row r="506" ht="18">
      <c r="D506" s="348"/>
    </row>
    <row r="507" ht="18">
      <c r="D507" s="348"/>
    </row>
    <row r="508" ht="18">
      <c r="D508" s="348"/>
    </row>
    <row r="509" ht="18">
      <c r="D509" s="348"/>
    </row>
    <row r="510" ht="18">
      <c r="D510" s="348"/>
    </row>
    <row r="511" ht="18">
      <c r="D511" s="348"/>
    </row>
    <row r="512" ht="18">
      <c r="D512" s="348"/>
    </row>
    <row r="513" ht="18">
      <c r="D513" s="348"/>
    </row>
    <row r="514" ht="18">
      <c r="D514" s="348"/>
    </row>
    <row r="515" ht="18">
      <c r="D515" s="348"/>
    </row>
    <row r="516" ht="18">
      <c r="D516" s="348"/>
    </row>
    <row r="517" ht="18">
      <c r="D517" s="348"/>
    </row>
    <row r="518" ht="18">
      <c r="D518" s="348"/>
    </row>
    <row r="519" ht="18">
      <c r="D519" s="348"/>
    </row>
    <row r="520" ht="18">
      <c r="D520" s="348"/>
    </row>
    <row r="521" ht="18">
      <c r="D521" s="348"/>
    </row>
    <row r="522" ht="18">
      <c r="D522" s="348"/>
    </row>
    <row r="523" ht="18">
      <c r="D523" s="348"/>
    </row>
    <row r="524" ht="18">
      <c r="D524" s="348"/>
    </row>
    <row r="525" ht="18">
      <c r="D525" s="348"/>
    </row>
    <row r="526" ht="18">
      <c r="D526" s="348"/>
    </row>
    <row r="527" ht="18">
      <c r="D527" s="348"/>
    </row>
    <row r="528" ht="18">
      <c r="D528" s="348"/>
    </row>
    <row r="529" ht="18">
      <c r="D529" s="348"/>
    </row>
    <row r="530" ht="18">
      <c r="D530" s="348"/>
    </row>
    <row r="531" ht="18">
      <c r="D531" s="348"/>
    </row>
    <row r="532" ht="18">
      <c r="D532" s="348"/>
    </row>
    <row r="533" ht="18">
      <c r="D533" s="348"/>
    </row>
    <row r="534" ht="18">
      <c r="D534" s="348"/>
    </row>
    <row r="535" ht="18">
      <c r="D535" s="348"/>
    </row>
    <row r="536" ht="18">
      <c r="D536" s="348"/>
    </row>
    <row r="537" ht="18">
      <c r="D537" s="348"/>
    </row>
    <row r="538" ht="18">
      <c r="D538" s="348"/>
    </row>
    <row r="539" ht="18">
      <c r="D539" s="348"/>
    </row>
    <row r="540" ht="18">
      <c r="D540" s="348"/>
    </row>
    <row r="541" ht="18">
      <c r="D541" s="348"/>
    </row>
    <row r="542" ht="18">
      <c r="D542" s="348"/>
    </row>
    <row r="543" ht="18">
      <c r="D543" s="348"/>
    </row>
    <row r="544" ht="18">
      <c r="D544" s="348"/>
    </row>
    <row r="545" ht="18">
      <c r="D545" s="348"/>
    </row>
    <row r="546" ht="18">
      <c r="D546" s="348"/>
    </row>
    <row r="547" ht="18">
      <c r="D547" s="348"/>
    </row>
    <row r="548" ht="18">
      <c r="D548" s="348"/>
    </row>
    <row r="549" ht="18">
      <c r="D549" s="348"/>
    </row>
    <row r="550" ht="18">
      <c r="D550" s="348"/>
    </row>
    <row r="551" ht="18">
      <c r="D551" s="348"/>
    </row>
    <row r="552" ht="18">
      <c r="D552" s="348"/>
    </row>
    <row r="553" ht="18">
      <c r="D553" s="348"/>
    </row>
    <row r="554" ht="18">
      <c r="D554" s="348"/>
    </row>
    <row r="555" ht="18">
      <c r="D555" s="348"/>
    </row>
    <row r="556" ht="18">
      <c r="D556" s="348"/>
    </row>
    <row r="557" ht="18">
      <c r="D557" s="348"/>
    </row>
    <row r="558" ht="18">
      <c r="D558" s="348"/>
    </row>
    <row r="559" ht="18">
      <c r="D559" s="348"/>
    </row>
    <row r="560" ht="18">
      <c r="D560" s="348"/>
    </row>
    <row r="561" ht="18">
      <c r="D561" s="348"/>
    </row>
    <row r="562" ht="18">
      <c r="D562" s="348"/>
    </row>
    <row r="563" ht="18">
      <c r="D563" s="348"/>
    </row>
    <row r="564" ht="18">
      <c r="D564" s="348"/>
    </row>
    <row r="565" ht="18">
      <c r="D565" s="348"/>
    </row>
    <row r="566" ht="18">
      <c r="D566" s="348"/>
    </row>
    <row r="567" ht="18">
      <c r="D567" s="348"/>
    </row>
    <row r="568" ht="18">
      <c r="D568" s="348"/>
    </row>
    <row r="569" ht="18">
      <c r="D569" s="348"/>
    </row>
    <row r="570" ht="18">
      <c r="D570" s="348"/>
    </row>
    <row r="571" ht="18">
      <c r="D571" s="348"/>
    </row>
    <row r="572" ht="18">
      <c r="D572" s="348"/>
    </row>
    <row r="573" ht="18">
      <c r="D573" s="348"/>
    </row>
    <row r="574" ht="18">
      <c r="D574" s="348"/>
    </row>
    <row r="575" ht="18">
      <c r="D575" s="348"/>
    </row>
    <row r="576" ht="18">
      <c r="D576" s="348"/>
    </row>
    <row r="577" ht="18">
      <c r="D577" s="348"/>
    </row>
    <row r="578" ht="18">
      <c r="D578" s="348"/>
    </row>
    <row r="579" ht="18">
      <c r="D579" s="348"/>
    </row>
    <row r="580" ht="18">
      <c r="D580" s="348"/>
    </row>
    <row r="581" ht="18">
      <c r="D581" s="348"/>
    </row>
    <row r="582" ht="18">
      <c r="D582" s="348"/>
    </row>
    <row r="583" ht="18">
      <c r="D583" s="348"/>
    </row>
    <row r="584" ht="18">
      <c r="D584" s="348"/>
    </row>
    <row r="585" ht="18">
      <c r="D585" s="348"/>
    </row>
    <row r="586" ht="18">
      <c r="D586" s="348"/>
    </row>
    <row r="587" ht="18">
      <c r="D587" s="348"/>
    </row>
    <row r="588" ht="18">
      <c r="D588" s="348"/>
    </row>
    <row r="589" ht="18">
      <c r="D589" s="348"/>
    </row>
    <row r="590" ht="18">
      <c r="D590" s="348"/>
    </row>
    <row r="591" ht="18">
      <c r="D591" s="348"/>
    </row>
    <row r="592" ht="18">
      <c r="D592" s="348"/>
    </row>
    <row r="593" ht="18">
      <c r="D593" s="348"/>
    </row>
    <row r="594" ht="18">
      <c r="D594" s="348"/>
    </row>
    <row r="595" ht="18">
      <c r="D595" s="348"/>
    </row>
    <row r="596" ht="18">
      <c r="D596" s="348"/>
    </row>
    <row r="597" ht="18">
      <c r="D597" s="348"/>
    </row>
    <row r="598" ht="18">
      <c r="D598" s="348"/>
    </row>
    <row r="599" ht="18">
      <c r="D599" s="348"/>
    </row>
    <row r="600" ht="18">
      <c r="D600" s="348"/>
    </row>
    <row r="601" ht="18">
      <c r="D601" s="348"/>
    </row>
    <row r="602" ht="18">
      <c r="D602" s="348"/>
    </row>
    <row r="603" ht="18">
      <c r="D603" s="348"/>
    </row>
    <row r="604" ht="18">
      <c r="D604" s="348"/>
    </row>
    <row r="605" ht="18">
      <c r="D605" s="348"/>
    </row>
    <row r="606" ht="18">
      <c r="D606" s="348"/>
    </row>
    <row r="607" ht="18">
      <c r="D607" s="348"/>
    </row>
    <row r="608" ht="18">
      <c r="D608" s="348"/>
    </row>
    <row r="609" ht="18">
      <c r="D609" s="348"/>
    </row>
    <row r="610" ht="18">
      <c r="D610" s="348"/>
    </row>
    <row r="611" ht="18">
      <c r="D611" s="348"/>
    </row>
    <row r="612" ht="18">
      <c r="D612" s="348"/>
    </row>
    <row r="613" ht="18">
      <c r="D613" s="348"/>
    </row>
    <row r="614" ht="18">
      <c r="D614" s="348"/>
    </row>
    <row r="615" ht="18">
      <c r="D615" s="348"/>
    </row>
    <row r="616" ht="18">
      <c r="D616" s="348"/>
    </row>
    <row r="617" ht="18">
      <c r="D617" s="348"/>
    </row>
    <row r="618" ht="18">
      <c r="D618" s="348"/>
    </row>
    <row r="619" ht="18">
      <c r="D619" s="348"/>
    </row>
    <row r="620" ht="18">
      <c r="D620" s="348"/>
    </row>
    <row r="621" ht="18">
      <c r="D621" s="348"/>
    </row>
    <row r="622" ht="18">
      <c r="D622" s="348"/>
    </row>
    <row r="623" ht="18">
      <c r="D623" s="348"/>
    </row>
    <row r="624" ht="18">
      <c r="D624" s="348"/>
    </row>
    <row r="625" ht="18">
      <c r="D625" s="348"/>
    </row>
    <row r="626" ht="18">
      <c r="D626" s="348"/>
    </row>
    <row r="627" ht="18">
      <c r="D627" s="348"/>
    </row>
    <row r="628" ht="18">
      <c r="D628" s="348"/>
    </row>
    <row r="629" ht="18">
      <c r="D629" s="348"/>
    </row>
    <row r="630" ht="18">
      <c r="D630" s="348"/>
    </row>
    <row r="631" ht="18">
      <c r="D631" s="348"/>
    </row>
    <row r="632" ht="18">
      <c r="D632" s="348"/>
    </row>
    <row r="633" ht="18">
      <c r="D633" s="348"/>
    </row>
    <row r="634" ht="18">
      <c r="D634" s="348"/>
    </row>
    <row r="635" ht="18">
      <c r="D635" s="348"/>
    </row>
    <row r="636" ht="18">
      <c r="D636" s="348"/>
    </row>
    <row r="637" ht="18">
      <c r="D637" s="348"/>
    </row>
    <row r="638" ht="18">
      <c r="D638" s="348"/>
    </row>
    <row r="639" ht="18">
      <c r="D639" s="348"/>
    </row>
    <row r="640" ht="18">
      <c r="D640" s="348"/>
    </row>
    <row r="641" ht="18">
      <c r="D641" s="348"/>
    </row>
    <row r="642" ht="18">
      <c r="D642" s="348"/>
    </row>
    <row r="643" ht="18">
      <c r="D643" s="348"/>
    </row>
    <row r="644" ht="18">
      <c r="D644" s="348"/>
    </row>
    <row r="645" ht="18">
      <c r="D645" s="348"/>
    </row>
    <row r="646" ht="18">
      <c r="D646" s="348"/>
    </row>
    <row r="647" ht="18">
      <c r="D647" s="348"/>
    </row>
    <row r="648" ht="18">
      <c r="D648" s="348"/>
    </row>
    <row r="649" ht="18">
      <c r="D649" s="348"/>
    </row>
    <row r="650" ht="18">
      <c r="D650" s="348"/>
    </row>
    <row r="651" ht="18">
      <c r="D651" s="348"/>
    </row>
    <row r="652" ht="18">
      <c r="D652" s="348"/>
    </row>
    <row r="653" ht="18">
      <c r="D653" s="348"/>
    </row>
    <row r="654" ht="18">
      <c r="D654" s="348"/>
    </row>
    <row r="655" ht="18">
      <c r="D655" s="348"/>
    </row>
    <row r="656" ht="18">
      <c r="D656" s="348"/>
    </row>
    <row r="657" ht="18">
      <c r="D657" s="348"/>
    </row>
    <row r="658" ht="18">
      <c r="D658" s="348"/>
    </row>
    <row r="659" ht="18">
      <c r="D659" s="348"/>
    </row>
    <row r="660" ht="18">
      <c r="D660" s="348"/>
    </row>
    <row r="661" ht="18">
      <c r="D661" s="348"/>
    </row>
    <row r="662" ht="18">
      <c r="D662" s="348"/>
    </row>
    <row r="663" ht="18">
      <c r="D663" s="348"/>
    </row>
    <row r="664" ht="18">
      <c r="D664" s="348"/>
    </row>
    <row r="665" ht="18">
      <c r="D665" s="348"/>
    </row>
    <row r="666" ht="18">
      <c r="D666" s="348"/>
    </row>
    <row r="667" ht="18">
      <c r="D667" s="348"/>
    </row>
    <row r="668" ht="18">
      <c r="D668" s="348"/>
    </row>
    <row r="669" ht="18">
      <c r="D669" s="348"/>
    </row>
    <row r="670" ht="18">
      <c r="D670" s="348"/>
    </row>
    <row r="671" ht="18">
      <c r="D671" s="348"/>
    </row>
    <row r="672" ht="18">
      <c r="D672" s="348"/>
    </row>
    <row r="673" ht="18">
      <c r="D673" s="348"/>
    </row>
    <row r="674" ht="18">
      <c r="D674" s="348"/>
    </row>
    <row r="675" ht="18">
      <c r="D675" s="348"/>
    </row>
    <row r="676" ht="18">
      <c r="D676" s="348"/>
    </row>
    <row r="677" ht="18">
      <c r="D677" s="348"/>
    </row>
    <row r="678" ht="18">
      <c r="D678" s="348"/>
    </row>
    <row r="679" ht="18">
      <c r="D679" s="348"/>
    </row>
    <row r="680" ht="18">
      <c r="D680" s="348"/>
    </row>
    <row r="681" ht="18">
      <c r="D681" s="348"/>
    </row>
    <row r="682" ht="18">
      <c r="D682" s="348"/>
    </row>
    <row r="683" ht="18">
      <c r="D683" s="348"/>
    </row>
    <row r="684" ht="18">
      <c r="D684" s="348"/>
    </row>
    <row r="685" ht="18">
      <c r="D685" s="348"/>
    </row>
    <row r="686" ht="18">
      <c r="D686" s="348"/>
    </row>
    <row r="687" ht="18">
      <c r="D687" s="348"/>
    </row>
    <row r="688" ht="18">
      <c r="D688" s="348"/>
    </row>
    <row r="689" ht="18">
      <c r="D689" s="348"/>
    </row>
    <row r="690" ht="18">
      <c r="D690" s="348"/>
    </row>
    <row r="691" ht="18">
      <c r="D691" s="348"/>
    </row>
    <row r="692" ht="18">
      <c r="D692" s="348"/>
    </row>
    <row r="693" ht="18">
      <c r="D693" s="348"/>
    </row>
    <row r="694" ht="18">
      <c r="D694" s="348"/>
    </row>
    <row r="695" ht="18">
      <c r="D695" s="348"/>
    </row>
    <row r="696" ht="18">
      <c r="D696" s="348"/>
    </row>
    <row r="697" ht="18">
      <c r="D697" s="348"/>
    </row>
    <row r="698" ht="18">
      <c r="D698" s="348"/>
    </row>
    <row r="699" ht="18">
      <c r="D699" s="348"/>
    </row>
    <row r="700" ht="18">
      <c r="D700" s="348"/>
    </row>
    <row r="701" ht="18">
      <c r="D701" s="348"/>
    </row>
    <row r="702" ht="18">
      <c r="D702" s="348"/>
    </row>
    <row r="703" ht="18">
      <c r="D703" s="348"/>
    </row>
    <row r="704" ht="18">
      <c r="D704" s="348"/>
    </row>
    <row r="705" ht="18">
      <c r="D705" s="348"/>
    </row>
    <row r="706" ht="18">
      <c r="D706" s="348"/>
    </row>
    <row r="707" ht="18">
      <c r="D707" s="348"/>
    </row>
    <row r="708" ht="18">
      <c r="D708" s="348"/>
    </row>
    <row r="709" ht="18">
      <c r="D709" s="348"/>
    </row>
    <row r="710" ht="18">
      <c r="D710" s="348"/>
    </row>
    <row r="711" ht="18">
      <c r="D711" s="348"/>
    </row>
    <row r="712" ht="18">
      <c r="D712" s="348"/>
    </row>
    <row r="713" ht="18">
      <c r="D713" s="348"/>
    </row>
    <row r="714" ht="18">
      <c r="D714" s="348"/>
    </row>
    <row r="715" ht="18">
      <c r="D715" s="348"/>
    </row>
    <row r="716" ht="18">
      <c r="D716" s="348"/>
    </row>
    <row r="717" ht="18">
      <c r="D717" s="348"/>
    </row>
    <row r="718" ht="18">
      <c r="D718" s="348"/>
    </row>
    <row r="719" ht="18">
      <c r="D719" s="348"/>
    </row>
    <row r="720" ht="18">
      <c r="D720" s="348"/>
    </row>
    <row r="721" ht="18">
      <c r="D721" s="348"/>
    </row>
    <row r="722" ht="18">
      <c r="D722" s="348"/>
    </row>
    <row r="723" ht="18">
      <c r="D723" s="348"/>
    </row>
    <row r="724" ht="18">
      <c r="D724" s="348"/>
    </row>
    <row r="725" ht="18">
      <c r="D725" s="348"/>
    </row>
    <row r="726" ht="18">
      <c r="D726" s="348"/>
    </row>
    <row r="727" ht="18">
      <c r="D727" s="348"/>
    </row>
    <row r="728" ht="18">
      <c r="D728" s="348"/>
    </row>
    <row r="729" ht="18">
      <c r="D729" s="348"/>
    </row>
    <row r="730" ht="18">
      <c r="D730" s="348"/>
    </row>
    <row r="731" ht="18">
      <c r="D731" s="348"/>
    </row>
    <row r="732" ht="18">
      <c r="D732" s="348"/>
    </row>
    <row r="733" ht="18">
      <c r="D733" s="348"/>
    </row>
    <row r="734" ht="18">
      <c r="D734" s="348"/>
    </row>
    <row r="735" ht="18">
      <c r="D735" s="348"/>
    </row>
    <row r="736" ht="18">
      <c r="D736" s="348"/>
    </row>
    <row r="737" ht="18">
      <c r="D737" s="348"/>
    </row>
    <row r="738" ht="18">
      <c r="D738" s="348"/>
    </row>
    <row r="739" ht="18">
      <c r="D739" s="348"/>
    </row>
    <row r="740" ht="18">
      <c r="D740" s="348"/>
    </row>
    <row r="741" ht="18">
      <c r="D741" s="348"/>
    </row>
    <row r="742" ht="18">
      <c r="D742" s="348"/>
    </row>
    <row r="743" ht="18">
      <c r="D743" s="348"/>
    </row>
    <row r="744" ht="18">
      <c r="D744" s="348"/>
    </row>
    <row r="745" ht="18">
      <c r="D745" s="348"/>
    </row>
    <row r="746" ht="18">
      <c r="D746" s="348"/>
    </row>
    <row r="747" ht="18">
      <c r="D747" s="348"/>
    </row>
    <row r="748" ht="18">
      <c r="D748" s="348"/>
    </row>
    <row r="749" ht="18">
      <c r="D749" s="348"/>
    </row>
    <row r="750" ht="18">
      <c r="D750" s="348"/>
    </row>
    <row r="751" ht="18">
      <c r="D751" s="348"/>
    </row>
    <row r="752" ht="18">
      <c r="D752" s="348"/>
    </row>
    <row r="753" ht="18">
      <c r="D753" s="348"/>
    </row>
    <row r="754" ht="18">
      <c r="D754" s="348"/>
    </row>
    <row r="755" ht="18">
      <c r="D755" s="348"/>
    </row>
    <row r="756" ht="18">
      <c r="D756" s="348"/>
    </row>
    <row r="757" ht="18">
      <c r="D757" s="348"/>
    </row>
    <row r="758" ht="18">
      <c r="D758" s="348"/>
    </row>
    <row r="759" ht="18">
      <c r="D759" s="348"/>
    </row>
    <row r="760" ht="18">
      <c r="D760" s="348"/>
    </row>
    <row r="761" ht="18">
      <c r="D761" s="348"/>
    </row>
    <row r="762" ht="18">
      <c r="D762" s="348"/>
    </row>
    <row r="763" ht="18">
      <c r="D763" s="348"/>
    </row>
    <row r="764" ht="18">
      <c r="D764" s="348"/>
    </row>
    <row r="765" ht="18">
      <c r="D765" s="348"/>
    </row>
    <row r="766" ht="18">
      <c r="D766" s="348"/>
    </row>
    <row r="767" ht="18">
      <c r="D767" s="348"/>
    </row>
    <row r="768" ht="18">
      <c r="D768" s="348"/>
    </row>
    <row r="769" ht="18">
      <c r="D769" s="348"/>
    </row>
    <row r="770" ht="18">
      <c r="D770" s="348"/>
    </row>
    <row r="771" ht="18">
      <c r="D771" s="348"/>
    </row>
    <row r="772" ht="18">
      <c r="D772" s="348"/>
    </row>
    <row r="773" ht="18">
      <c r="D773" s="348"/>
    </row>
    <row r="774" ht="18">
      <c r="D774" s="348"/>
    </row>
    <row r="775" ht="18">
      <c r="D775" s="348"/>
    </row>
    <row r="776" ht="18">
      <c r="D776" s="348"/>
    </row>
    <row r="777" ht="18">
      <c r="D777" s="348"/>
    </row>
    <row r="778" ht="18">
      <c r="D778" s="348"/>
    </row>
    <row r="779" ht="18">
      <c r="D779" s="348"/>
    </row>
    <row r="780" ht="18">
      <c r="D780" s="348"/>
    </row>
    <row r="781" ht="18">
      <c r="D781" s="348"/>
    </row>
    <row r="782" ht="18">
      <c r="D782" s="348"/>
    </row>
    <row r="783" ht="18">
      <c r="D783" s="348"/>
    </row>
    <row r="784" ht="18">
      <c r="D784" s="348"/>
    </row>
    <row r="785" ht="18">
      <c r="D785" s="348"/>
    </row>
    <row r="786" ht="18">
      <c r="D786" s="348"/>
    </row>
    <row r="787" ht="18">
      <c r="D787" s="348"/>
    </row>
    <row r="788" ht="18">
      <c r="D788" s="348"/>
    </row>
    <row r="789" ht="18">
      <c r="D789" s="348"/>
    </row>
    <row r="790" ht="18">
      <c r="D790" s="348"/>
    </row>
    <row r="791" ht="18">
      <c r="D791" s="348"/>
    </row>
    <row r="792" ht="18">
      <c r="D792" s="348"/>
    </row>
    <row r="793" ht="18">
      <c r="D793" s="348"/>
    </row>
    <row r="794" ht="18">
      <c r="D794" s="348"/>
    </row>
    <row r="795" ht="18">
      <c r="D795" s="348"/>
    </row>
    <row r="796" ht="18">
      <c r="D796" s="348"/>
    </row>
    <row r="797" ht="18">
      <c r="D797" s="348"/>
    </row>
    <row r="798" ht="18">
      <c r="D798" s="348"/>
    </row>
    <row r="799" ht="18">
      <c r="D799" s="348"/>
    </row>
    <row r="800" ht="18">
      <c r="D800" s="348"/>
    </row>
    <row r="801" ht="18">
      <c r="D801" s="348"/>
    </row>
    <row r="802" ht="18">
      <c r="D802" s="348"/>
    </row>
    <row r="803" ht="18">
      <c r="D803" s="348"/>
    </row>
    <row r="804" ht="18">
      <c r="D804" s="348"/>
    </row>
    <row r="805" ht="18">
      <c r="D805" s="348"/>
    </row>
    <row r="806" ht="18">
      <c r="D806" s="348"/>
    </row>
    <row r="807" ht="18">
      <c r="D807" s="348"/>
    </row>
    <row r="808" ht="18">
      <c r="D808" s="348"/>
    </row>
    <row r="809" ht="18">
      <c r="D809" s="348"/>
    </row>
    <row r="810" ht="18">
      <c r="D810" s="348"/>
    </row>
    <row r="811" ht="18">
      <c r="D811" s="348"/>
    </row>
    <row r="812" ht="18">
      <c r="D812" s="348"/>
    </row>
    <row r="813" ht="18">
      <c r="D813" s="348"/>
    </row>
    <row r="814" ht="18">
      <c r="D814" s="348"/>
    </row>
    <row r="815" ht="18">
      <c r="D815" s="348"/>
    </row>
    <row r="816" ht="18">
      <c r="D816" s="348"/>
    </row>
    <row r="817" ht="18">
      <c r="D817" s="348"/>
    </row>
    <row r="818" ht="18">
      <c r="D818" s="348"/>
    </row>
    <row r="819" ht="18">
      <c r="D819" s="348"/>
    </row>
    <row r="820" ht="18">
      <c r="D820" s="348"/>
    </row>
    <row r="821" ht="18">
      <c r="D821" s="348"/>
    </row>
    <row r="822" ht="18">
      <c r="D822" s="348"/>
    </row>
    <row r="823" ht="18">
      <c r="D823" s="348"/>
    </row>
    <row r="824" ht="18">
      <c r="D824" s="348"/>
    </row>
    <row r="825" ht="18">
      <c r="D825" s="348"/>
    </row>
    <row r="826" ht="18">
      <c r="D826" s="348"/>
    </row>
    <row r="827" ht="18">
      <c r="D827" s="348"/>
    </row>
    <row r="828" ht="18">
      <c r="D828" s="348"/>
    </row>
    <row r="829" ht="18">
      <c r="D829" s="348"/>
    </row>
    <row r="830" ht="18">
      <c r="D830" s="348"/>
    </row>
    <row r="831" ht="18">
      <c r="D831" s="348"/>
    </row>
    <row r="832" ht="18">
      <c r="D832" s="348"/>
    </row>
    <row r="833" ht="18">
      <c r="D833" s="348"/>
    </row>
    <row r="834" ht="18">
      <c r="D834" s="348"/>
    </row>
    <row r="835" ht="18">
      <c r="D835" s="348"/>
    </row>
    <row r="836" ht="18">
      <c r="D836" s="348"/>
    </row>
    <row r="837" ht="18">
      <c r="D837" s="348"/>
    </row>
    <row r="838" ht="18">
      <c r="D838" s="348"/>
    </row>
    <row r="839" ht="18">
      <c r="D839" s="348"/>
    </row>
    <row r="840" ht="18">
      <c r="D840" s="348"/>
    </row>
    <row r="841" ht="18">
      <c r="D841" s="348"/>
    </row>
    <row r="842" ht="18">
      <c r="D842" s="348"/>
    </row>
    <row r="843" ht="18">
      <c r="D843" s="348"/>
    </row>
    <row r="844" ht="18">
      <c r="D844" s="348"/>
    </row>
    <row r="845" ht="18">
      <c r="D845" s="348"/>
    </row>
    <row r="846" ht="18">
      <c r="D846" s="348"/>
    </row>
    <row r="847" ht="18">
      <c r="D847" s="348"/>
    </row>
    <row r="848" ht="18">
      <c r="D848" s="348"/>
    </row>
    <row r="849" ht="18">
      <c r="D849" s="348"/>
    </row>
    <row r="850" ht="18">
      <c r="D850" s="348"/>
    </row>
    <row r="851" ht="18">
      <c r="D851" s="348"/>
    </row>
    <row r="852" ht="18">
      <c r="D852" s="348"/>
    </row>
    <row r="853" ht="18">
      <c r="D853" s="348"/>
    </row>
    <row r="854" ht="18">
      <c r="D854" s="348"/>
    </row>
    <row r="855" ht="18">
      <c r="D855" s="348"/>
    </row>
    <row r="856" ht="18">
      <c r="D856" s="348"/>
    </row>
    <row r="857" ht="18">
      <c r="D857" s="348"/>
    </row>
    <row r="858" ht="18">
      <c r="D858" s="348"/>
    </row>
    <row r="859" ht="18">
      <c r="D859" s="348"/>
    </row>
    <row r="860" ht="18">
      <c r="D860" s="348"/>
    </row>
    <row r="861" ht="18">
      <c r="D861" s="348"/>
    </row>
    <row r="862" ht="18">
      <c r="D862" s="348"/>
    </row>
    <row r="863" ht="18">
      <c r="D863" s="348"/>
    </row>
    <row r="864" ht="18">
      <c r="D864" s="348"/>
    </row>
    <row r="865" ht="18">
      <c r="D865" s="348"/>
    </row>
    <row r="866" ht="18">
      <c r="D866" s="348"/>
    </row>
    <row r="867" ht="18">
      <c r="D867" s="348"/>
    </row>
    <row r="868" ht="18">
      <c r="D868" s="348"/>
    </row>
    <row r="869" ht="18">
      <c r="D869" s="348"/>
    </row>
    <row r="870" ht="18">
      <c r="D870" s="348"/>
    </row>
    <row r="871" ht="18">
      <c r="D871" s="348"/>
    </row>
    <row r="872" ht="18">
      <c r="D872" s="348"/>
    </row>
    <row r="873" ht="18">
      <c r="D873" s="348"/>
    </row>
    <row r="874" ht="18">
      <c r="D874" s="348"/>
    </row>
    <row r="875" ht="18">
      <c r="D875" s="348"/>
    </row>
    <row r="876" ht="18">
      <c r="D876" s="348"/>
    </row>
    <row r="877" ht="18">
      <c r="D877" s="348"/>
    </row>
    <row r="878" ht="18">
      <c r="D878" s="348"/>
    </row>
    <row r="879" ht="18">
      <c r="D879" s="348"/>
    </row>
    <row r="880" ht="18">
      <c r="D880" s="348"/>
    </row>
    <row r="881" ht="18">
      <c r="D881" s="348"/>
    </row>
    <row r="882" ht="18">
      <c r="D882" s="348"/>
    </row>
    <row r="883" ht="18">
      <c r="D883" s="348"/>
    </row>
    <row r="884" ht="18">
      <c r="D884" s="348"/>
    </row>
    <row r="885" ht="18">
      <c r="D885" s="348"/>
    </row>
    <row r="886" ht="18">
      <c r="D886" s="348"/>
    </row>
  </sheetData>
  <mergeCells count="3">
    <mergeCell ref="D1:D2"/>
    <mergeCell ref="D57:D58"/>
    <mergeCell ref="D117:D118"/>
  </mergeCells>
  <printOptions horizontalCentered="1"/>
  <pageMargins left="0.3937007874015748" right="0.3937007874015748" top="1.37" bottom="0.984251968503937" header="0.59" footer="0.5118110236220472"/>
  <pageSetup horizontalDpi="300" verticalDpi="300" orientation="portrait" paperSize="9" scale="52" r:id="rId1"/>
  <headerFooter alignWithMargins="0">
    <oddHeader>&amp;C&amp;"Times New Roman CE,Félkövér"&amp;20Céltartalékok&amp;R&amp;"Times New Roman CE,Normál"&amp;12 10. sz. melléklet
(ezer Ft-ban)</oddHeader>
    <oddFooter>&amp;L&amp;"Times New Roman CE,Normál"&amp;D / &amp;T&amp;C&amp;"Times New Roman CE,Normál"&amp;F/&amp;A.xls     Ráczné&amp;R&amp;"Times New Roman CE,Normál"&amp;P/&amp;N</oddFooter>
  </headerFooter>
  <rowBreaks count="2" manualBreakCount="2">
    <brk id="56" max="3" man="1"/>
    <brk id="116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C1">
      <selection activeCell="A12" sqref="A12"/>
    </sheetView>
  </sheetViews>
  <sheetFormatPr defaultColWidth="9.00390625" defaultRowHeight="12.75"/>
  <cols>
    <col min="1" max="1" width="39.25390625" style="0" customWidth="1"/>
    <col min="2" max="5" width="20.75390625" style="0" customWidth="1"/>
  </cols>
  <sheetData>
    <row r="1" spans="1:5" ht="18" customHeight="1">
      <c r="A1" s="450" t="s">
        <v>0</v>
      </c>
      <c r="B1" s="447" t="s">
        <v>47</v>
      </c>
      <c r="C1" s="447" t="s">
        <v>482</v>
      </c>
      <c r="D1" s="447" t="s">
        <v>455</v>
      </c>
      <c r="E1" s="447" t="s">
        <v>632</v>
      </c>
    </row>
    <row r="2" spans="1:5" ht="18" customHeight="1">
      <c r="A2" s="451"/>
      <c r="B2" s="448"/>
      <c r="C2" s="448" t="s">
        <v>627</v>
      </c>
      <c r="D2" s="448" t="s">
        <v>627</v>
      </c>
      <c r="E2" s="448" t="s">
        <v>627</v>
      </c>
    </row>
    <row r="3" spans="1:5" ht="18" customHeight="1">
      <c r="A3" s="452"/>
      <c r="B3" s="449"/>
      <c r="C3" s="449"/>
      <c r="D3" s="449"/>
      <c r="E3" s="449"/>
    </row>
    <row r="4" spans="1:5" ht="18" customHeight="1">
      <c r="A4" s="371" t="s">
        <v>265</v>
      </c>
      <c r="B4" s="370"/>
      <c r="C4" s="381"/>
      <c r="D4" s="370"/>
      <c r="E4" s="370"/>
    </row>
    <row r="5" spans="1:6" ht="18" customHeight="1">
      <c r="A5" s="15" t="s">
        <v>634</v>
      </c>
      <c r="B5" s="379">
        <f>B10-B8-B9</f>
        <v>3881</v>
      </c>
      <c r="C5" s="377">
        <f>C10-C8-C9</f>
        <v>2740</v>
      </c>
      <c r="D5" s="379">
        <f>D10-D8-D9</f>
        <v>1850</v>
      </c>
      <c r="E5" s="379">
        <f>E10-E8-E9</f>
        <v>1600</v>
      </c>
      <c r="F5" s="375"/>
    </row>
    <row r="6" spans="1:6" ht="18" customHeight="1">
      <c r="A6" s="15" t="s">
        <v>628</v>
      </c>
      <c r="B6" s="379">
        <v>680</v>
      </c>
      <c r="C6" s="377">
        <v>680</v>
      </c>
      <c r="D6" s="379">
        <v>680</v>
      </c>
      <c r="E6" s="379">
        <v>680</v>
      </c>
      <c r="F6" s="375"/>
    </row>
    <row r="7" spans="1:6" ht="18" customHeight="1">
      <c r="A7" s="15" t="s">
        <v>629</v>
      </c>
      <c r="B7" s="379">
        <f>B5-B6</f>
        <v>3201</v>
      </c>
      <c r="C7" s="377">
        <f>C5-C6</f>
        <v>2060</v>
      </c>
      <c r="D7" s="379">
        <f>D5-D6</f>
        <v>1170</v>
      </c>
      <c r="E7" s="379">
        <f>E5-E6</f>
        <v>920</v>
      </c>
      <c r="F7" s="375"/>
    </row>
    <row r="8" spans="1:6" ht="18" customHeight="1">
      <c r="A8" s="15" t="s">
        <v>635</v>
      </c>
      <c r="B8" s="379">
        <v>0</v>
      </c>
      <c r="C8" s="377">
        <v>0</v>
      </c>
      <c r="D8" s="379">
        <v>0</v>
      </c>
      <c r="E8" s="379">
        <v>0</v>
      </c>
      <c r="F8" s="375"/>
    </row>
    <row r="9" spans="1:6" ht="18" customHeight="1">
      <c r="A9" s="15" t="s">
        <v>636</v>
      </c>
      <c r="B9" s="380">
        <v>0</v>
      </c>
      <c r="C9" s="377">
        <v>0</v>
      </c>
      <c r="D9" s="380">
        <v>0</v>
      </c>
      <c r="E9" s="380">
        <v>0</v>
      </c>
      <c r="F9" s="375"/>
    </row>
    <row r="10" spans="1:6" ht="18" customHeight="1">
      <c r="A10" s="2" t="s">
        <v>421</v>
      </c>
      <c r="B10" s="378">
        <f>B20</f>
        <v>3881</v>
      </c>
      <c r="C10" s="378">
        <f>C20</f>
        <v>2740</v>
      </c>
      <c r="D10" s="378">
        <f>D20</f>
        <v>1850</v>
      </c>
      <c r="E10" s="378">
        <f>E20</f>
        <v>1600</v>
      </c>
      <c r="F10" s="375"/>
    </row>
    <row r="11" spans="1:6" ht="18" customHeight="1">
      <c r="A11" s="370"/>
      <c r="B11" s="373"/>
      <c r="C11" s="376"/>
      <c r="D11" s="373"/>
      <c r="E11" s="382"/>
      <c r="F11" s="375"/>
    </row>
    <row r="12" spans="1:6" ht="18" customHeight="1">
      <c r="A12" s="372" t="s">
        <v>346</v>
      </c>
      <c r="B12" s="373"/>
      <c r="C12" s="374"/>
      <c r="D12" s="373"/>
      <c r="E12" s="379"/>
      <c r="F12" s="375"/>
    </row>
    <row r="13" spans="1:6" ht="18" customHeight="1">
      <c r="A13" s="15" t="s">
        <v>637</v>
      </c>
      <c r="B13" s="377">
        <v>2056</v>
      </c>
      <c r="C13" s="379">
        <v>936</v>
      </c>
      <c r="D13" s="377">
        <v>0</v>
      </c>
      <c r="E13" s="379">
        <v>0</v>
      </c>
      <c r="F13" s="375"/>
    </row>
    <row r="14" spans="1:6" ht="18" customHeight="1">
      <c r="A14" s="15" t="s">
        <v>638</v>
      </c>
      <c r="B14" s="377">
        <v>509</v>
      </c>
      <c r="C14" s="379">
        <v>271</v>
      </c>
      <c r="D14" s="377">
        <v>0</v>
      </c>
      <c r="E14" s="379">
        <v>0</v>
      </c>
      <c r="F14" s="375"/>
    </row>
    <row r="15" spans="1:6" ht="18" customHeight="1">
      <c r="A15" s="15" t="s">
        <v>639</v>
      </c>
      <c r="B15" s="377">
        <f>B16+B17</f>
        <v>1316</v>
      </c>
      <c r="C15" s="379">
        <f>C16+C17</f>
        <v>1533</v>
      </c>
      <c r="D15" s="377">
        <f>D16+D17</f>
        <v>1850</v>
      </c>
      <c r="E15" s="379">
        <f>E16+E17</f>
        <v>1600</v>
      </c>
      <c r="F15" s="375"/>
    </row>
    <row r="16" spans="1:6" ht="18" customHeight="1">
      <c r="A16" s="15" t="s">
        <v>630</v>
      </c>
      <c r="B16" s="377">
        <v>0</v>
      </c>
      <c r="C16" s="379">
        <v>0</v>
      </c>
      <c r="D16" s="377">
        <v>0</v>
      </c>
      <c r="E16" s="379">
        <v>0</v>
      </c>
      <c r="F16" s="375"/>
    </row>
    <row r="17" spans="1:6" ht="18" customHeight="1">
      <c r="A17" s="15" t="s">
        <v>631</v>
      </c>
      <c r="B17" s="377">
        <v>1316</v>
      </c>
      <c r="C17" s="379">
        <v>1533</v>
      </c>
      <c r="D17" s="377">
        <v>1850</v>
      </c>
      <c r="E17" s="379">
        <v>1600</v>
      </c>
      <c r="F17" s="375"/>
    </row>
    <row r="18" spans="1:6" ht="18" customHeight="1">
      <c r="A18" s="15" t="s">
        <v>640</v>
      </c>
      <c r="B18" s="377">
        <v>0</v>
      </c>
      <c r="C18" s="379">
        <v>0</v>
      </c>
      <c r="D18" s="377">
        <v>0</v>
      </c>
      <c r="E18" s="379">
        <v>0</v>
      </c>
      <c r="F18" s="375"/>
    </row>
    <row r="19" spans="1:6" ht="18" customHeight="1">
      <c r="A19" s="58" t="s">
        <v>641</v>
      </c>
      <c r="B19" s="377">
        <v>0</v>
      </c>
      <c r="C19" s="380">
        <v>0</v>
      </c>
      <c r="D19" s="377">
        <v>0</v>
      </c>
      <c r="E19" s="380">
        <v>0</v>
      </c>
      <c r="F19" s="375"/>
    </row>
    <row r="20" spans="1:6" ht="18" customHeight="1">
      <c r="A20" s="2" t="s">
        <v>438</v>
      </c>
      <c r="B20" s="378">
        <f>B13+B14+B15+B18+B19</f>
        <v>3881</v>
      </c>
      <c r="C20" s="378">
        <f>C13+C14+C15+C18+C19</f>
        <v>2740</v>
      </c>
      <c r="D20" s="378">
        <f>D13+D14+D15+D18+D19</f>
        <v>1850</v>
      </c>
      <c r="E20" s="378">
        <f>E13+E14+E15+E18+E19</f>
        <v>1600</v>
      </c>
      <c r="F20" s="375"/>
    </row>
    <row r="21" spans="2:6" ht="15.75">
      <c r="B21" s="375"/>
      <c r="C21" s="375"/>
      <c r="D21" s="375"/>
      <c r="E21" s="377"/>
      <c r="F21" s="375"/>
    </row>
  </sheetData>
  <mergeCells count="5">
    <mergeCell ref="E1:E3"/>
    <mergeCell ref="A1:A3"/>
    <mergeCell ref="B1:B3"/>
    <mergeCell ref="C1:C3"/>
    <mergeCell ref="D1:D3"/>
  </mergeCells>
  <printOptions horizontalCentered="1" verticalCentered="1"/>
  <pageMargins left="0.72" right="0.67" top="1.63" bottom="0.984251968503937" header="0.92" footer="0.5118110236220472"/>
  <pageSetup horizontalDpi="150" verticalDpi="150" orientation="landscape" paperSize="9" r:id="rId1"/>
  <headerFooter alignWithMargins="0">
    <oddHeader>&amp;C&amp;"Times New Roman CE,Félkövér"&amp;14Kisebbségi Önkormányzat 
2003. évi költségvetési előirányzata&amp;R&amp;"Times New Roman CE,Normál"&amp;12 11. sz. melléklet
(ezer Ft-ban)</oddHeader>
    <oddFooter>&amp;L&amp;D/&amp;T&amp;C&amp;F/&amp;A    Ráczné&amp;R&amp;P/&amp;N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SzekeresneGabi</cp:lastModifiedBy>
  <cp:lastPrinted>2003-02-14T10:31:14Z</cp:lastPrinted>
  <dcterms:created xsi:type="dcterms:W3CDTF">2001-09-24T13:49:37Z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