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260" tabRatio="636" firstSheet="1" activeTab="7"/>
  </bookViews>
  <sheets>
    <sheet name="műk.felh.egy." sheetId="1" r:id="rId1"/>
    <sheet name="mérleg" sheetId="2" r:id="rId2"/>
    <sheet name="önk.kiad." sheetId="3" r:id="rId3"/>
    <sheet name="egyéb" sheetId="4" r:id="rId4"/>
    <sheet name="szoc.pol." sheetId="5" r:id="rId5"/>
    <sheet name="célt." sheetId="6" r:id="rId6"/>
    <sheet name="Kis.Ö." sheetId="7" r:id="rId7"/>
    <sheet name="Kis.Ö. (2)" sheetId="8" r:id="rId8"/>
  </sheets>
  <externalReferences>
    <externalReference r:id="rId11"/>
  </externalReferences>
  <definedNames>
    <definedName name="_xlnm.Print_Titles" localSheetId="5">'célt.'!$1:$3</definedName>
    <definedName name="_xlnm.Print_Titles" localSheetId="3">'egyéb'!$1:$5</definedName>
    <definedName name="_xlnm.Print_Titles" localSheetId="2">'önk.kiad.'!$1:$5</definedName>
    <definedName name="_xlnm.Print_Area" localSheetId="3">'egyéb'!$A$1:$Q$98</definedName>
    <definedName name="_xlnm.Print_Area" localSheetId="2">'önk.kiad.'!$A$1:$BB$135</definedName>
  </definedNames>
  <calcPr fullCalcOnLoad="1"/>
</workbook>
</file>

<file path=xl/sharedStrings.xml><?xml version="1.0" encoding="utf-8"?>
<sst xmlns="http://schemas.openxmlformats.org/spreadsheetml/2006/main" count="2765" uniqueCount="888">
  <si>
    <t>Mód.új</t>
  </si>
  <si>
    <t>Pogármesteri Hivatal</t>
  </si>
  <si>
    <t>Gondnokság</t>
  </si>
  <si>
    <t>Polgári Védelem</t>
  </si>
  <si>
    <t>TOURINFORM Iroda</t>
  </si>
  <si>
    <t>Polgármesteri Hivatal Gondnoksága</t>
  </si>
  <si>
    <t>Átcsoportosítások</t>
  </si>
  <si>
    <t>Hitelből</t>
  </si>
  <si>
    <t>intézm.</t>
  </si>
  <si>
    <t>Gondn.</t>
  </si>
  <si>
    <t>önk.gazd.</t>
  </si>
  <si>
    <t>Intézm.</t>
  </si>
  <si>
    <t>Polg.H.</t>
  </si>
  <si>
    <t>technikai</t>
  </si>
  <si>
    <t>összes</t>
  </si>
  <si>
    <t>műk.c.</t>
  </si>
  <si>
    <t>felhalm.</t>
  </si>
  <si>
    <t>Gond.felh.</t>
  </si>
  <si>
    <t>felh.c.</t>
  </si>
  <si>
    <t>I. Felhalmozási célú tartalékok</t>
  </si>
  <si>
    <t>Városfejl.Környezetv. és Műszaki Bizottsági Alapok</t>
  </si>
  <si>
    <t>I. Felhalmozási célú tartalékok összesen</t>
  </si>
  <si>
    <t>II. Működési célú tartalékok</t>
  </si>
  <si>
    <t>Oktatási ,Tudományos és Kulturális Bizottság</t>
  </si>
  <si>
    <r>
      <t xml:space="preserve">Megyei - Városi Könyvtár       </t>
    </r>
    <r>
      <rPr>
        <vertAlign val="superscript"/>
        <sz val="12"/>
        <rFont val="Times New Roman CE"/>
        <family val="1"/>
      </rPr>
      <t xml:space="preserve"> </t>
    </r>
  </si>
  <si>
    <t xml:space="preserve">Kaposvári Kiskönyvtár       </t>
  </si>
  <si>
    <t xml:space="preserve">Kaposvári Kiskönyvtár         </t>
  </si>
  <si>
    <t xml:space="preserve">Kiadványok               </t>
  </si>
  <si>
    <t xml:space="preserve">Kiadványok              </t>
  </si>
  <si>
    <t>Szántó u. 5. fenntartása, karbantartása</t>
  </si>
  <si>
    <t>Kossuth tér ünnepélyes átadási rendezvény ktg</t>
  </si>
  <si>
    <t>Betlehem összeállítása, őrzése, műsor</t>
  </si>
  <si>
    <t>ISO minőségbiztosítás- felülvizsgálati audit</t>
  </si>
  <si>
    <t>Taszári polgári terminál működési költsége</t>
  </si>
  <si>
    <t>Somogy Megye Kézikönyve</t>
  </si>
  <si>
    <t>Polgármesterek keretezett képei</t>
  </si>
  <si>
    <t>100 éves a Városháza</t>
  </si>
  <si>
    <t>Iskolák által összegyűjtött szárazelemek elszáll., ártalmatlanítás</t>
  </si>
  <si>
    <t>ISO minőségbiztosítás- felkészülésre</t>
  </si>
  <si>
    <t>Republik koncert</t>
  </si>
  <si>
    <t>Takáts Gyula alkotásainak kutathatóvá tétele</t>
  </si>
  <si>
    <t>Sajtó- és médiaelemzési feladatokra</t>
  </si>
  <si>
    <t>Taszári polgári terminál működésének költsége</t>
  </si>
  <si>
    <t>Átadás, támogatás</t>
  </si>
  <si>
    <t xml:space="preserve"> - Oktatási Alap</t>
  </si>
  <si>
    <t>Sportbizottság</t>
  </si>
  <si>
    <t xml:space="preserve"> - Verseny-és Élsport Támogatási Alap </t>
  </si>
  <si>
    <t>Népjóléti és Családvédelmi Bizottság</t>
  </si>
  <si>
    <t xml:space="preserve"> - Egészségügyi-és Szociális Alap</t>
  </si>
  <si>
    <t>Polgármesteri keretből:   - polgármesteri keret</t>
  </si>
  <si>
    <t>Polgármesteri keretből:   - egyéni képviselői keret</t>
  </si>
  <si>
    <t xml:space="preserve">Részönkormányzatok kerete </t>
  </si>
  <si>
    <t xml:space="preserve"> - Kaposfüredi Részönkormányzat kerete</t>
  </si>
  <si>
    <t xml:space="preserve"> - Toponári Részönkormányzat kerete </t>
  </si>
  <si>
    <t xml:space="preserve"> - Töröcskei Részönkormányzat kerete</t>
  </si>
  <si>
    <t xml:space="preserve">Szennyvízszippantás támogatása </t>
  </si>
  <si>
    <t>Intézményvezetők jutalmazására</t>
  </si>
  <si>
    <t>Nyári napközis tábor kölségeire</t>
  </si>
  <si>
    <t>Diáksport támogatása</t>
  </si>
  <si>
    <t>Pályázati alap panelházak hőtérképeinek készítésére</t>
  </si>
  <si>
    <t>II. Működési céltartalék összesen</t>
  </si>
  <si>
    <t>I.+II. Céltartalék mindösszesen</t>
  </si>
  <si>
    <t xml:space="preserve">   -  Idegenforgalmi Alap</t>
  </si>
  <si>
    <t xml:space="preserve">   -  Vállalkozási Alap</t>
  </si>
  <si>
    <t xml:space="preserve">   -  Városfejlesztési és Kommunális Alap</t>
  </si>
  <si>
    <t xml:space="preserve">   -  Környezetvédelmi Alap</t>
  </si>
  <si>
    <t xml:space="preserve">   -  Hegygazdák Közösségi Alap</t>
  </si>
  <si>
    <t xml:space="preserve">   -  Külterületi Közműberuházási Alap</t>
  </si>
  <si>
    <t>Helyi   adók és kapcsolódó pótlékok, bírságok</t>
  </si>
  <si>
    <r>
      <t>Ebből: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</si>
  <si>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munkaadót terhelő járulékok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</si>
  <si>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</si>
  <si>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c.átadás, kölcsön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</si>
  <si>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ellátottak pénzbeni juttatása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</si>
  <si>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bevételek (felh.áfa  nélkül)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</si>
  <si>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egyéb működési c.átvett pénzeszközök</t>
    </r>
  </si>
  <si>
    <t>Személyi juttatás</t>
  </si>
  <si>
    <t>Intézményi felh. c.bev. (halm.nélkül)</t>
  </si>
  <si>
    <t>Intézményi felh.c.tám. (halmozódás )</t>
  </si>
  <si>
    <r>
      <t>w</t>
    </r>
    <r>
      <rPr>
        <sz val="10"/>
        <rFont val="Times New Roman"/>
        <family val="1"/>
      </rPr>
      <t>Költségvetési támogatás</t>
    </r>
  </si>
  <si>
    <r>
      <t xml:space="preserve">    </t>
    </r>
    <r>
      <rPr>
        <sz val="8"/>
        <rFont val="Wingdings"/>
        <family val="0"/>
      </rPr>
      <t>ww</t>
    </r>
    <r>
      <rPr>
        <sz val="8"/>
        <rFont val="Times New Roman"/>
        <family val="1"/>
      </rPr>
      <t xml:space="preserve"> Ebből:központi támogatás </t>
    </r>
  </si>
  <si>
    <r>
      <t xml:space="preserve">    </t>
    </r>
    <r>
      <rPr>
        <sz val="8"/>
        <rFont val="Wingdings"/>
        <family val="0"/>
      </rPr>
      <t>ww</t>
    </r>
    <r>
      <rPr>
        <sz val="8"/>
        <rFont val="Times New Roman"/>
        <family val="1"/>
      </rPr>
      <t xml:space="preserve">    önkormányzati kiegészítés</t>
    </r>
  </si>
  <si>
    <r>
      <t>w</t>
    </r>
    <r>
      <rPr>
        <sz val="10"/>
        <rFont val="Times New Roman"/>
        <family val="1"/>
      </rPr>
      <t>Működési c.átvett pénzeszköz</t>
    </r>
  </si>
  <si>
    <r>
      <t>w</t>
    </r>
    <r>
      <rPr>
        <sz val="10"/>
        <rFont val="Times New Roman"/>
        <family val="1"/>
      </rPr>
      <t>Előző évi pénzmaradvány</t>
    </r>
  </si>
  <si>
    <r>
      <t>w</t>
    </r>
    <r>
      <rPr>
        <sz val="10"/>
        <rFont val="Times New Roman"/>
        <family val="1"/>
      </rPr>
      <t>Személyi juttatás</t>
    </r>
  </si>
  <si>
    <r>
      <t>w</t>
    </r>
    <r>
      <rPr>
        <sz val="10"/>
        <rFont val="Times New Roman"/>
        <family val="1"/>
      </rPr>
      <t>Munkaadót terhelő járulékok</t>
    </r>
  </si>
  <si>
    <r>
      <t>w</t>
    </r>
    <r>
      <rPr>
        <sz val="10"/>
        <rFont val="Times New Roman"/>
        <family val="1"/>
      </rPr>
      <t>Dologi jellegű kiadás</t>
    </r>
  </si>
  <si>
    <r>
      <t>w</t>
    </r>
    <r>
      <rPr>
        <sz val="10"/>
        <rFont val="Times New Roman"/>
        <family val="1"/>
      </rPr>
      <t>Átadás,egyéb juttatás</t>
    </r>
  </si>
  <si>
    <r>
      <t>w</t>
    </r>
    <r>
      <rPr>
        <sz val="10"/>
        <rFont val="Times New Roman"/>
        <family val="1"/>
      </rPr>
      <t>Felhalmozási kiadások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</si>
  <si>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egyéb felhalmozási c.átvett pénzeszközök</t>
    </r>
  </si>
  <si>
    <t>4,1.</t>
  </si>
  <si>
    <t>4,1.1.</t>
  </si>
  <si>
    <t>4,1.2.</t>
  </si>
  <si>
    <t>4,2.</t>
  </si>
  <si>
    <t>Digitalizált közműtérképek vezetése</t>
  </si>
  <si>
    <t>4,1.3.</t>
  </si>
  <si>
    <t>előir.</t>
  </si>
  <si>
    <t>Pályázatokhoz saját erő</t>
  </si>
  <si>
    <t>Fogyatékos személyek jogairól és esélyegyenlőségük biztosításáról</t>
  </si>
  <si>
    <t>Iparosított technológiával épült lakóépületek felújításának támogatása</t>
  </si>
  <si>
    <t>Önkormányzati intézmények pályázatához saját erő keret</t>
  </si>
  <si>
    <t>Betegszabadság,jub.jut,végkielégítés,táppénz hj,nyugd.előtti felmentés</t>
  </si>
  <si>
    <t>Energia áremelés kompenzálása</t>
  </si>
  <si>
    <t xml:space="preserve">Víz-és csatornadíj emelés kompenzálása </t>
  </si>
  <si>
    <t>Köztisztasági díjemelés kompenzálása</t>
  </si>
  <si>
    <t>Közhasznú foglalkozt. költs.-nek önrésze(Munkaügyi K. pályázata)</t>
  </si>
  <si>
    <t>Peres ügyek</t>
  </si>
  <si>
    <t>Állami, városi ünnepek megrendezésére</t>
  </si>
  <si>
    <t xml:space="preserve">  -  Október 23.</t>
  </si>
  <si>
    <t>Táborozás támogatására (1500*2700 ft/fő)</t>
  </si>
  <si>
    <t>Év közben képesítést szerző intézményi dolgozók átsorolására</t>
  </si>
  <si>
    <t>Három nagy városi sportegyesület támogatása</t>
  </si>
  <si>
    <t xml:space="preserve">  -  II.félévi működési támogatás</t>
  </si>
  <si>
    <t xml:space="preserve">  -  eredményességi támogatás</t>
  </si>
  <si>
    <t>Pedagógusok szakkönyvvásárlás támogatása</t>
  </si>
  <si>
    <t>Tanulók tankönyvvásárlásának támogatása</t>
  </si>
  <si>
    <t>Érettségi és szakmai vizsgáztatás kiadásai</t>
  </si>
  <si>
    <t>Dózsa Edzőcsarnok - fűtési alapdíj</t>
  </si>
  <si>
    <t xml:space="preserve"> - Kaposszentjakabi Részönkormányzat kerete</t>
  </si>
  <si>
    <t>Kaposvári Vízügyi SE - Desedai csónakház  vizesblokk felújításához támogatás</t>
  </si>
  <si>
    <t xml:space="preserve">                                    önk.rend.alapján</t>
  </si>
  <si>
    <t>Kiegészítő családi pótlék : tv. alapján</t>
  </si>
  <si>
    <t>Kieg. családi pótlék kiegészítés: tv.alapján</t>
  </si>
  <si>
    <t xml:space="preserve">                                     önk.rend.alapján</t>
  </si>
  <si>
    <t>3, 1</t>
  </si>
  <si>
    <t>3, 2</t>
  </si>
  <si>
    <t>3, 3</t>
  </si>
  <si>
    <t>3, 4</t>
  </si>
  <si>
    <t>3, 5</t>
  </si>
  <si>
    <t>3, 6</t>
  </si>
  <si>
    <t>3, 7</t>
  </si>
  <si>
    <t>3, 8</t>
  </si>
  <si>
    <t>3, 9</t>
  </si>
  <si>
    <t>Óvodai udvari játékok cseréje</t>
  </si>
  <si>
    <t>3, 10</t>
  </si>
  <si>
    <t>3, 11</t>
  </si>
  <si>
    <t>3, 12</t>
  </si>
  <si>
    <t>3, 13</t>
  </si>
  <si>
    <t>3, 14</t>
  </si>
  <si>
    <t>3, 15</t>
  </si>
  <si>
    <t>3, 16</t>
  </si>
  <si>
    <t>3, 17</t>
  </si>
  <si>
    <t>3, 18</t>
  </si>
  <si>
    <t>3, 19</t>
  </si>
  <si>
    <t>3, 20</t>
  </si>
  <si>
    <t>3, 21</t>
  </si>
  <si>
    <t>3, 22</t>
  </si>
  <si>
    <t>3, 23</t>
  </si>
  <si>
    <t>3, 24</t>
  </si>
  <si>
    <t>3, 25</t>
  </si>
  <si>
    <t>Polg. H. Gondn.előző évi pénzmaradványa</t>
  </si>
  <si>
    <t>Ebből:      állami támogatás</t>
  </si>
  <si>
    <t>3, 26</t>
  </si>
  <si>
    <t>Cigánytanulók tanulmányi ösztöndíja</t>
  </si>
  <si>
    <t>ebből :  - pénzmaradvány tartaléka</t>
  </si>
  <si>
    <t xml:space="preserve">              - dologi kiadás</t>
  </si>
  <si>
    <t>Megyei-Városi Tudományos , Kulturális és Sport Alap</t>
  </si>
  <si>
    <t xml:space="preserve"> -  Kulturális  Alap </t>
  </si>
  <si>
    <t>Megjegyzés : hiány = ( - )</t>
  </si>
  <si>
    <t xml:space="preserve">                        többlet = (+)</t>
  </si>
  <si>
    <t>Közös fogorvosi rendelőt megszüntető fogorvosok támogatása</t>
  </si>
  <si>
    <t xml:space="preserve">   - nemzetközi mérközéseken való részvétel támogatása</t>
  </si>
  <si>
    <t>Ifjúsági Önkormányzati Szövetség tagdíja</t>
  </si>
  <si>
    <t xml:space="preserve">   - működési támogatás</t>
  </si>
  <si>
    <t>Intézményi működési célú bevételek(2.sz.melléklet)</t>
  </si>
  <si>
    <t>Működési c.önkormányzati egyéb bevételek (1/ d .sz.melléklet )</t>
  </si>
  <si>
    <t>Normatív felh.kötöttséggel bizt.támogatás ( 1/ a. sz.melléklet )</t>
  </si>
  <si>
    <t>hitelének 2003.évi kamata :</t>
  </si>
  <si>
    <t xml:space="preserve">                3 db autóbusz (2003.évi vásárlás)</t>
  </si>
  <si>
    <t>Kecelhegyi kápolna felújításának támogatása</t>
  </si>
  <si>
    <t xml:space="preserve">     - alanyi jogon</t>
  </si>
  <si>
    <t xml:space="preserve">     - méltányossági alapon</t>
  </si>
  <si>
    <t xml:space="preserve">     - nyugdíjas, tanuló</t>
  </si>
  <si>
    <t xml:space="preserve">     - Gyed, Gyes ellátottak</t>
  </si>
  <si>
    <t>4, 1</t>
  </si>
  <si>
    <t>4, 2</t>
  </si>
  <si>
    <t>Jelzőrendszeres házigondozási szolgálat kialakítása</t>
  </si>
  <si>
    <t>Jeles kaposvári személyek síremlékének felújítása</t>
  </si>
  <si>
    <t>Városfejlesztési, Környezetvédelmi és Műszaki Bizottsági Alapok</t>
  </si>
  <si>
    <t>Pedagógus Szolgálati Emlékérem kitüntetés és vendéglátás kiadásaira</t>
  </si>
  <si>
    <t>Pedagógus továbbképzés és szakvizsga</t>
  </si>
  <si>
    <t xml:space="preserve">Közművelődési programok  </t>
  </si>
  <si>
    <t xml:space="preserve">      - Újévi koncert</t>
  </si>
  <si>
    <t xml:space="preserve">      - Augusztus 20.</t>
  </si>
  <si>
    <t xml:space="preserve">      - Lyra Műhely</t>
  </si>
  <si>
    <t xml:space="preserve">      - Káposztás ételek versenye</t>
  </si>
  <si>
    <t>IX-X. emeletes társasházak liftkarbantartási költségeire</t>
  </si>
  <si>
    <t>Országos tanulmányi versenyen kiemelkedően szereplő tanulók jutalmazása</t>
  </si>
  <si>
    <t>Elkülönített bérlakás számlák kötött célú maradványa</t>
  </si>
  <si>
    <t>Pénzmaradvány elszámolás</t>
  </si>
  <si>
    <t>Emléktáblák</t>
  </si>
  <si>
    <t>Középület-kivitelező Adorján SE - uszodai jegyvásárlás ktg-re</t>
  </si>
  <si>
    <t>Menta Lelki Egészségvédő Egyesület támogatása</t>
  </si>
  <si>
    <t>Déryné Vándorszíntársulat támogatása</t>
  </si>
  <si>
    <t>bevételből</t>
  </si>
  <si>
    <t>Saját és</t>
  </si>
  <si>
    <t>önkorm.</t>
  </si>
  <si>
    <t>Paelosochus-Krokodilokért Alapítvány - Terrárium működésének támogatása</t>
  </si>
  <si>
    <t>Számítógépen dolgozók részére védőszemüveg</t>
  </si>
  <si>
    <t>Oktatási Alap</t>
  </si>
  <si>
    <t>Egyéni képviselői keret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</si>
  <si>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jövedelemadó helyben maradó része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</si>
  <si>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jövedelemadó kiegészítés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</si>
  <si>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gépjárműadó</t>
    </r>
  </si>
  <si>
    <t>Mártírok és Hősök Közalapítvány (Alapító Okirat szerint)</t>
  </si>
  <si>
    <t>Dél-Dunántúli Tudomány Támogatásáért Alapítvány - Kaposvár Önk. pályadíja</t>
  </si>
  <si>
    <t>Kistérségi munkaszervezet támogatása</t>
  </si>
  <si>
    <t>Működési célú egyéb központi támogatások (1/b sz.melléklet)</t>
  </si>
  <si>
    <t>Működési célú átvett pénzeszközök (1/c .sz.melléklet )</t>
  </si>
  <si>
    <t>Eredeti</t>
  </si>
  <si>
    <t>Működési c. pótigények</t>
  </si>
  <si>
    <t>Felhalmozási c. pótigények</t>
  </si>
  <si>
    <t>Pótigények összesen</t>
  </si>
  <si>
    <t>Intézményi felhalmozási célú bevételek(2.sz.melléklet)</t>
  </si>
  <si>
    <t>Önkormányzat felhalmozási célú egyéb bevételek (1/d .sz.melléklet)</t>
  </si>
  <si>
    <t>Felhalmozási célú átvett pénzeszközök (1/ c .sz.melléklet)</t>
  </si>
  <si>
    <t>Fejlesztési célu egyéb központi támogatás (1/b .sz.melléklet)</t>
  </si>
  <si>
    <t>Intézményi  működési célú kiadások (3.sz.melléklet)</t>
  </si>
  <si>
    <t>Önkormányzati működési kiadások (4.sz.melléklet )</t>
  </si>
  <si>
    <t xml:space="preserve">               Ebből: = szociálpolitikai feladat (4/b.sz.melléklet)</t>
  </si>
  <si>
    <t xml:space="preserve"> = Önk.kiad-ból:Cigány Kisebbségi Önk. műk.kiadása(11.sz.melléklet)</t>
  </si>
  <si>
    <t xml:space="preserve"> = Önk.kiad-ból:Német Kisebbségi Önk. műk.kiadása(11.sz.melléklet)</t>
  </si>
  <si>
    <t>Működési célú céltartalékok (10.sz.melléklet)</t>
  </si>
  <si>
    <t>Intézményi felhalmozási c.kiadások(3.sz.melléklet)</t>
  </si>
  <si>
    <t>Önkormányzatnál:intézményi felújítás (5.sz.melléklet )</t>
  </si>
  <si>
    <t xml:space="preserve">Létszám összesen (3/a.sz.melléklet )           fő                     </t>
  </si>
  <si>
    <t>Építési telek-és ingatlaneladás (1/e.sz.melléklet )</t>
  </si>
  <si>
    <t>Lakás- és nem lakás célu ingatlanok felújítása (6.sz.melléklet )</t>
  </si>
  <si>
    <t>Vizi közművek koncessziós értéknövelő felújítása (8.sz.melléklet)</t>
  </si>
  <si>
    <t>Önkormányzati felh. és felhl.jellegű kiadások, átadások (9.sz.melléklet )</t>
  </si>
  <si>
    <t>Felhalmozási célú egyéb kiadások,átadások (4.sz.melléklet )</t>
  </si>
  <si>
    <t>Polgármesteri Hivatal Gondnokság felhalm.c.kiadásai (4.sz.melléklet )</t>
  </si>
  <si>
    <t xml:space="preserve">    = Önk.kiad-ból:Cigány Kisebbségi Önk. fejl..kiadása (11.sz.melléklet )</t>
  </si>
  <si>
    <t xml:space="preserve">    = Önk.kiad-ból:Német Kisebbségi Önk. fejl.kiadása (11..sz.melléklet )</t>
  </si>
  <si>
    <t>Felhalmozási célú céltartalékok (10.sz.melléklet )</t>
  </si>
  <si>
    <t>Szociálpolitakai feladatok ( 4/ b.sz.melléklet)</t>
  </si>
  <si>
    <t>Egyéb támogatás  (4/a. sz. melléklet)</t>
  </si>
  <si>
    <t>ÁFA befizetés    -  felhalmozási</t>
  </si>
  <si>
    <t xml:space="preserve">                         -  működési</t>
  </si>
  <si>
    <t>Bank és postaktg</t>
  </si>
  <si>
    <t xml:space="preserve">Biztosítási díj </t>
  </si>
  <si>
    <t>Kistérségi Ter. Fejl. Társulás tagdíja</t>
  </si>
  <si>
    <t>Megyei Területfejl. Tanács tagdíja</t>
  </si>
  <si>
    <t>Egyéb kiadás (ügyvédi, szakértői díj)</t>
  </si>
  <si>
    <t>Hatósági kényszerintézkedések</t>
  </si>
  <si>
    <t>Füredi II. laktanya őrzése</t>
  </si>
  <si>
    <t>Orvosi rendelők privatizációjának költségei</t>
  </si>
  <si>
    <t>Alkalmi ünnepi vásárok (húsvéti, karácsonyi)</t>
  </si>
  <si>
    <t>Lakossági hulladékgyűjtés</t>
  </si>
  <si>
    <t>Önkormányzati tervtanács</t>
  </si>
  <si>
    <t>Általános Értékelési Keretrendszer (CAF)</t>
  </si>
  <si>
    <t>Áthúzódó</t>
  </si>
  <si>
    <t>Vagyonkezelő Rt-nek átadás (behajthatatlan lakbérek miatt)</t>
  </si>
  <si>
    <t>Felső tagozatos tanulók részére politechnikai anyagok</t>
  </si>
  <si>
    <t>Tömegközlekedési Rt. -  65 év felettiek utazási díjának támogatása</t>
  </si>
  <si>
    <t xml:space="preserve">Lakás és nem lakásbérlemények kezelési költsége   </t>
  </si>
  <si>
    <t>Gyámhivatal támogatása ( 4/b.sz. melléklet )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</si>
  <si>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c.pénzmaradvány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</si>
  <si>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építményadó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</si>
  <si>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telekadó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</si>
  <si>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kommunális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</si>
  <si>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iparűzési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</si>
  <si>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idegenforgalmi 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</si>
  <si>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bírság - és pótlék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</si>
  <si>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termőföld bérbeadásából származó jöv.adó</t>
    </r>
  </si>
  <si>
    <t xml:space="preserve">         Ebből: Tűzoltóság állami támogatása</t>
  </si>
  <si>
    <r>
      <t xml:space="preserve">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épület működtetéséhez</t>
    </r>
  </si>
  <si>
    <r>
      <t xml:space="preserve">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művészeti kiadásokhoz</t>
    </r>
  </si>
  <si>
    <r>
      <t xml:space="preserve"> 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felh.kiadás áfa visszatérülés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</si>
  <si>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értékesített tárgyi eszközök áfá- ja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</si>
  <si>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felhalmozási- és tőkejellegű bevételek 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</si>
  <si>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c.pénzmaradvány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</si>
  <si>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</si>
  <si>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</si>
  <si>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pénzeszközátadás,támogatások</t>
    </r>
  </si>
  <si>
    <r>
      <t xml:space="preserve">  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c.átadás, kölcsön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</si>
  <si>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felújítás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</si>
  <si>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kiadások</t>
    </r>
  </si>
  <si>
    <r>
      <t xml:space="preserve">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áfa befizetés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</si>
  <si>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c.átadás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</si>
  <si>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felújítás, felhalmozás</t>
    </r>
  </si>
  <si>
    <t>Előirányzat</t>
  </si>
  <si>
    <t>Eltérés</t>
  </si>
  <si>
    <t>I.Működési célu bevételek</t>
  </si>
  <si>
    <t>Módosított</t>
  </si>
  <si>
    <t>(+,-)</t>
  </si>
  <si>
    <t>II.Felhalmozási célu bevételek</t>
  </si>
  <si>
    <t>Összesen  bevételek (I+II)</t>
  </si>
  <si>
    <t>ei.</t>
  </si>
  <si>
    <t xml:space="preserve"> </t>
  </si>
  <si>
    <t xml:space="preserve">Intézményi c.műk.bevételek </t>
  </si>
  <si>
    <t xml:space="preserve">Intézményi c.felh..bevételek </t>
  </si>
  <si>
    <t xml:space="preserve">Intézményi .bevételek </t>
  </si>
  <si>
    <t>Intézményi műk.c.támogatás (halmozódás )</t>
  </si>
  <si>
    <t>Intézményi támogatás</t>
  </si>
  <si>
    <t>Intézm. műk. c.bevételek (halmozódás nélkül)</t>
  </si>
  <si>
    <t xml:space="preserve">Intézményi bevételek </t>
  </si>
  <si>
    <t>Önkormányzati mük.c.bevételek</t>
  </si>
  <si>
    <t>Önkormányzati felh.c.bevételek</t>
  </si>
  <si>
    <t>Önkormányzati bevételek</t>
  </si>
  <si>
    <t>Működési célu bevételek összesen</t>
  </si>
  <si>
    <t>Felhalmozási célu bevételek összesen</t>
  </si>
  <si>
    <t>Bevételek összesen</t>
  </si>
  <si>
    <t>I.Működési célu kiadások</t>
  </si>
  <si>
    <t>II.Felhalmozási c.kiadások</t>
  </si>
  <si>
    <t>Összesen kiadások (I+II)</t>
  </si>
  <si>
    <t>Intézményi c.műk.kiadások</t>
  </si>
  <si>
    <t>Intézményi c.felh.kiadások</t>
  </si>
  <si>
    <t>Intézményi kiadások</t>
  </si>
  <si>
    <t>Önk. műk.c.kiadások (halmozódással )</t>
  </si>
  <si>
    <t>Önk. felh.c.kiadások (halmozódásal )</t>
  </si>
  <si>
    <t xml:space="preserve">Önkormányzati kiadások </t>
  </si>
  <si>
    <t>Intézmények műk.c.támogatása</t>
  </si>
  <si>
    <t>Intézményi felh.c.támogatás</t>
  </si>
  <si>
    <t>Önkormányzati gazdálkodás műk.c.kiadásai</t>
  </si>
  <si>
    <t>Önkormányzati gazd. felh.c.kiadásai</t>
  </si>
  <si>
    <t>Önkormányzati gazd. kiadásai</t>
  </si>
  <si>
    <t>Működési célu kiadások összesen</t>
  </si>
  <si>
    <t>Felhalmozási célu kiadások összesen</t>
  </si>
  <si>
    <t>Kiadások összesen</t>
  </si>
  <si>
    <t>I.Működési célu költségvetés egyenlege</t>
  </si>
  <si>
    <t>Mód.</t>
  </si>
  <si>
    <t>II.Felh. c.költségv. egyenlege</t>
  </si>
  <si>
    <t>Összesen hitel, hiány(I+II)</t>
  </si>
  <si>
    <t>Működési költségvetés egyenlege ( hiány )</t>
  </si>
  <si>
    <t xml:space="preserve">Felh. célu  költségvetés egyenlege </t>
  </si>
  <si>
    <t xml:space="preserve">Hitel, hiány </t>
  </si>
  <si>
    <t>Sor-</t>
  </si>
  <si>
    <t>szám</t>
  </si>
  <si>
    <t>Bevételek</t>
  </si>
  <si>
    <t>előirányzat</t>
  </si>
  <si>
    <t>Illetékek</t>
  </si>
  <si>
    <t>2,1,1</t>
  </si>
  <si>
    <t>2,1,2</t>
  </si>
  <si>
    <t>2,2,1</t>
  </si>
  <si>
    <t>2,2,2</t>
  </si>
  <si>
    <t>2,2,3</t>
  </si>
  <si>
    <t>2,2,4</t>
  </si>
  <si>
    <t>2,2,5</t>
  </si>
  <si>
    <t>2,2,6</t>
  </si>
  <si>
    <t>Átengedett központi adók</t>
  </si>
  <si>
    <t>2,3,1</t>
  </si>
  <si>
    <t>2,3,2</t>
  </si>
  <si>
    <t>2,3,3</t>
  </si>
  <si>
    <t>2,3,4</t>
  </si>
  <si>
    <t>Nem lakás célú bérlemények bérleti díja</t>
  </si>
  <si>
    <t>Kamatbevételek</t>
  </si>
  <si>
    <t>Normatív állami hozzájárulás</t>
  </si>
  <si>
    <t>2,7,1</t>
  </si>
  <si>
    <t>2,7,2</t>
  </si>
  <si>
    <t xml:space="preserve">               szja normatív módon elosztott része</t>
  </si>
  <si>
    <t>2,8,1</t>
  </si>
  <si>
    <t>Színházi támogatás</t>
  </si>
  <si>
    <t>2,9,1</t>
  </si>
  <si>
    <t>Áfa megtérülés</t>
  </si>
  <si>
    <t>Önkormányzat működési célú pénzmaradványa</t>
  </si>
  <si>
    <t>Polg.Hivatal Gondn. működési célú bevételei</t>
  </si>
  <si>
    <t>2.</t>
  </si>
  <si>
    <t>Önkormányzat működési célú bevételei összesen</t>
  </si>
  <si>
    <t>I.</t>
  </si>
  <si>
    <t>II.Felhalmozási  célu bevételek</t>
  </si>
  <si>
    <t>1.</t>
  </si>
  <si>
    <t>3.</t>
  </si>
  <si>
    <t xml:space="preserve">Áfa megtérülés                                                  </t>
  </si>
  <si>
    <t>4.</t>
  </si>
  <si>
    <t xml:space="preserve">Vizi közmű koncessziós díj </t>
  </si>
  <si>
    <t>5.</t>
  </si>
  <si>
    <t>Lakásforgalmazás</t>
  </si>
  <si>
    <t>6.</t>
  </si>
  <si>
    <t>7.</t>
  </si>
  <si>
    <t xml:space="preserve"> = Önk.kiad-ból:Horvát Kisebbségi Önk. műk.kiadása(11.sz.melléklet)</t>
  </si>
  <si>
    <t xml:space="preserve"> = Önk.kiad-ból:Lengyel Kisebbségi Önk. műk.kiadása(11.sz.melléklet)</t>
  </si>
  <si>
    <t>8.</t>
  </si>
  <si>
    <t>Privatizációs bevételek</t>
  </si>
  <si>
    <t>9.</t>
  </si>
  <si>
    <t>Céltámogatás, címzett támogatás</t>
  </si>
  <si>
    <t>10.</t>
  </si>
  <si>
    <t>11.</t>
  </si>
  <si>
    <t>12.</t>
  </si>
  <si>
    <t>Önkormányzat felhalmozási célú pénzmaradványa</t>
  </si>
  <si>
    <t>13.</t>
  </si>
  <si>
    <t>Polg.Hivatal Gondn. felh. célú bevételei</t>
  </si>
  <si>
    <t>Önkormányzat  felhalmozási célú bevételei összesen</t>
  </si>
  <si>
    <t>II.</t>
  </si>
  <si>
    <t>Intézmény és önkormányzat felh. célú bevételei (1+2)</t>
  </si>
  <si>
    <t>összesen (I +II )</t>
  </si>
  <si>
    <t>III.</t>
  </si>
  <si>
    <t>Hitelek</t>
  </si>
  <si>
    <t>ebből:felhalmozási célú hitel</t>
  </si>
  <si>
    <t>Bevételek mindösszesen (I+II+III)</t>
  </si>
  <si>
    <t>Kiadások</t>
  </si>
  <si>
    <t>I. Működési célú kiadások</t>
  </si>
  <si>
    <t>1,3,1</t>
  </si>
  <si>
    <t xml:space="preserve">                 ebből:pénzmaradvány tartalék</t>
  </si>
  <si>
    <t>1,3,2</t>
  </si>
  <si>
    <t xml:space="preserve">                          :dologi kiadás</t>
  </si>
  <si>
    <t>2,1,3</t>
  </si>
  <si>
    <t>2,1,3,1</t>
  </si>
  <si>
    <t>4,1.4.</t>
  </si>
  <si>
    <t>4,1.5.</t>
  </si>
  <si>
    <t>Tudományos Életért Alapítvány - tanácsadói tiszteleltdíj 50 %-a</t>
  </si>
  <si>
    <t>Felsőoktatási szociális ösztöndíj 1/2-ed része</t>
  </si>
  <si>
    <t>Játszótér építési és felújítási program</t>
  </si>
  <si>
    <t>Ifjúsági Alap</t>
  </si>
  <si>
    <t xml:space="preserve">  - Város Napja</t>
  </si>
  <si>
    <t xml:space="preserve">  - Március 15.</t>
  </si>
  <si>
    <t xml:space="preserve">  </t>
  </si>
  <si>
    <t>Zsalakó Lászlóné ellátására</t>
  </si>
  <si>
    <t>Be nem hajtható hulladékszállítási díj megtérítése</t>
  </si>
  <si>
    <t>ECDL vizsgát szerző tanulók vizsgadíjára</t>
  </si>
  <si>
    <t>Horvát Kisebbségi Önkormányzat</t>
  </si>
  <si>
    <t>Lengyel Kisebbségi Önkormányzat</t>
  </si>
  <si>
    <t>Arany János tehetséggondozó program támogatása</t>
  </si>
  <si>
    <t xml:space="preserve">      - Kaposvári Farsang</t>
  </si>
  <si>
    <t xml:space="preserve">      - Festők városa hangulatfesztivál</t>
  </si>
  <si>
    <t xml:space="preserve">      - Szentjakabi nyári esték</t>
  </si>
  <si>
    <t xml:space="preserve">      - Kaposvári Karácsony</t>
  </si>
  <si>
    <t>Kulturális Alap</t>
  </si>
  <si>
    <t>Verseny- és Élsport Támogatási Alap</t>
  </si>
  <si>
    <t xml:space="preserve">Tömegközlekedési RT működési támogatása     </t>
  </si>
  <si>
    <t>Köztisztviselők nyelvi képzése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</si>
  <si>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</si>
  <si>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</si>
  <si>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</si>
  <si>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</si>
  <si>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</si>
  <si>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</si>
  <si>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</si>
  <si>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</si>
  <si>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</si>
  <si>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</si>
  <si>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</si>
  <si>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</si>
  <si>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</si>
  <si>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</si>
  <si>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4,1.6.</t>
  </si>
  <si>
    <t>Tüskevári Ifjúsági fasor telepítése, állomás környékének fásítása</t>
  </si>
  <si>
    <t xml:space="preserve">   -  Városrendezési és Építészeti Alap</t>
  </si>
  <si>
    <t>Kaposfüredi utcanév táblák</t>
  </si>
  <si>
    <t>4,1.7.</t>
  </si>
  <si>
    <t>Toponári Óvoda tetőterében óvodamúzeum kialakítása</t>
  </si>
  <si>
    <t xml:space="preserve">        folyószámla hitel</t>
  </si>
  <si>
    <t>2004-es Athéni Olimpián részvételi esélyes sportolók támogatása</t>
  </si>
  <si>
    <t>Rákóczi Stadion működési kiadásai</t>
  </si>
  <si>
    <t>ebből intézmény és gondnokság támogatása</t>
  </si>
  <si>
    <t xml:space="preserve">                  ebből:pénzmaradvány tartalék</t>
  </si>
  <si>
    <t>2,1,3,2</t>
  </si>
  <si>
    <t xml:space="preserve">                            dologi kiadás</t>
  </si>
  <si>
    <t>2,1,4</t>
  </si>
  <si>
    <t>2,1,4,1</t>
  </si>
  <si>
    <t>Folyószámlahitel  kamata</t>
  </si>
  <si>
    <t>Folyószámlahitel  törlesztése</t>
  </si>
  <si>
    <t>Előző évi normatív hozzájárulás és közp.tám.visszafizetése</t>
  </si>
  <si>
    <t>I</t>
  </si>
  <si>
    <t>II.Felhalmozási  célú kiadások</t>
  </si>
  <si>
    <t>Út-járda-híd felújítás(7.sz.melléklet)</t>
  </si>
  <si>
    <t>Fejlesztési c.hitel törlesztése és kamata</t>
  </si>
  <si>
    <t>2,7,3</t>
  </si>
  <si>
    <t>2,8,2</t>
  </si>
  <si>
    <t>Bérlakások és garázsértékesítésből  HM-et megillető rész</t>
  </si>
  <si>
    <t>Önkormányzati felhalmozási c.kiadások összesen</t>
  </si>
  <si>
    <t>Kiemelt előirányzat</t>
  </si>
  <si>
    <t>Cím</t>
  </si>
  <si>
    <t>1.csoport</t>
  </si>
  <si>
    <t>2.csoport</t>
  </si>
  <si>
    <t>3.csoport</t>
  </si>
  <si>
    <t>4.csoport</t>
  </si>
  <si>
    <t>4.2.alcsoport</t>
  </si>
  <si>
    <t>sz.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</si>
  <si>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</si>
  <si>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</si>
  <si>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</si>
  <si>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</si>
  <si>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</si>
  <si>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</si>
  <si>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</si>
  <si>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</si>
  <si>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</si>
  <si>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</si>
  <si>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</si>
  <si>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</si>
  <si>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</si>
  <si>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</si>
  <si>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</si>
  <si>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</si>
  <si>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</si>
  <si>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</si>
  <si>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</si>
  <si>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</si>
  <si>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</si>
  <si>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</si>
  <si>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</si>
  <si>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</si>
  <si>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</si>
  <si>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</si>
  <si>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</si>
  <si>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</si>
  <si>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Mindösszesen</t>
  </si>
  <si>
    <t>3.l.alcsoport</t>
  </si>
  <si>
    <t>3.2.Alcsoport</t>
  </si>
  <si>
    <t>4.l.alcsoport</t>
  </si>
  <si>
    <t>6.csoport</t>
  </si>
  <si>
    <t>7.csoport</t>
  </si>
  <si>
    <t>II.Felhalmozási célu kiadás</t>
  </si>
  <si>
    <t>Munkaadót terhelő járulékok</t>
  </si>
  <si>
    <t>Dologi jellegű kiadás</t>
  </si>
  <si>
    <t>Pénzmaradvány tartaléka</t>
  </si>
  <si>
    <t>Dologi kiadás</t>
  </si>
  <si>
    <t>Átadás, kölcsön</t>
  </si>
  <si>
    <t>Felhalmozási c.átadás, kölcsön</t>
  </si>
  <si>
    <t>Működési c.átadás, kölcsön</t>
  </si>
  <si>
    <t>Felújítás</t>
  </si>
  <si>
    <t>Felhalmozási kiadás</t>
  </si>
  <si>
    <t>csoportok összesen</t>
  </si>
  <si>
    <t>(4.1.+6+7)</t>
  </si>
  <si>
    <t>Működési célú kiadás</t>
  </si>
  <si>
    <t>Felhalmozási célú kiadás</t>
  </si>
  <si>
    <t>Ebből:</t>
  </si>
  <si>
    <t>Al-</t>
  </si>
  <si>
    <t>2.1.Önkormányzati kiadások</t>
  </si>
  <si>
    <t>(1+2+3+4+6+7)</t>
  </si>
  <si>
    <t>cím</t>
  </si>
  <si>
    <t>43.1.</t>
  </si>
  <si>
    <t>Könyvvizsgálói díj</t>
  </si>
  <si>
    <t>Helyiség és garázsforgalmazás</t>
  </si>
  <si>
    <t>Bontási munkák</t>
  </si>
  <si>
    <t>Közoktatási Közalapítvány támogatása</t>
  </si>
  <si>
    <t>Répáspusztai tanulók szállítása</t>
  </si>
  <si>
    <t>összesen</t>
  </si>
  <si>
    <t>43.2.</t>
  </si>
  <si>
    <t>Cigány Kisebbségi Önkormányzat</t>
  </si>
  <si>
    <t>Német Kisebbségi Önkormányzat</t>
  </si>
  <si>
    <t>Működési c.kiadások</t>
  </si>
  <si>
    <t>Felhalmozási c.kiadások</t>
  </si>
  <si>
    <t>Megjegyzés</t>
  </si>
  <si>
    <t>Gyámhivatal</t>
  </si>
  <si>
    <t>Egyéb szervezetek támogatása</t>
  </si>
  <si>
    <t>Támogatás</t>
  </si>
  <si>
    <t>Műk.c.átadás</t>
  </si>
  <si>
    <t>Felhalmozási célú támogatások</t>
  </si>
  <si>
    <t>Sm.Önkormányzat -eü.gép-műszer beszerzés</t>
  </si>
  <si>
    <t>Kaposvári Tömegközlekedési RT autóbusz vásárlási</t>
  </si>
  <si>
    <t>Felhalmozási célú támogatások összesen</t>
  </si>
  <si>
    <t>Működési célú támogatások</t>
  </si>
  <si>
    <t>Kiemelt sportegyesületek támogatása:</t>
  </si>
  <si>
    <t>Nyugdíjasok Kaposvári Egyesülete</t>
  </si>
  <si>
    <t>Mozgáskorlátozottak Sm.Egyesülete</t>
  </si>
  <si>
    <t>Működési célu kiadások</t>
  </si>
  <si>
    <t>Felhalmozási célu kiadások</t>
  </si>
  <si>
    <t>Szociálpolitikai feladatok</t>
  </si>
  <si>
    <t>Központi támogatás</t>
  </si>
  <si>
    <t>Saját forrás</t>
  </si>
  <si>
    <t>3.1.</t>
  </si>
  <si>
    <t xml:space="preserve">Munkanélk.jöv.pótló támogatása </t>
  </si>
  <si>
    <t>3.2.</t>
  </si>
  <si>
    <t>Rendszeres szociális segély</t>
  </si>
  <si>
    <t>30 napos foglalkoztatás költsége</t>
  </si>
  <si>
    <t>Rendkívüli gyermekvédelmi támogatás</t>
  </si>
  <si>
    <t>Ápolási díj</t>
  </si>
  <si>
    <t>Buszbérletek vásárlására</t>
  </si>
  <si>
    <t>Iskolatej</t>
  </si>
  <si>
    <t>Rendkívüli szociális segély</t>
  </si>
  <si>
    <t>Ellátatlan munkanélküliek foglalkoztatása</t>
  </si>
  <si>
    <t>Szociális kölcsön</t>
  </si>
  <si>
    <t>Temetési segély</t>
  </si>
  <si>
    <t>Köztemetés</t>
  </si>
  <si>
    <t>Mozgáskorlátozottak támogatás</t>
  </si>
  <si>
    <t>Közgyógyellátás</t>
  </si>
  <si>
    <t>Gyógyszertámogatás</t>
  </si>
  <si>
    <t>Otthonteremtési támogatás</t>
  </si>
  <si>
    <t>4.2.</t>
  </si>
  <si>
    <t>Tartásdíj megelőlegezése</t>
  </si>
  <si>
    <t>Megnevezés</t>
  </si>
  <si>
    <t>Ei.</t>
  </si>
  <si>
    <t>csop.</t>
  </si>
  <si>
    <t>(+, - )</t>
  </si>
  <si>
    <t>Pedagógiai szakmai szolgáltatás</t>
  </si>
  <si>
    <t>Szociális továbbképzés és szakvizsga</t>
  </si>
  <si>
    <t>Kaposvárért Közalapítvány- Kossuth tér felújításához támogatás</t>
  </si>
  <si>
    <t>Vételárból felújítási alapba történő visszafizetések</t>
  </si>
  <si>
    <t>4,2.4.</t>
  </si>
  <si>
    <t>4,2.1.</t>
  </si>
  <si>
    <t>4,2.2.</t>
  </si>
  <si>
    <t>4,2.3.</t>
  </si>
  <si>
    <t>NABI -Kaposvári Rákóczi FC</t>
  </si>
  <si>
    <t>Kaposvári Kosárlabda Klub Kft.</t>
  </si>
  <si>
    <t>Kaposvári Röplabda Sport Kft.</t>
  </si>
  <si>
    <t xml:space="preserve">                                 - Sportiskola haszn. kapcsán hődíj</t>
  </si>
  <si>
    <t>4,2.5.</t>
  </si>
  <si>
    <t>4,2.6.</t>
  </si>
  <si>
    <t>4,2.7.</t>
  </si>
  <si>
    <t>4,2.8.</t>
  </si>
  <si>
    <t>Kaposvári Polgárőr Egyesület</t>
  </si>
  <si>
    <t>4,2.9.</t>
  </si>
  <si>
    <t>4,2.10.</t>
  </si>
  <si>
    <t>4,2.11.</t>
  </si>
  <si>
    <t>4,2.12.</t>
  </si>
  <si>
    <t>4,2.13.</t>
  </si>
  <si>
    <t>Berzsenyi Társaság- titkársági feladatokra</t>
  </si>
  <si>
    <t>4,2.14.</t>
  </si>
  <si>
    <t>4,2.15.</t>
  </si>
  <si>
    <t>4,2.16.</t>
  </si>
  <si>
    <t>4,2.17.</t>
  </si>
  <si>
    <t>Zenepavilon vasárnapi koncertjei</t>
  </si>
  <si>
    <t>4,2.18.</t>
  </si>
  <si>
    <t>4,2.19.</t>
  </si>
  <si>
    <t>Jövő Közigazgatásáért Alapítvány támogatása</t>
  </si>
  <si>
    <t>4,2.20.</t>
  </si>
  <si>
    <t>4,2.21.</t>
  </si>
  <si>
    <t>Emmánuel Közösség- Nemzetközi Ifjúsági és Családos Találkozó</t>
  </si>
  <si>
    <t>Vízművek Kft részére támogatás (KOMÉTA '99 Kft szennyvíz)</t>
  </si>
  <si>
    <t>4,2.22.</t>
  </si>
  <si>
    <t>4,2.23.</t>
  </si>
  <si>
    <t>4,2.24.</t>
  </si>
  <si>
    <t>4,2.25.</t>
  </si>
  <si>
    <t>4,2.26.</t>
  </si>
  <si>
    <t>4,2.27.</t>
  </si>
  <si>
    <t>Nemzetközi mérközéseken való részvétel támogatása</t>
  </si>
  <si>
    <t xml:space="preserve">   - Kaposvári Röplabda Sport Kft</t>
  </si>
  <si>
    <t xml:space="preserve">   - Kaposvári Kosárlabda Klub Kft</t>
  </si>
  <si>
    <t>NABI- Kaposvári Rákóczi FC támogatása- Stadion játékterének garanciális kártérítése</t>
  </si>
  <si>
    <t>NABI- Kaposvári Rákóczi FC működési támogatása</t>
  </si>
  <si>
    <t>Tanulóbérlet   - Nagyboldogasszony Római Katolikus Ált. Iskola</t>
  </si>
  <si>
    <t xml:space="preserve">                       - Gyakorló Általános Iskola</t>
  </si>
  <si>
    <t xml:space="preserve">                                                                   - Füredi u. 8-10. társasház</t>
  </si>
  <si>
    <t>4,2.28.</t>
  </si>
  <si>
    <t>Időskorúak járadéka</t>
  </si>
  <si>
    <t>Adósságcsökkentési támogatás</t>
  </si>
  <si>
    <t>3, 27</t>
  </si>
  <si>
    <t>Krízis segély és hajléktalanok lakhatási támogatása</t>
  </si>
  <si>
    <t>Egyetemi, főiskolai hallgatók albérleti támogatása</t>
  </si>
  <si>
    <t>Vagyongazdálkodási és Turisztikai Bizottsági Alapok</t>
  </si>
  <si>
    <t xml:space="preserve">   szóló törvény végrehajtásának kiadása (pályázati önerő)</t>
  </si>
  <si>
    <t>Játszótér építési, felújítási program és szabványosítási vizsgálat</t>
  </si>
  <si>
    <t>Élelmezési normaemelés és kedvezményes étkezésben részesülők támogatása</t>
  </si>
  <si>
    <t>Távhő áremelés kompenzálása</t>
  </si>
  <si>
    <t>Kaposvári Röplabda Sport Kft</t>
  </si>
  <si>
    <t>Kaposvár Kosárlabda Klub Kft</t>
  </si>
  <si>
    <t>Középiskolai pedagógusok felk. tám. kétszintű érettségire (2004-től)</t>
  </si>
  <si>
    <t>Minőségfejlesztési feladatok (2004-től)</t>
  </si>
  <si>
    <t>Közoktatási intézmények szakmai fejlesztése</t>
  </si>
  <si>
    <t>Minőségi kereset kiegészítés</t>
  </si>
  <si>
    <t>2004/2005. tanévkezdéssel kapcsolatos kiadások</t>
  </si>
  <si>
    <t xml:space="preserve">      - Évforduló (Advent, Karácsony, Szilveszter, Újév)</t>
  </si>
  <si>
    <t>Nemzeti Színház- Megyejárás program</t>
  </si>
  <si>
    <t>1. osztályosok részére tolltartó vásárlás</t>
  </si>
  <si>
    <t>Kapos TV és Rádió Kft. tám. kieg.- a Kapos Rádió üzemeltetés függvényében</t>
  </si>
  <si>
    <t>100 tagú cigányzenekar részvétele a Tavaszi Fesztiválon</t>
  </si>
  <si>
    <t>Jégcsarnok működési ktg.</t>
  </si>
  <si>
    <t>Uszoda kedvezményes használata</t>
  </si>
  <si>
    <t>Információs társadalom igényorientált eszközei és rendszerei működési kiad. tám.</t>
  </si>
  <si>
    <t>Évforduló 2003-2004. pályázati támogatás SMTT-től</t>
  </si>
  <si>
    <t>Somogy megyei TIT szellemi öttusa vetélkedő támogatása</t>
  </si>
  <si>
    <t>Taszári repülőtér tanácsadói megbízási díj</t>
  </si>
  <si>
    <t>City Kábel TV müsoridő vásárlás, Internet újság, Kapos TV teletex rendszer kiépítés</t>
  </si>
  <si>
    <t>Megyei Jogú Városok Országos Sportvetélkedője</t>
  </si>
  <si>
    <t>Közigazgatási szakvizsga ktg.</t>
  </si>
  <si>
    <t>Nemzetközi konferencia szervezésére</t>
  </si>
  <si>
    <t>Étkezési hozzájárulás kiegészítése</t>
  </si>
  <si>
    <t>GYISM-től sporttevékenység támogatására</t>
  </si>
  <si>
    <t>Egészségügyi és Szociális Alap</t>
  </si>
  <si>
    <t>Megyei-Városi Tudományos, Kulturális és Sport Alap</t>
  </si>
  <si>
    <t>Kaposfüredi Részönkormányzat kerete</t>
  </si>
  <si>
    <t>Toponári Részönkormányzat kerete</t>
  </si>
  <si>
    <t>Töröcskei Részönkormányzat kerete</t>
  </si>
  <si>
    <t>Kaposszentjakabi Részönkormányzat kerete</t>
  </si>
  <si>
    <t xml:space="preserve">      - Szilveszteri rendezvény</t>
  </si>
  <si>
    <t>GYISM-től Ifjúsági Önkormányzat működéséhez támogatás+ önerő</t>
  </si>
  <si>
    <t>Kaposvári Ifjúsági Önkormányzat- ifjúsági díj (2000 euro)</t>
  </si>
  <si>
    <t>Közmunkaprogram támogatása</t>
  </si>
  <si>
    <t>Önkormányzat közbiztonsági, bűnmegelőzési koncepciójához támogatás</t>
  </si>
  <si>
    <t>Kábítószer Egyeztető Fórum 2003.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</si>
  <si>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 xml:space="preserve">OEP-től </t>
    </r>
    <r>
      <rPr>
        <sz val="10"/>
        <rFont val="Times New Roman"/>
        <family val="1"/>
      </rPr>
      <t xml:space="preserve">működési c.átvett pénzeszközök </t>
    </r>
  </si>
  <si>
    <t>2,10,1</t>
  </si>
  <si>
    <t>2,10,2</t>
  </si>
  <si>
    <t>Talajterhelési díj</t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</si>
  <si>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kölcsön visszatérülése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</si>
  <si>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OEP-</t>
    </r>
    <r>
      <rPr>
        <sz val="10"/>
        <rFont val="Times New Roman CE"/>
        <family val="1"/>
      </rPr>
      <t>től felhalmozási c.átvett pénzeszköz</t>
    </r>
  </si>
  <si>
    <t>Részvények, értékpapírok értékesítése</t>
  </si>
  <si>
    <t xml:space="preserve"> ei.</t>
  </si>
  <si>
    <t>2, 10</t>
  </si>
  <si>
    <t>ESZCSM-től szociális mintahely működtetéséhez</t>
  </si>
  <si>
    <t>56.</t>
  </si>
  <si>
    <t>Kirándulások Kaposváron és környékén c. kiadvány - GKM-től</t>
  </si>
  <si>
    <t>Kaposvári számítógépes látványterv</t>
  </si>
  <si>
    <t>57.</t>
  </si>
  <si>
    <t>58.</t>
  </si>
  <si>
    <t>59.</t>
  </si>
  <si>
    <t>Személyfelvonó Felújítási Alapból tám.:   - Honvéd u. 35. társasház</t>
  </si>
  <si>
    <t xml:space="preserve">   -  tartalékkeret</t>
  </si>
  <si>
    <t>2004. évi sport támogatás GYISM-től</t>
  </si>
  <si>
    <t>Iskolatej Gyakorló Általános Iskola</t>
  </si>
  <si>
    <t>Tanulóbérlet- Gyakorló Ált. Isk</t>
  </si>
  <si>
    <t xml:space="preserve">                     - Lórántffy Zs. Ref. Ált. Isk.</t>
  </si>
  <si>
    <t xml:space="preserve">                     - Nagyboldogasszony Róm. Kat. Ált. isk.</t>
  </si>
  <si>
    <t>SM. Rendőrkapitányság-Desedai csónakház rezsiköltségeire</t>
  </si>
  <si>
    <t>Somogyi Győző Magyar királyok arcképcsarnoka katalógus</t>
  </si>
  <si>
    <t>60.</t>
  </si>
  <si>
    <t>Kaposvár és környéke c. kiadvány nyomdai munkálataira</t>
  </si>
  <si>
    <t>61.</t>
  </si>
  <si>
    <t>Nemzeti Színház Megyejárás program</t>
  </si>
  <si>
    <t>62.</t>
  </si>
  <si>
    <t>Toponári futballpálya rekonstrukció</t>
  </si>
  <si>
    <t xml:space="preserve">   -  Helyi Védettségű Épületek Felújítási Alap</t>
  </si>
  <si>
    <t>Évforduló 2003-2004.</t>
  </si>
  <si>
    <t>63.</t>
  </si>
  <si>
    <t>Felhalmozási célú pótigények</t>
  </si>
  <si>
    <t>Helyettes szülői hálózat működtetésére (CSSK)</t>
  </si>
  <si>
    <t>2,8,3</t>
  </si>
  <si>
    <t>2,8,4</t>
  </si>
  <si>
    <t xml:space="preserve">    = Önk.kiad-ból:Horvát Kisebbségi Önk. fejl.kiadása (11..sz.melléklet )</t>
  </si>
  <si>
    <t xml:space="preserve">    = Önk.kiad-ból:Lengyel Kisebbségi Önk. fejl.kiadása (11..sz.melléklet )</t>
  </si>
  <si>
    <t>Polg. Hivatal Gondn. felhalmozási célú pénzmaradványa</t>
  </si>
  <si>
    <t>Európai Uniós ünnepség- Zászlófelvonás</t>
  </si>
  <si>
    <t>Európai Uniós ünnepség- Koncert</t>
  </si>
  <si>
    <t xml:space="preserve">                - Dózsa Gy. u. 10.</t>
  </si>
  <si>
    <t xml:space="preserve">                - Dózsa Gy. u. 14.</t>
  </si>
  <si>
    <t>64.</t>
  </si>
  <si>
    <t xml:space="preserve">Települési kártya bevezetésének előkészítése </t>
  </si>
  <si>
    <t>Mód. új</t>
  </si>
  <si>
    <t>Módosított új</t>
  </si>
  <si>
    <t>új</t>
  </si>
  <si>
    <t>4,2.12.1.</t>
  </si>
  <si>
    <t>Buda-Cash Team Kaposvár SE- Kuttor Csaba triatlonista olimpiai felkészülésére tám.</t>
  </si>
  <si>
    <t>Személyfelvonó Felújítási Alapból tám.:   - Füredi u. 8-10. társasház</t>
  </si>
  <si>
    <t xml:space="preserve">                                                                   - Füredi u. 49-51. társasház</t>
  </si>
  <si>
    <t xml:space="preserve">                                                                   - Füredi u. 79. társasház</t>
  </si>
  <si>
    <t xml:space="preserve">                                                                   - Béke u. 99. társasház</t>
  </si>
  <si>
    <t>Kaposvári légi fényképfelvételek és légi videofelvételek</t>
  </si>
  <si>
    <t>Felhalmozáshoz kapcsolódó bérjellegű kiadások</t>
  </si>
  <si>
    <t>Kábítószer Egyeztető Fórum- GYISM támogatás</t>
  </si>
  <si>
    <t>KÖNYV Hivatal-Okmányiroda működtetéséhez támogatás</t>
  </si>
  <si>
    <t>65.</t>
  </si>
  <si>
    <t>66.</t>
  </si>
  <si>
    <t>67.</t>
  </si>
  <si>
    <t>Közbeszerzési pályázat lebonyolításához szakértő szervezet</t>
  </si>
  <si>
    <t>Polgármesteri keret</t>
  </si>
  <si>
    <t>Kaposfüredi Részönkormányzat működési kiadásai</t>
  </si>
  <si>
    <t>Toponári Részönkormányzat működési kiadásai</t>
  </si>
  <si>
    <t>Ifjúsági alap kiadásai</t>
  </si>
  <si>
    <t>Oktatási alap kiadásai</t>
  </si>
  <si>
    <t>Kulturális alap kiadásai</t>
  </si>
  <si>
    <t>Sport alap kiadásai</t>
  </si>
  <si>
    <t>Idegenforgalmi alap kiadásai</t>
  </si>
  <si>
    <t>Megye-Város Közös Alap támogatása</t>
  </si>
  <si>
    <t>Gondozási díj 60%-a</t>
  </si>
  <si>
    <t>68.</t>
  </si>
  <si>
    <t>70.</t>
  </si>
  <si>
    <t>71.</t>
  </si>
  <si>
    <t>72.</t>
  </si>
  <si>
    <t>Kaposszentjakabi Részönkormányzat működési kiadásai</t>
  </si>
  <si>
    <t>Perköltség</t>
  </si>
  <si>
    <t>Táborozás támogatása</t>
  </si>
  <si>
    <t>Pedagógus nap</t>
  </si>
  <si>
    <t>73.</t>
  </si>
  <si>
    <t>74.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</si>
  <si>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</si>
  <si>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</si>
  <si>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</si>
  <si>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</si>
  <si>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</si>
  <si>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</si>
  <si>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</si>
  <si>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</si>
  <si>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</si>
  <si>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</si>
  <si>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</si>
  <si>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Vis major támogatás visszfizetése</t>
  </si>
  <si>
    <t>Kábítószer Egyeztető Fórum (GYISM) támogatás visszafizetése</t>
  </si>
  <si>
    <t>87.</t>
  </si>
  <si>
    <t>88.</t>
  </si>
  <si>
    <t>89.</t>
  </si>
  <si>
    <t>Önkormányzat oktatási minőségirányítási program</t>
  </si>
  <si>
    <t>Pipacs u-i Baráti Kör Egyesület- fa hulladék gyűjtő, ívókút kialakítása</t>
  </si>
  <si>
    <t>Cserhát Hegyközösség-Szőlőskert u. útjavítás</t>
  </si>
  <si>
    <t>Füredi Szőlősgazda- Hegyi Búcsú rendezvény</t>
  </si>
  <si>
    <t>4,1.8.</t>
  </si>
  <si>
    <t>4,1.9.</t>
  </si>
  <si>
    <t>4,1.10.</t>
  </si>
  <si>
    <t>4,1.11.</t>
  </si>
  <si>
    <t>Felújításhoz kapcsolódó bérjellegű kifizetés</t>
  </si>
  <si>
    <t>Rehabilitációs hozzájárulás és Nemzeti Kulturális Járulék</t>
  </si>
  <si>
    <t>eMagyarország pontok pályázati támogatás (Tourinform Iroda)</t>
  </si>
  <si>
    <t>Biztonságos Magyarországért Közalapítvány tám- Katasztrófavédelem</t>
  </si>
  <si>
    <t>75.</t>
  </si>
  <si>
    <t>Raoul Wallenberg kiállítás költségeire</t>
  </si>
  <si>
    <t>Paulus Alajos "Van egy álmom" c. film felújításának támogatása</t>
  </si>
  <si>
    <t>69.</t>
  </si>
  <si>
    <t>Takáts Gyula Alapítvány társalapítói támogatása</t>
  </si>
  <si>
    <t>Kaposvár Lovas, Motoros Bűnmegelőzési Egyesület- motoros küldöttség Brüszelbe</t>
  </si>
  <si>
    <t>Magyar- Román Baráti Társaság támogatása</t>
  </si>
  <si>
    <t xml:space="preserve">   - eredményességi támogatás</t>
  </si>
  <si>
    <t>Bursa felsőoktatási ösztöndíj</t>
  </si>
  <si>
    <t>4,2.29.</t>
  </si>
  <si>
    <t>4,2.30.</t>
  </si>
  <si>
    <t>4,2.32.</t>
  </si>
  <si>
    <t>4,2.33.</t>
  </si>
  <si>
    <t>4,2.34.</t>
  </si>
  <si>
    <t>4,2.35.</t>
  </si>
  <si>
    <t>90.</t>
  </si>
  <si>
    <t>Közművelődési érdekeltségnövelő támogatás</t>
  </si>
  <si>
    <t>Lyra Műhely</t>
  </si>
  <si>
    <t>Pedagógiai szakmai feladatok ellátása (SZAK 2004.) tám+önerő</t>
  </si>
  <si>
    <t>91.</t>
  </si>
  <si>
    <t>Környezeti ártalmak csökkentése cigánytelepeken KvVM-től</t>
  </si>
  <si>
    <t xml:space="preserve">                - Ady E. u. 15.</t>
  </si>
  <si>
    <t>Kapos TV és Rádió Kht támogatása</t>
  </si>
  <si>
    <t>Kapos TV és Rádió Kht -"Biztonsági zóna" c. műsor készítése</t>
  </si>
  <si>
    <t>Pedagógusnap, Semmelweis nap, Szoc. munka napja, Köztisztv.nap rendezvények</t>
  </si>
  <si>
    <t>NABI- Kaposvári Rákóczi FC</t>
  </si>
  <si>
    <t>92.</t>
  </si>
  <si>
    <t>93.</t>
  </si>
  <si>
    <t>94.</t>
  </si>
  <si>
    <t>Ady E. u. 15.-felúj. tulajdonosok által megel. tám. visszafiz.</t>
  </si>
  <si>
    <t>Osztályfőnöki pótlék 30%-os emeléséhez (2004. szeptember 1-től)</t>
  </si>
  <si>
    <t>Kiadások  mindösszesen (I+II)</t>
  </si>
  <si>
    <t>4,2.36.</t>
  </si>
  <si>
    <t>4,2.37.</t>
  </si>
  <si>
    <t>Normatív és adósságcsökkentéshez kapcs. lakásfenntartási tám.</t>
  </si>
  <si>
    <t>Lakásfenntartási támogatás önkormányzati rendelet alapján</t>
  </si>
  <si>
    <t xml:space="preserve">   -  Munkahelyteremtő Beruházások  Alap</t>
  </si>
  <si>
    <t>4,1.12.</t>
  </si>
  <si>
    <t>Kaposvári Tömegközlekedési RT.- 1 db autóbusz vásárlás</t>
  </si>
  <si>
    <t>Egycsatornás gyűtjőkémények (termofor kémények) felújításának támogatása</t>
  </si>
  <si>
    <t xml:space="preserve">                                                                   - Füredi u. 67. társasház</t>
  </si>
  <si>
    <t>4,1.13.</t>
  </si>
  <si>
    <t>Egészségügyi és szociális alap</t>
  </si>
  <si>
    <t>Panel felújítás állami tám.visszafiz.kötbér miatt</t>
  </si>
  <si>
    <t>Panel felújítás lakossági önerő visszautalás</t>
  </si>
  <si>
    <t>Töröcskei harangláb felújítása</t>
  </si>
  <si>
    <t>Megyi Jogú Városok Országos Sportvetélkedője</t>
  </si>
  <si>
    <t>Tanszálló átadás utáni őrzése</t>
  </si>
  <si>
    <t>GYISM-től Ifjúsági Önkormányzat működéséhez támogatás+ önerő-visszafizetés</t>
  </si>
  <si>
    <t>95.</t>
  </si>
  <si>
    <t>96.</t>
  </si>
  <si>
    <t>97.</t>
  </si>
  <si>
    <t>98.</t>
  </si>
  <si>
    <t>99.</t>
  </si>
  <si>
    <t>TISZK pályázat elkészítése</t>
  </si>
  <si>
    <t>Iparosított technológiával épült lakóépületek felújítási pályázat-pályázati díj</t>
  </si>
  <si>
    <t>Török Tamás és Csikvár Gábor foglalkoztatásának támogatása</t>
  </si>
  <si>
    <t>4,1.14.</t>
  </si>
  <si>
    <t>GYISM Ifjúsági szabadidős programokra</t>
  </si>
  <si>
    <t>Buszforduló építése Finomságok Kft-hez</t>
  </si>
  <si>
    <t>4,1.15.</t>
  </si>
  <si>
    <t>100.</t>
  </si>
  <si>
    <t>101.</t>
  </si>
  <si>
    <t>102.</t>
  </si>
  <si>
    <t>103.</t>
  </si>
  <si>
    <t>104.</t>
  </si>
  <si>
    <t>Működési célú pótigények és előirányzat csökkentések</t>
  </si>
  <si>
    <t>Működési c. pótigények és előirányzat csökkenések</t>
  </si>
  <si>
    <t>Felhalmozási c. pótigények és előirányzat csökkenések</t>
  </si>
  <si>
    <t>Pótigények és ei. csökkentések összesen</t>
  </si>
  <si>
    <t>Intézményi konyhák vállalkozásba adásával kapcsolatos dologi kiadási előirányzatok zárolásának bizonytalansága miatt</t>
  </si>
  <si>
    <t>4,2.38.</t>
  </si>
  <si>
    <t>Kaposvári Nehézatlétikai SE- tatami vásárlásához támogatás</t>
  </si>
  <si>
    <t>Európa Kulturális Fővárosa pályázat előkészítéséhez</t>
  </si>
  <si>
    <t>105.</t>
  </si>
  <si>
    <t>106.</t>
  </si>
  <si>
    <t>Regionális Fejlesztési Tanács- külkapcsolatokra tagdíj</t>
  </si>
  <si>
    <t>4,1.16.</t>
  </si>
  <si>
    <t>Intézmény és önkormányzat műk. célú bevételei(1+2)</t>
  </si>
  <si>
    <t>Intézmény és önkormányzat felhalmozási célú kiadásai(1+2)</t>
  </si>
  <si>
    <t>4,1.17.</t>
  </si>
  <si>
    <t>Pályázatok előkészítése</t>
  </si>
  <si>
    <t>Töröcskei Részönkormányzat működési kiadásai</t>
  </si>
  <si>
    <t>107.</t>
  </si>
  <si>
    <t>108.</t>
  </si>
  <si>
    <t>109.</t>
  </si>
  <si>
    <t>Évforduló 2004-2005.-Újévi koncert</t>
  </si>
  <si>
    <t>Bűnmegelőzési program fel nem használt támogatás visszafizetése</t>
  </si>
  <si>
    <t>110.</t>
  </si>
  <si>
    <t>Munkabérhitel felvétel</t>
  </si>
  <si>
    <t>Önkormányzat működési c. kiadásai  összesen(2,1+2,2...+2,6)</t>
  </si>
  <si>
    <t>Munkabérhitel visszafizetése</t>
  </si>
  <si>
    <t>Felh.c.átadás és kölcsön</t>
  </si>
  <si>
    <t>4,2.12.2.</t>
  </si>
  <si>
    <t>Kaposvári Építők Atlétikai Klub-Gyenesei Judit Leila olimpiai felkészülésére tám.</t>
  </si>
  <si>
    <t>321/2004 (XI.18.) Önk. hat.</t>
  </si>
  <si>
    <t>326/2004 (XI.18.) Önk. hat. 5. pont</t>
  </si>
  <si>
    <t>4,2.31.</t>
  </si>
  <si>
    <t>Kamatmentes kölcsön nyújtása</t>
  </si>
  <si>
    <t>30/2004 (VII.05.) VGT Biz. hat. és</t>
  </si>
  <si>
    <t>42/2004 (IX.09.) VGT Biz. hat.</t>
  </si>
  <si>
    <t>Intézmény és önkormányzat működési kiadásai (1+2+3)</t>
  </si>
  <si>
    <t>"Virágos Kaposvár" fotóalbum nyomdai munkáira VKM Bizottság tartalékkeretből</t>
  </si>
  <si>
    <t>111.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</si>
</sst>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.000"/>
  </numFmts>
  <fonts count="3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Bangkok"/>
      <family val="0"/>
    </font>
    <font>
      <sz val="10"/>
      <name val="Wingdings"/>
      <family val="0"/>
    </font>
    <font>
      <sz val="8"/>
      <name val="Wingdings"/>
      <family val="0"/>
    </font>
    <font>
      <sz val="8"/>
      <name val="MS Sans Serif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9"/>
      <color indexed="10"/>
      <name val="Times New Roman"/>
      <family val="1"/>
    </font>
    <font>
      <sz val="11"/>
      <name val="Times New Roman CE"/>
      <family val="1"/>
    </font>
    <font>
      <sz val="10"/>
      <name val="Times New Roman CE"/>
      <family val="1"/>
    </font>
    <font>
      <sz val="11"/>
      <color indexed="10"/>
      <name val="Times New Roman CE"/>
      <family val="1"/>
    </font>
    <font>
      <b/>
      <i/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8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i/>
      <sz val="11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10"/>
      <name val="Times New Roman CE"/>
      <family val="1"/>
    </font>
    <font>
      <sz val="12"/>
      <name val="MS Sans Serif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 CE"/>
      <family val="1"/>
    </font>
    <font>
      <vertAlign val="superscript"/>
      <sz val="12"/>
      <name val="Times New Roman CE"/>
      <family val="1"/>
    </font>
    <font>
      <b/>
      <sz val="12"/>
      <name val="Times New Roman CE"/>
      <family val="1"/>
    </font>
    <font>
      <u val="single"/>
      <sz val="12"/>
      <name val="Times New Roman CE"/>
      <family val="1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9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" xfId="0" applyFont="1" applyBorder="1" applyAlignment="1">
      <alignment/>
    </xf>
    <xf numFmtId="0" fontId="11" fillId="2" borderId="0" xfId="0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2" xfId="0" applyFont="1" applyBorder="1" applyAlignment="1">
      <alignment/>
    </xf>
    <xf numFmtId="0" fontId="11" fillId="3" borderId="1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4" borderId="6" xfId="0" applyFont="1" applyFill="1" applyBorder="1" applyAlignment="1">
      <alignment horizontal="centerContinuous"/>
    </xf>
    <xf numFmtId="0" fontId="11" fillId="4" borderId="2" xfId="0" applyFont="1" applyFill="1" applyBorder="1" applyAlignment="1">
      <alignment/>
    </xf>
    <xf numFmtId="0" fontId="11" fillId="4" borderId="5" xfId="0" applyFont="1" applyFill="1" applyBorder="1" applyAlignment="1">
      <alignment/>
    </xf>
    <xf numFmtId="0" fontId="0" fillId="0" borderId="0" xfId="0" applyFont="1" applyAlignment="1">
      <alignment/>
    </xf>
    <xf numFmtId="0" fontId="10" fillId="4" borderId="2" xfId="0" applyFont="1" applyFill="1" applyBorder="1" applyAlignment="1">
      <alignment/>
    </xf>
    <xf numFmtId="0" fontId="10" fillId="4" borderId="5" xfId="0" applyFont="1" applyFill="1" applyBorder="1" applyAlignment="1">
      <alignment/>
    </xf>
    <xf numFmtId="0" fontId="9" fillId="4" borderId="2" xfId="0" applyFont="1" applyFill="1" applyBorder="1" applyAlignment="1">
      <alignment/>
    </xf>
    <xf numFmtId="0" fontId="9" fillId="4" borderId="5" xfId="0" applyFont="1" applyFill="1" applyBorder="1" applyAlignment="1">
      <alignment/>
    </xf>
    <xf numFmtId="0" fontId="14" fillId="4" borderId="0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9" fillId="4" borderId="6" xfId="0" applyFont="1" applyFill="1" applyBorder="1" applyAlignment="1">
      <alignment/>
    </xf>
    <xf numFmtId="0" fontId="9" fillId="3" borderId="6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0" fontId="9" fillId="4" borderId="7" xfId="0" applyFont="1" applyFill="1" applyBorder="1" applyAlignment="1">
      <alignment horizontal="left"/>
    </xf>
    <xf numFmtId="0" fontId="9" fillId="4" borderId="6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centerContinuous"/>
    </xf>
    <xf numFmtId="0" fontId="9" fillId="3" borderId="6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0" fontId="11" fillId="3" borderId="6" xfId="0" applyFont="1" applyFill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11" fillId="2" borderId="0" xfId="0" applyFont="1" applyFill="1" applyBorder="1" applyAlignment="1">
      <alignment horizontal="center"/>
    </xf>
    <xf numFmtId="0" fontId="11" fillId="4" borderId="6" xfId="0" applyFont="1" applyFill="1" applyBorder="1" applyAlignment="1">
      <alignment/>
    </xf>
    <xf numFmtId="0" fontId="9" fillId="4" borderId="6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6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17" fillId="0" borderId="1" xfId="0" applyFont="1" applyBorder="1" applyAlignment="1">
      <alignment/>
    </xf>
    <xf numFmtId="0" fontId="8" fillId="0" borderId="5" xfId="0" applyFont="1" applyBorder="1" applyAlignment="1">
      <alignment horizontal="centerContinuous"/>
    </xf>
    <xf numFmtId="0" fontId="8" fillId="0" borderId="5" xfId="0" applyFont="1" applyBorder="1" applyAlignment="1">
      <alignment/>
    </xf>
    <xf numFmtId="0" fontId="17" fillId="0" borderId="5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4" borderId="2" xfId="0" applyFont="1" applyFill="1" applyBorder="1" applyAlignment="1">
      <alignment/>
    </xf>
    <xf numFmtId="0" fontId="12" fillId="4" borderId="2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19" fillId="0" borderId="1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5" xfId="0" applyFont="1" applyBorder="1" applyAlignment="1">
      <alignment/>
    </xf>
    <xf numFmtId="0" fontId="22" fillId="0" borderId="1" xfId="0" applyFont="1" applyBorder="1" applyAlignment="1">
      <alignment/>
    </xf>
    <xf numFmtId="0" fontId="22" fillId="0" borderId="2" xfId="0" applyFont="1" applyBorder="1" applyAlignment="1">
      <alignment/>
    </xf>
    <xf numFmtId="0" fontId="22" fillId="0" borderId="5" xfId="0" applyFont="1" applyBorder="1" applyAlignment="1">
      <alignment/>
    </xf>
    <xf numFmtId="0" fontId="19" fillId="0" borderId="6" xfId="0" applyFont="1" applyBorder="1" applyAlignment="1">
      <alignment/>
    </xf>
    <xf numFmtId="0" fontId="22" fillId="0" borderId="6" xfId="0" applyFont="1" applyBorder="1" applyAlignment="1">
      <alignment/>
    </xf>
    <xf numFmtId="0" fontId="19" fillId="0" borderId="6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19" fillId="0" borderId="9" xfId="0" applyFont="1" applyBorder="1" applyAlignment="1">
      <alignment/>
    </xf>
    <xf numFmtId="0" fontId="19" fillId="4" borderId="2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3" borderId="1" xfId="0" applyFont="1" applyFill="1" applyBorder="1" applyAlignment="1">
      <alignment horizontal="center"/>
    </xf>
    <xf numFmtId="0" fontId="19" fillId="3" borderId="2" xfId="0" applyFont="1" applyFill="1" applyBorder="1" applyAlignment="1">
      <alignment/>
    </xf>
    <xf numFmtId="0" fontId="19" fillId="3" borderId="5" xfId="0" applyFont="1" applyFill="1" applyBorder="1" applyAlignment="1">
      <alignment horizontal="center"/>
    </xf>
    <xf numFmtId="0" fontId="19" fillId="3" borderId="5" xfId="0" applyFont="1" applyFill="1" applyBorder="1" applyAlignment="1">
      <alignment/>
    </xf>
    <xf numFmtId="0" fontId="19" fillId="0" borderId="4" xfId="0" applyFont="1" applyBorder="1" applyAlignment="1">
      <alignment/>
    </xf>
    <xf numFmtId="0" fontId="25" fillId="0" borderId="0" xfId="0" applyFont="1" applyAlignment="1">
      <alignment/>
    </xf>
    <xf numFmtId="0" fontId="22" fillId="4" borderId="6" xfId="0" applyFont="1" applyFill="1" applyBorder="1" applyAlignment="1">
      <alignment/>
    </xf>
    <xf numFmtId="0" fontId="19" fillId="4" borderId="0" xfId="0" applyFont="1" applyFill="1" applyAlignment="1">
      <alignment/>
    </xf>
    <xf numFmtId="0" fontId="22" fillId="0" borderId="0" xfId="0" applyFont="1" applyAlignment="1">
      <alignment horizontal="right"/>
    </xf>
    <xf numFmtId="0" fontId="11" fillId="4" borderId="1" xfId="0" applyFont="1" applyFill="1" applyBorder="1" applyAlignment="1">
      <alignment/>
    </xf>
    <xf numFmtId="0" fontId="11" fillId="4" borderId="1" xfId="0" applyFont="1" applyFill="1" applyBorder="1" applyAlignment="1">
      <alignment horizontal="centerContinuous"/>
    </xf>
    <xf numFmtId="0" fontId="11" fillId="4" borderId="2" xfId="0" applyFont="1" applyFill="1" applyBorder="1" applyAlignment="1">
      <alignment horizontal="centerContinuous"/>
    </xf>
    <xf numFmtId="0" fontId="11" fillId="5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Continuous"/>
    </xf>
    <xf numFmtId="0" fontId="11" fillId="4" borderId="2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Continuous"/>
    </xf>
    <xf numFmtId="0" fontId="11" fillId="4" borderId="5" xfId="0" applyFont="1" applyFill="1" applyBorder="1" applyAlignment="1">
      <alignment horizontal="centerContinuous"/>
    </xf>
    <xf numFmtId="0" fontId="15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6" xfId="0" applyFont="1" applyBorder="1" applyAlignment="1">
      <alignment horizontal="center"/>
    </xf>
    <xf numFmtId="0" fontId="15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10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1" fillId="0" borderId="6" xfId="0" applyFont="1" applyBorder="1" applyAlignment="1">
      <alignment horizontal="centerContinuous"/>
    </xf>
    <xf numFmtId="0" fontId="19" fillId="6" borderId="1" xfId="0" applyFont="1" applyFill="1" applyBorder="1" applyAlignment="1">
      <alignment/>
    </xf>
    <xf numFmtId="0" fontId="19" fillId="6" borderId="2" xfId="0" applyFont="1" applyFill="1" applyBorder="1" applyAlignment="1">
      <alignment/>
    </xf>
    <xf numFmtId="0" fontId="21" fillId="6" borderId="2" xfId="0" applyFont="1" applyFill="1" applyBorder="1" applyAlignment="1">
      <alignment horizontal="centerContinuous"/>
    </xf>
    <xf numFmtId="0" fontId="19" fillId="6" borderId="5" xfId="0" applyFont="1" applyFill="1" applyBorder="1" applyAlignment="1">
      <alignment/>
    </xf>
    <xf numFmtId="0" fontId="19" fillId="3" borderId="1" xfId="0" applyFont="1" applyFill="1" applyBorder="1" applyAlignment="1">
      <alignment/>
    </xf>
    <xf numFmtId="0" fontId="21" fillId="3" borderId="2" xfId="0" applyFont="1" applyFill="1" applyBorder="1" applyAlignment="1">
      <alignment horizontal="centerContinuous"/>
    </xf>
    <xf numFmtId="0" fontId="19" fillId="3" borderId="1" xfId="0" applyFont="1" applyFill="1" applyBorder="1" applyAlignment="1">
      <alignment horizontal="centerContinuous"/>
    </xf>
    <xf numFmtId="0" fontId="19" fillId="3" borderId="5" xfId="0" applyFont="1" applyFill="1" applyBorder="1" applyAlignment="1">
      <alignment horizontal="centerContinuous"/>
    </xf>
    <xf numFmtId="0" fontId="22" fillId="4" borderId="9" xfId="0" applyFont="1" applyFill="1" applyBorder="1" applyAlignment="1">
      <alignment horizontal="right"/>
    </xf>
    <xf numFmtId="0" fontId="22" fillId="0" borderId="10" xfId="0" applyFont="1" applyBorder="1" applyAlignment="1">
      <alignment/>
    </xf>
    <xf numFmtId="0" fontId="22" fillId="2" borderId="4" xfId="0" applyFont="1" applyFill="1" applyBorder="1" applyAlignment="1">
      <alignment/>
    </xf>
    <xf numFmtId="0" fontId="19" fillId="0" borderId="0" xfId="0" applyFont="1" applyBorder="1" applyAlignment="1">
      <alignment horizontal="right"/>
    </xf>
    <xf numFmtId="0" fontId="22" fillId="3" borderId="6" xfId="0" applyFont="1" applyFill="1" applyBorder="1" applyAlignment="1">
      <alignment horizontal="right"/>
    </xf>
    <xf numFmtId="0" fontId="19" fillId="0" borderId="0" xfId="0" applyFont="1" applyAlignment="1">
      <alignment horizontal="right"/>
    </xf>
    <xf numFmtId="0" fontId="22" fillId="4" borderId="0" xfId="0" applyFont="1" applyFill="1" applyBorder="1" applyAlignment="1">
      <alignment/>
    </xf>
    <xf numFmtId="0" fontId="19" fillId="0" borderId="11" xfId="0" applyFont="1" applyBorder="1" applyAlignment="1">
      <alignment/>
    </xf>
    <xf numFmtId="0" fontId="22" fillId="3" borderId="6" xfId="0" applyFont="1" applyFill="1" applyBorder="1" applyAlignment="1">
      <alignment/>
    </xf>
    <xf numFmtId="0" fontId="22" fillId="4" borderId="6" xfId="0" applyFont="1" applyFill="1" applyBorder="1" applyAlignment="1">
      <alignment horizontal="centerContinuous"/>
    </xf>
    <xf numFmtId="0" fontId="18" fillId="6" borderId="1" xfId="0" applyFont="1" applyFill="1" applyBorder="1" applyAlignment="1">
      <alignment/>
    </xf>
    <xf numFmtId="0" fontId="18" fillId="3" borderId="1" xfId="0" applyFont="1" applyFill="1" applyBorder="1" applyAlignment="1">
      <alignment/>
    </xf>
    <xf numFmtId="0" fontId="18" fillId="6" borderId="2" xfId="0" applyFont="1" applyFill="1" applyBorder="1" applyAlignment="1">
      <alignment/>
    </xf>
    <xf numFmtId="0" fontId="18" fillId="6" borderId="2" xfId="0" applyFont="1" applyFill="1" applyBorder="1" applyAlignment="1">
      <alignment horizontal="centerContinuous"/>
    </xf>
    <xf numFmtId="0" fontId="18" fillId="3" borderId="2" xfId="0" applyFont="1" applyFill="1" applyBorder="1" applyAlignment="1">
      <alignment/>
    </xf>
    <xf numFmtId="0" fontId="18" fillId="3" borderId="2" xfId="0" applyFont="1" applyFill="1" applyBorder="1" applyAlignment="1">
      <alignment horizontal="centerContinuous"/>
    </xf>
    <xf numFmtId="0" fontId="26" fillId="6" borderId="2" xfId="0" applyFont="1" applyFill="1" applyBorder="1" applyAlignment="1">
      <alignment horizontal="centerContinuous"/>
    </xf>
    <xf numFmtId="0" fontId="26" fillId="3" borderId="2" xfId="0" applyFont="1" applyFill="1" applyBorder="1" applyAlignment="1">
      <alignment horizontal="centerContinuous"/>
    </xf>
    <xf numFmtId="0" fontId="18" fillId="6" borderId="5" xfId="0" applyFont="1" applyFill="1" applyBorder="1" applyAlignment="1">
      <alignment/>
    </xf>
    <xf numFmtId="0" fontId="18" fillId="3" borderId="5" xfId="0" applyFont="1" applyFill="1" applyBorder="1" applyAlignment="1">
      <alignment/>
    </xf>
    <xf numFmtId="0" fontId="19" fillId="0" borderId="7" xfId="0" applyFont="1" applyBorder="1" applyAlignment="1">
      <alignment/>
    </xf>
    <xf numFmtId="0" fontId="0" fillId="0" borderId="0" xfId="0" applyFont="1" applyAlignment="1">
      <alignment/>
    </xf>
    <xf numFmtId="0" fontId="11" fillId="3" borderId="6" xfId="0" applyFont="1" applyFill="1" applyBorder="1" applyAlignment="1">
      <alignment/>
    </xf>
    <xf numFmtId="0" fontId="19" fillId="7" borderId="2" xfId="0" applyFont="1" applyFill="1" applyBorder="1" applyAlignment="1">
      <alignment/>
    </xf>
    <xf numFmtId="0" fontId="11" fillId="6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/>
    </xf>
    <xf numFmtId="0" fontId="11" fillId="6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Continuous"/>
    </xf>
    <xf numFmtId="0" fontId="11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Continuous"/>
    </xf>
    <xf numFmtId="0" fontId="11" fillId="6" borderId="2" xfId="0" applyFont="1" applyFill="1" applyBorder="1" applyAlignment="1">
      <alignment/>
    </xf>
    <xf numFmtId="0" fontId="11" fillId="3" borderId="2" xfId="0" applyFont="1" applyFill="1" applyBorder="1" applyAlignment="1">
      <alignment/>
    </xf>
    <xf numFmtId="0" fontId="11" fillId="6" borderId="5" xfId="0" applyFont="1" applyFill="1" applyBorder="1" applyAlignment="1">
      <alignment horizontal="center"/>
    </xf>
    <xf numFmtId="0" fontId="11" fillId="6" borderId="5" xfId="0" applyFont="1" applyFill="1" applyBorder="1" applyAlignment="1">
      <alignment/>
    </xf>
    <xf numFmtId="0" fontId="11" fillId="3" borderId="5" xfId="0" applyFont="1" applyFill="1" applyBorder="1" applyAlignment="1">
      <alignment/>
    </xf>
    <xf numFmtId="0" fontId="19" fillId="8" borderId="0" xfId="0" applyFont="1" applyFill="1" applyAlignment="1">
      <alignment/>
    </xf>
    <xf numFmtId="0" fontId="22" fillId="8" borderId="0" xfId="0" applyFont="1" applyFill="1" applyAlignment="1">
      <alignment/>
    </xf>
    <xf numFmtId="0" fontId="25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18" fillId="6" borderId="2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/>
    </xf>
    <xf numFmtId="0" fontId="18" fillId="4" borderId="2" xfId="0" applyFont="1" applyFill="1" applyBorder="1" applyAlignment="1">
      <alignment horizontal="centerContinuous"/>
    </xf>
    <xf numFmtId="0" fontId="18" fillId="4" borderId="2" xfId="0" applyFont="1" applyFill="1" applyBorder="1" applyAlignment="1">
      <alignment horizontal="center"/>
    </xf>
    <xf numFmtId="0" fontId="18" fillId="4" borderId="5" xfId="0" applyFont="1" applyFill="1" applyBorder="1" applyAlignment="1">
      <alignment/>
    </xf>
    <xf numFmtId="0" fontId="27" fillId="9" borderId="1" xfId="0" applyFont="1" applyFill="1" applyBorder="1" applyAlignment="1">
      <alignment horizontal="center"/>
    </xf>
    <xf numFmtId="0" fontId="27" fillId="9" borderId="8" xfId="0" applyFont="1" applyFill="1" applyBorder="1" applyAlignment="1">
      <alignment horizontal="centerContinuous"/>
    </xf>
    <xf numFmtId="0" fontId="27" fillId="9" borderId="11" xfId="0" applyFont="1" applyFill="1" applyBorder="1" applyAlignment="1">
      <alignment horizontal="centerContinuous"/>
    </xf>
    <xf numFmtId="0" fontId="27" fillId="9" borderId="13" xfId="0" applyFont="1" applyFill="1" applyBorder="1" applyAlignment="1">
      <alignment horizontal="centerContinuous"/>
    </xf>
    <xf numFmtId="0" fontId="27" fillId="9" borderId="2" xfId="0" applyFont="1" applyFill="1" applyBorder="1" applyAlignment="1">
      <alignment horizontal="center"/>
    </xf>
    <xf numFmtId="0" fontId="27" fillId="4" borderId="13" xfId="0" applyFont="1" applyFill="1" applyBorder="1" applyAlignment="1">
      <alignment horizontal="centerContinuous"/>
    </xf>
    <xf numFmtId="0" fontId="27" fillId="9" borderId="2" xfId="0" applyFont="1" applyFill="1" applyBorder="1" applyAlignment="1">
      <alignment/>
    </xf>
    <xf numFmtId="0" fontId="27" fillId="4" borderId="1" xfId="0" applyFont="1" applyFill="1" applyBorder="1" applyAlignment="1">
      <alignment horizontal="center"/>
    </xf>
    <xf numFmtId="0" fontId="27" fillId="9" borderId="5" xfId="0" applyFont="1" applyFill="1" applyBorder="1" applyAlignment="1">
      <alignment horizontal="center"/>
    </xf>
    <xf numFmtId="0" fontId="27" fillId="9" borderId="5" xfId="0" applyFont="1" applyFill="1" applyBorder="1" applyAlignment="1">
      <alignment horizontal="left"/>
    </xf>
    <xf numFmtId="0" fontId="27" fillId="9" borderId="5" xfId="0" applyFont="1" applyFill="1" applyBorder="1" applyAlignment="1">
      <alignment/>
    </xf>
    <xf numFmtId="0" fontId="27" fillId="4" borderId="5" xfId="0" applyFont="1" applyFill="1" applyBorder="1" applyAlignment="1">
      <alignment horizontal="center"/>
    </xf>
    <xf numFmtId="17" fontId="27" fillId="0" borderId="1" xfId="0" applyNumberFormat="1" applyFont="1" applyBorder="1" applyAlignment="1">
      <alignment/>
    </xf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/>
    </xf>
    <xf numFmtId="0" fontId="29" fillId="0" borderId="1" xfId="0" applyFont="1" applyBorder="1" applyAlignment="1">
      <alignment/>
    </xf>
    <xf numFmtId="0" fontId="27" fillId="0" borderId="2" xfId="0" applyFont="1" applyBorder="1" applyAlignment="1">
      <alignment/>
    </xf>
    <xf numFmtId="0" fontId="27" fillId="0" borderId="2" xfId="0" applyFont="1" applyBorder="1" applyAlignment="1">
      <alignment horizontal="center"/>
    </xf>
    <xf numFmtId="0" fontId="28" fillId="0" borderId="2" xfId="0" applyFont="1" applyBorder="1" applyAlignment="1">
      <alignment/>
    </xf>
    <xf numFmtId="0" fontId="29" fillId="0" borderId="2" xfId="0" applyFont="1" applyBorder="1" applyAlignment="1">
      <alignment/>
    </xf>
    <xf numFmtId="0" fontId="27" fillId="0" borderId="5" xfId="0" applyFont="1" applyBorder="1" applyAlignment="1">
      <alignment/>
    </xf>
    <xf numFmtId="0" fontId="29" fillId="0" borderId="5" xfId="0" applyFont="1" applyBorder="1" applyAlignment="1">
      <alignment/>
    </xf>
    <xf numFmtId="0" fontId="27" fillId="4" borderId="8" xfId="0" applyFont="1" applyFill="1" applyBorder="1" applyAlignment="1">
      <alignment horizontal="centerContinuous"/>
    </xf>
    <xf numFmtId="0" fontId="27" fillId="4" borderId="11" xfId="0" applyFont="1" applyFill="1" applyBorder="1" applyAlignment="1">
      <alignment horizontal="centerContinuous"/>
    </xf>
    <xf numFmtId="0" fontId="27" fillId="4" borderId="12" xfId="0" applyFont="1" applyFill="1" applyBorder="1" applyAlignment="1">
      <alignment horizontal="centerContinuous"/>
    </xf>
    <xf numFmtId="0" fontId="27" fillId="4" borderId="7" xfId="0" applyFont="1" applyFill="1" applyBorder="1" applyAlignment="1">
      <alignment horizontal="centerContinuous"/>
    </xf>
    <xf numFmtId="0" fontId="27" fillId="4" borderId="9" xfId="0" applyFont="1" applyFill="1" applyBorder="1" applyAlignment="1">
      <alignment horizontal="centerContinuous"/>
    </xf>
    <xf numFmtId="0" fontId="27" fillId="9" borderId="6" xfId="0" applyFont="1" applyFill="1" applyBorder="1" applyAlignment="1">
      <alignment horizontal="centerContinuous"/>
    </xf>
    <xf numFmtId="0" fontId="27" fillId="4" borderId="6" xfId="0" applyFont="1" applyFill="1" applyBorder="1" applyAlignment="1">
      <alignment horizontal="centerContinuous"/>
    </xf>
    <xf numFmtId="0" fontId="27" fillId="4" borderId="14" xfId="0" applyFont="1" applyFill="1" applyBorder="1" applyAlignment="1">
      <alignment horizontal="centerContinuous"/>
    </xf>
    <xf numFmtId="0" fontId="27" fillId="4" borderId="10" xfId="0" applyFont="1" applyFill="1" applyBorder="1" applyAlignment="1">
      <alignment horizontal="centerContinuous"/>
    </xf>
    <xf numFmtId="0" fontId="27" fillId="4" borderId="15" xfId="0" applyFont="1" applyFill="1" applyBorder="1" applyAlignment="1">
      <alignment horizontal="centerContinuous"/>
    </xf>
    <xf numFmtId="0" fontId="27" fillId="9" borderId="0" xfId="0" applyFont="1" applyFill="1" applyAlignment="1">
      <alignment horizontal="centerContinuous"/>
    </xf>
    <xf numFmtId="0" fontId="27" fillId="0" borderId="6" xfId="0" applyFont="1" applyBorder="1" applyAlignment="1">
      <alignment/>
    </xf>
    <xf numFmtId="0" fontId="29" fillId="0" borderId="6" xfId="0" applyFont="1" applyBorder="1" applyAlignment="1">
      <alignment/>
    </xf>
    <xf numFmtId="0" fontId="31" fillId="0" borderId="1" xfId="0" applyFont="1" applyBorder="1" applyAlignment="1">
      <alignment/>
    </xf>
    <xf numFmtId="0" fontId="32" fillId="0" borderId="2" xfId="0" applyFont="1" applyBorder="1" applyAlignment="1">
      <alignment/>
    </xf>
    <xf numFmtId="0" fontId="32" fillId="0" borderId="1" xfId="0" applyFont="1" applyBorder="1" applyAlignment="1">
      <alignment/>
    </xf>
    <xf numFmtId="0" fontId="31" fillId="0" borderId="2" xfId="0" applyFont="1" applyBorder="1" applyAlignment="1">
      <alignment/>
    </xf>
    <xf numFmtId="0" fontId="32" fillId="0" borderId="5" xfId="0" applyFont="1" applyBorder="1" applyAlignment="1">
      <alignment/>
    </xf>
    <xf numFmtId="0" fontId="31" fillId="0" borderId="6" xfId="0" applyFont="1" applyBorder="1" applyAlignment="1">
      <alignment/>
    </xf>
    <xf numFmtId="0" fontId="32" fillId="0" borderId="6" xfId="0" applyFont="1" applyBorder="1" applyAlignment="1">
      <alignment/>
    </xf>
    <xf numFmtId="0" fontId="27" fillId="0" borderId="0" xfId="0" applyFont="1" applyAlignment="1">
      <alignment/>
    </xf>
    <xf numFmtId="0" fontId="27" fillId="0" borderId="9" xfId="0" applyFont="1" applyBorder="1" applyAlignment="1">
      <alignment/>
    </xf>
    <xf numFmtId="0" fontId="29" fillId="0" borderId="15" xfId="0" applyFont="1" applyBorder="1" applyAlignment="1">
      <alignment/>
    </xf>
    <xf numFmtId="0" fontId="31" fillId="0" borderId="12" xfId="0" applyFont="1" applyBorder="1" applyAlignment="1">
      <alignment/>
    </xf>
    <xf numFmtId="0" fontId="31" fillId="0" borderId="3" xfId="0" applyFont="1" applyBorder="1" applyAlignment="1">
      <alignment/>
    </xf>
    <xf numFmtId="0" fontId="27" fillId="0" borderId="8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3" xfId="0" applyFont="1" applyBorder="1" applyAlignment="1">
      <alignment/>
    </xf>
    <xf numFmtId="0" fontId="31" fillId="0" borderId="5" xfId="0" applyFont="1" applyBorder="1" applyAlignment="1">
      <alignment/>
    </xf>
    <xf numFmtId="0" fontId="11" fillId="0" borderId="2" xfId="0" applyFont="1" applyBorder="1" applyAlignment="1" applyProtection="1">
      <alignment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/>
      <protection locked="0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/>
      <protection locked="0"/>
    </xf>
    <xf numFmtId="0" fontId="19" fillId="0" borderId="2" xfId="0" applyFont="1" applyBorder="1" applyAlignment="1" applyProtection="1">
      <alignment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/>
      <protection locked="0"/>
    </xf>
    <xf numFmtId="0" fontId="19" fillId="0" borderId="5" xfId="0" applyFont="1" applyBorder="1" applyAlignment="1" applyProtection="1">
      <alignment/>
      <protection locked="0"/>
    </xf>
    <xf numFmtId="0" fontId="22" fillId="0" borderId="5" xfId="0" applyFont="1" applyBorder="1" applyAlignment="1" applyProtection="1">
      <alignment horizontal="centerContinuous"/>
      <protection locked="0"/>
    </xf>
    <xf numFmtId="0" fontId="14" fillId="2" borderId="5" xfId="0" applyFont="1" applyFill="1" applyBorder="1" applyAlignment="1" applyProtection="1">
      <alignment horizontal="left"/>
      <protection locked="0"/>
    </xf>
    <xf numFmtId="0" fontId="19" fillId="0" borderId="1" xfId="0" applyFont="1" applyBorder="1" applyAlignment="1" applyProtection="1">
      <alignment horizontal="right"/>
      <protection locked="0"/>
    </xf>
    <xf numFmtId="0" fontId="19" fillId="0" borderId="2" xfId="0" applyFont="1" applyBorder="1" applyAlignment="1" applyProtection="1">
      <alignment horizontal="right"/>
      <protection locked="0"/>
    </xf>
    <xf numFmtId="0" fontId="19" fillId="0" borderId="5" xfId="0" applyFont="1" applyBorder="1" applyAlignment="1" applyProtection="1">
      <alignment horizontal="right"/>
      <protection locked="0"/>
    </xf>
    <xf numFmtId="0" fontId="23" fillId="0" borderId="1" xfId="0" applyFont="1" applyBorder="1" applyAlignment="1" applyProtection="1">
      <alignment/>
      <protection locked="0"/>
    </xf>
    <xf numFmtId="0" fontId="23" fillId="0" borderId="2" xfId="0" applyFont="1" applyBorder="1" applyAlignment="1" applyProtection="1">
      <alignment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9" fillId="0" borderId="2" xfId="0" applyFont="1" applyBorder="1" applyAlignment="1" applyProtection="1">
      <alignment horizontal="centerContinuous"/>
      <protection locked="0"/>
    </xf>
    <xf numFmtId="0" fontId="11" fillId="0" borderId="4" xfId="0" applyFont="1" applyBorder="1" applyAlignment="1" applyProtection="1">
      <alignment/>
      <protection locked="0"/>
    </xf>
    <xf numFmtId="0" fontId="19" fillId="0" borderId="4" xfId="0" applyFont="1" applyBorder="1" applyAlignment="1" applyProtection="1">
      <alignment/>
      <protection locked="0"/>
    </xf>
    <xf numFmtId="0" fontId="19" fillId="0" borderId="4" xfId="0" applyFont="1" applyBorder="1" applyAlignment="1" applyProtection="1">
      <alignment horizontal="right"/>
      <protection locked="0"/>
    </xf>
    <xf numFmtId="0" fontId="10" fillId="0" borderId="2" xfId="0" applyFont="1" applyBorder="1" applyAlignment="1" applyProtection="1">
      <alignment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/>
      <protection locked="0"/>
    </xf>
    <xf numFmtId="0" fontId="11" fillId="0" borderId="8" xfId="0" applyFont="1" applyBorder="1" applyAlignment="1" applyProtection="1">
      <alignment horizontal="centerContinuous"/>
      <protection locked="0"/>
    </xf>
    <xf numFmtId="0" fontId="11" fillId="0" borderId="11" xfId="0" applyFont="1" applyBorder="1" applyAlignment="1" applyProtection="1">
      <alignment horizontal="centerContinuous"/>
      <protection locked="0"/>
    </xf>
    <xf numFmtId="0" fontId="19" fillId="0" borderId="12" xfId="0" applyFont="1" applyBorder="1" applyAlignment="1" applyProtection="1">
      <alignment/>
      <protection locked="0"/>
    </xf>
    <xf numFmtId="0" fontId="19" fillId="0" borderId="3" xfId="0" applyFont="1" applyBorder="1" applyAlignment="1" applyProtection="1">
      <alignment/>
      <protection locked="0"/>
    </xf>
    <xf numFmtId="0" fontId="19" fillId="0" borderId="14" xfId="0" applyFont="1" applyBorder="1" applyAlignment="1" applyProtection="1">
      <alignment/>
      <protection locked="0"/>
    </xf>
    <xf numFmtId="0" fontId="11" fillId="0" borderId="2" xfId="0" applyFont="1" applyBorder="1" applyAlignment="1" applyProtection="1">
      <alignment horizontal="right"/>
      <protection locked="0"/>
    </xf>
    <xf numFmtId="0" fontId="11" fillId="0" borderId="2" xfId="0" applyFont="1" applyBorder="1" applyAlignment="1" applyProtection="1">
      <alignment horizontal="centerContinuous"/>
      <protection locked="0"/>
    </xf>
    <xf numFmtId="0" fontId="11" fillId="0" borderId="5" xfId="0" applyFont="1" applyBorder="1" applyAlignment="1" applyProtection="1">
      <alignment horizontal="centerContinuous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right"/>
      <protection locked="0"/>
    </xf>
    <xf numFmtId="0" fontId="11" fillId="4" borderId="0" xfId="0" applyFont="1" applyFill="1" applyAlignment="1" applyProtection="1">
      <alignment/>
      <protection locked="0"/>
    </xf>
    <xf numFmtId="0" fontId="22" fillId="7" borderId="2" xfId="0" applyFont="1" applyFill="1" applyBorder="1" applyAlignment="1">
      <alignment/>
    </xf>
    <xf numFmtId="0" fontId="19" fillId="7" borderId="0" xfId="0" applyFont="1" applyFill="1" applyAlignment="1">
      <alignment/>
    </xf>
    <xf numFmtId="0" fontId="9" fillId="7" borderId="8" xfId="0" applyFont="1" applyFill="1" applyBorder="1" applyAlignment="1">
      <alignment/>
    </xf>
    <xf numFmtId="0" fontId="11" fillId="0" borderId="3" xfId="0" applyFont="1" applyBorder="1" applyAlignment="1">
      <alignment horizontal="left"/>
    </xf>
    <xf numFmtId="0" fontId="9" fillId="3" borderId="5" xfId="0" applyFont="1" applyFill="1" applyBorder="1" applyAlignment="1">
      <alignment/>
    </xf>
    <xf numFmtId="0" fontId="27" fillId="0" borderId="2" xfId="0" applyFont="1" applyFill="1" applyBorder="1" applyAlignment="1">
      <alignment horizontal="center"/>
    </xf>
    <xf numFmtId="0" fontId="27" fillId="0" borderId="2" xfId="0" applyFont="1" applyFill="1" applyBorder="1" applyAlignment="1">
      <alignment/>
    </xf>
    <xf numFmtId="0" fontId="27" fillId="0" borderId="2" xfId="0" applyFont="1" applyFill="1" applyBorder="1" applyAlignment="1">
      <alignment horizontal="right"/>
    </xf>
    <xf numFmtId="0" fontId="19" fillId="0" borderId="1" xfId="0" applyFont="1" applyFill="1" applyBorder="1" applyAlignment="1" applyProtection="1">
      <alignment/>
      <protection locked="0"/>
    </xf>
    <xf numFmtId="0" fontId="19" fillId="0" borderId="2" xfId="0" applyFont="1" applyFill="1" applyBorder="1" applyAlignment="1" applyProtection="1">
      <alignment/>
      <protection locked="0"/>
    </xf>
    <xf numFmtId="0" fontId="22" fillId="7" borderId="1" xfId="0" applyFont="1" applyFill="1" applyBorder="1" applyAlignment="1">
      <alignment/>
    </xf>
    <xf numFmtId="0" fontId="9" fillId="4" borderId="10" xfId="0" applyFont="1" applyFill="1" applyBorder="1" applyAlignment="1">
      <alignment horizontal="left"/>
    </xf>
    <xf numFmtId="0" fontId="22" fillId="4" borderId="15" xfId="0" applyFont="1" applyFill="1" applyBorder="1" applyAlignment="1">
      <alignment horizontal="right"/>
    </xf>
    <xf numFmtId="0" fontId="22" fillId="0" borderId="13" xfId="0" applyFont="1" applyBorder="1" applyAlignment="1">
      <alignment horizontal="right"/>
    </xf>
    <xf numFmtId="0" fontId="27" fillId="0" borderId="12" xfId="0" applyFont="1" applyBorder="1" applyAlignment="1">
      <alignment/>
    </xf>
    <xf numFmtId="0" fontId="27" fillId="0" borderId="3" xfId="0" applyFont="1" applyBorder="1" applyAlignment="1">
      <alignment/>
    </xf>
    <xf numFmtId="0" fontId="28" fillId="0" borderId="3" xfId="0" applyFont="1" applyBorder="1" applyAlignment="1">
      <alignment/>
    </xf>
    <xf numFmtId="0" fontId="9" fillId="0" borderId="2" xfId="0" applyFont="1" applyBorder="1" applyAlignment="1" applyProtection="1">
      <alignment/>
      <protection locked="0"/>
    </xf>
    <xf numFmtId="0" fontId="11" fillId="0" borderId="5" xfId="0" applyFont="1" applyBorder="1" applyAlignment="1">
      <alignment horizontal="left"/>
    </xf>
    <xf numFmtId="0" fontId="11" fillId="4" borderId="9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0" fillId="5" borderId="5" xfId="0" applyFill="1" applyBorder="1" applyAlignment="1">
      <alignment/>
    </xf>
    <xf numFmtId="0" fontId="19" fillId="5" borderId="1" xfId="0" applyFont="1" applyFill="1" applyBorder="1" applyAlignment="1">
      <alignment horizontal="center"/>
    </xf>
    <xf numFmtId="0" fontId="29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7" xfId="0" applyFont="1" applyBorder="1" applyAlignment="1">
      <alignment/>
    </xf>
    <xf numFmtId="3" fontId="10" fillId="0" borderId="2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9" fillId="4" borderId="2" xfId="0" applyNumberFormat="1" applyFont="1" applyFill="1" applyBorder="1" applyAlignment="1">
      <alignment/>
    </xf>
    <xf numFmtId="3" fontId="9" fillId="0" borderId="2" xfId="0" applyNumberFormat="1" applyFont="1" applyBorder="1" applyAlignment="1">
      <alignment/>
    </xf>
    <xf numFmtId="3" fontId="22" fillId="0" borderId="2" xfId="0" applyNumberFormat="1" applyFont="1" applyBorder="1" applyAlignment="1">
      <alignment/>
    </xf>
    <xf numFmtId="3" fontId="19" fillId="0" borderId="2" xfId="0" applyNumberFormat="1" applyFont="1" applyBorder="1" applyAlignment="1">
      <alignment/>
    </xf>
    <xf numFmtId="3" fontId="10" fillId="0" borderId="2" xfId="0" applyNumberFormat="1" applyFont="1" applyFill="1" applyBorder="1" applyAlignment="1">
      <alignment/>
    </xf>
    <xf numFmtId="3" fontId="11" fillId="0" borderId="2" xfId="0" applyNumberFormat="1" applyFont="1" applyFill="1" applyBorder="1" applyAlignment="1">
      <alignment/>
    </xf>
    <xf numFmtId="3" fontId="9" fillId="0" borderId="6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1" fillId="4" borderId="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2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4" borderId="5" xfId="0" applyNumberFormat="1" applyFont="1" applyFill="1" applyBorder="1" applyAlignment="1">
      <alignment/>
    </xf>
    <xf numFmtId="3" fontId="11" fillId="0" borderId="2" xfId="0" applyNumberFormat="1" applyFont="1" applyBorder="1" applyAlignment="1">
      <alignment horizontal="centerContinuous"/>
    </xf>
    <xf numFmtId="3" fontId="10" fillId="0" borderId="3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3" fontId="9" fillId="4" borderId="4" xfId="0" applyNumberFormat="1" applyFont="1" applyFill="1" applyBorder="1" applyAlignment="1">
      <alignment/>
    </xf>
    <xf numFmtId="3" fontId="10" fillId="0" borderId="6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3" fontId="9" fillId="7" borderId="11" xfId="0" applyNumberFormat="1" applyFont="1" applyFill="1" applyBorder="1" applyAlignment="1">
      <alignment/>
    </xf>
    <xf numFmtId="3" fontId="9" fillId="7" borderId="13" xfId="0" applyNumberFormat="1" applyFont="1" applyFill="1" applyBorder="1" applyAlignment="1">
      <alignment/>
    </xf>
    <xf numFmtId="0" fontId="27" fillId="3" borderId="1" xfId="0" applyFont="1" applyFill="1" applyBorder="1" applyAlignment="1">
      <alignment horizontal="center"/>
    </xf>
    <xf numFmtId="0" fontId="27" fillId="10" borderId="12" xfId="0" applyFont="1" applyFill="1" applyBorder="1" applyAlignment="1">
      <alignment horizontal="centerContinuous"/>
    </xf>
    <xf numFmtId="0" fontId="27" fillId="10" borderId="7" xfId="0" applyFont="1" applyFill="1" applyBorder="1" applyAlignment="1">
      <alignment horizontal="centerContinuous"/>
    </xf>
    <xf numFmtId="0" fontId="27" fillId="10" borderId="9" xfId="0" applyFont="1" applyFill="1" applyBorder="1" applyAlignment="1">
      <alignment horizontal="centerContinuous"/>
    </xf>
    <xf numFmtId="0" fontId="27" fillId="3" borderId="8" xfId="0" applyFont="1" applyFill="1" applyBorder="1" applyAlignment="1">
      <alignment horizontal="centerContinuous"/>
    </xf>
    <xf numFmtId="0" fontId="27" fillId="3" borderId="11" xfId="0" applyFont="1" applyFill="1" applyBorder="1" applyAlignment="1">
      <alignment horizontal="centerContinuous"/>
    </xf>
    <xf numFmtId="0" fontId="27" fillId="3" borderId="13" xfId="0" applyFont="1" applyFill="1" applyBorder="1" applyAlignment="1">
      <alignment horizontal="centerContinuous"/>
    </xf>
    <xf numFmtId="0" fontId="27" fillId="10" borderId="1" xfId="0" applyFont="1" applyFill="1" applyBorder="1" applyAlignment="1">
      <alignment horizontal="centerContinuous"/>
    </xf>
    <xf numFmtId="0" fontId="27" fillId="3" borderId="2" xfId="0" applyFont="1" applyFill="1" applyBorder="1" applyAlignment="1">
      <alignment horizontal="center"/>
    </xf>
    <xf numFmtId="0" fontId="27" fillId="10" borderId="3" xfId="0" applyFont="1" applyFill="1" applyBorder="1" applyAlignment="1">
      <alignment horizontal="centerContinuous"/>
    </xf>
    <xf numFmtId="0" fontId="27" fillId="10" borderId="0" xfId="0" applyFont="1" applyFill="1" applyBorder="1" applyAlignment="1">
      <alignment horizontal="centerContinuous"/>
    </xf>
    <xf numFmtId="0" fontId="27" fillId="10" borderId="4" xfId="0" applyFont="1" applyFill="1" applyBorder="1" applyAlignment="1">
      <alignment horizontal="centerContinuous"/>
    </xf>
    <xf numFmtId="0" fontId="27" fillId="0" borderId="6" xfId="0" applyFont="1" applyBorder="1" applyAlignment="1">
      <alignment horizontal="centerContinuous"/>
    </xf>
    <xf numFmtId="0" fontId="27" fillId="0" borderId="13" xfId="0" applyFont="1" applyBorder="1" applyAlignment="1">
      <alignment horizontal="centerContinuous"/>
    </xf>
    <xf numFmtId="0" fontId="27" fillId="10" borderId="2" xfId="0" applyFont="1" applyFill="1" applyBorder="1" applyAlignment="1">
      <alignment horizontal="centerContinuous"/>
    </xf>
    <xf numFmtId="0" fontId="27" fillId="3" borderId="2" xfId="0" applyFont="1" applyFill="1" applyBorder="1" applyAlignment="1">
      <alignment/>
    </xf>
    <xf numFmtId="0" fontId="27" fillId="10" borderId="14" xfId="0" applyFont="1" applyFill="1" applyBorder="1" applyAlignment="1">
      <alignment horizontal="centerContinuous"/>
    </xf>
    <xf numFmtId="0" fontId="27" fillId="10" borderId="10" xfId="0" applyFont="1" applyFill="1" applyBorder="1" applyAlignment="1">
      <alignment horizontal="centerContinuous"/>
    </xf>
    <xf numFmtId="0" fontId="27" fillId="10" borderId="15" xfId="0" applyFont="1" applyFill="1" applyBorder="1" applyAlignment="1">
      <alignment horizontal="centerContinuous"/>
    </xf>
    <xf numFmtId="0" fontId="27" fillId="10" borderId="1" xfId="0" applyFont="1" applyFill="1" applyBorder="1" applyAlignment="1">
      <alignment horizontal="center"/>
    </xf>
    <xf numFmtId="0" fontId="27" fillId="3" borderId="5" xfId="0" applyFont="1" applyFill="1" applyBorder="1" applyAlignment="1">
      <alignment horizontal="center"/>
    </xf>
    <xf numFmtId="0" fontId="27" fillId="3" borderId="5" xfId="0" applyFont="1" applyFill="1" applyBorder="1" applyAlignment="1">
      <alignment horizontal="left"/>
    </xf>
    <xf numFmtId="0" fontId="27" fillId="3" borderId="5" xfId="0" applyFont="1" applyFill="1" applyBorder="1" applyAlignment="1">
      <alignment/>
    </xf>
    <xf numFmtId="0" fontId="27" fillId="10" borderId="5" xfId="0" applyFont="1" applyFill="1" applyBorder="1" applyAlignment="1">
      <alignment horizontal="center"/>
    </xf>
    <xf numFmtId="0" fontId="27" fillId="10" borderId="5" xfId="0" applyFont="1" applyFill="1" applyBorder="1" applyAlignment="1">
      <alignment horizontal="centerContinuous"/>
    </xf>
    <xf numFmtId="16" fontId="27" fillId="0" borderId="1" xfId="0" applyNumberFormat="1" applyFont="1" applyBorder="1" applyAlignment="1">
      <alignment horizontal="center"/>
    </xf>
    <xf numFmtId="16" fontId="27" fillId="0" borderId="2" xfId="0" applyNumberFormat="1" applyFont="1" applyBorder="1" applyAlignment="1">
      <alignment horizontal="center"/>
    </xf>
    <xf numFmtId="0" fontId="37" fillId="0" borderId="2" xfId="0" applyFont="1" applyBorder="1" applyAlignment="1">
      <alignment/>
    </xf>
    <xf numFmtId="0" fontId="27" fillId="0" borderId="4" xfId="0" applyFont="1" applyBorder="1" applyAlignment="1">
      <alignment/>
    </xf>
    <xf numFmtId="0" fontId="34" fillId="0" borderId="2" xfId="0" applyFont="1" applyBorder="1" applyAlignment="1">
      <alignment/>
    </xf>
    <xf numFmtId="0" fontId="27" fillId="0" borderId="6" xfId="0" applyFont="1" applyBorder="1" applyAlignment="1">
      <alignment horizontal="center"/>
    </xf>
    <xf numFmtId="0" fontId="27" fillId="0" borderId="0" xfId="0" applyFont="1" applyBorder="1" applyAlignment="1">
      <alignment horizontal="centerContinuous"/>
    </xf>
    <xf numFmtId="0" fontId="27" fillId="0" borderId="1" xfId="0" applyFont="1" applyBorder="1" applyAlignment="1">
      <alignment horizontal="centerContinuous"/>
    </xf>
    <xf numFmtId="0" fontId="27" fillId="0" borderId="2" xfId="0" applyFont="1" applyBorder="1" applyAlignment="1">
      <alignment horizontal="centerContinuous"/>
    </xf>
    <xf numFmtId="0" fontId="27" fillId="0" borderId="3" xfId="0" applyFont="1" applyBorder="1" applyAlignment="1">
      <alignment horizontal="centerContinuous"/>
    </xf>
    <xf numFmtId="0" fontId="29" fillId="0" borderId="3" xfId="0" applyFont="1" applyBorder="1" applyAlignment="1">
      <alignment/>
    </xf>
    <xf numFmtId="0" fontId="28" fillId="0" borderId="5" xfId="0" applyFont="1" applyBorder="1" applyAlignment="1">
      <alignment/>
    </xf>
    <xf numFmtId="0" fontId="27" fillId="0" borderId="10" xfId="0" applyFont="1" applyBorder="1" applyAlignment="1">
      <alignment/>
    </xf>
    <xf numFmtId="0" fontId="29" fillId="0" borderId="4" xfId="0" applyFont="1" applyBorder="1" applyAlignment="1">
      <alignment/>
    </xf>
    <xf numFmtId="0" fontId="28" fillId="0" borderId="6" xfId="0" applyFont="1" applyBorder="1" applyAlignment="1">
      <alignment horizontal="centerContinuous"/>
    </xf>
    <xf numFmtId="0" fontId="28" fillId="0" borderId="1" xfId="0" applyFont="1" applyBorder="1" applyAlignment="1">
      <alignment/>
    </xf>
    <xf numFmtId="0" fontId="27" fillId="11" borderId="8" xfId="0" applyFont="1" applyFill="1" applyBorder="1" applyAlignment="1">
      <alignment horizontal="centerContinuous"/>
    </xf>
    <xf numFmtId="0" fontId="27" fillId="11" borderId="11" xfId="0" applyFont="1" applyFill="1" applyBorder="1" applyAlignment="1">
      <alignment horizontal="centerContinuous"/>
    </xf>
    <xf numFmtId="0" fontId="27" fillId="11" borderId="13" xfId="0" applyFont="1" applyFill="1" applyBorder="1" applyAlignment="1">
      <alignment horizontal="centerContinuous"/>
    </xf>
    <xf numFmtId="0" fontId="27" fillId="12" borderId="12" xfId="0" applyFont="1" applyFill="1" applyBorder="1" applyAlignment="1">
      <alignment horizontal="centerContinuous"/>
    </xf>
    <xf numFmtId="0" fontId="27" fillId="12" borderId="7" xfId="0" applyFont="1" applyFill="1" applyBorder="1" applyAlignment="1">
      <alignment horizontal="centerContinuous"/>
    </xf>
    <xf numFmtId="0" fontId="27" fillId="12" borderId="9" xfId="0" applyFont="1" applyFill="1" applyBorder="1" applyAlignment="1">
      <alignment horizontal="centerContinuous"/>
    </xf>
    <xf numFmtId="0" fontId="27" fillId="11" borderId="1" xfId="0" applyFont="1" applyFill="1" applyBorder="1" applyAlignment="1">
      <alignment/>
    </xf>
    <xf numFmtId="0" fontId="27" fillId="11" borderId="8" xfId="0" applyFont="1" applyFill="1" applyBorder="1" applyAlignment="1">
      <alignment/>
    </xf>
    <xf numFmtId="0" fontId="27" fillId="11" borderId="11" xfId="0" applyFont="1" applyFill="1" applyBorder="1" applyAlignment="1">
      <alignment/>
    </xf>
    <xf numFmtId="0" fontId="27" fillId="11" borderId="13" xfId="0" applyFont="1" applyFill="1" applyBorder="1" applyAlignment="1">
      <alignment/>
    </xf>
    <xf numFmtId="0" fontId="27" fillId="11" borderId="2" xfId="0" applyFont="1" applyFill="1" applyBorder="1" applyAlignment="1">
      <alignment/>
    </xf>
    <xf numFmtId="0" fontId="27" fillId="12" borderId="8" xfId="0" applyFont="1" applyFill="1" applyBorder="1" applyAlignment="1">
      <alignment horizontal="centerContinuous"/>
    </xf>
    <xf numFmtId="0" fontId="27" fillId="12" borderId="11" xfId="0" applyFont="1" applyFill="1" applyBorder="1" applyAlignment="1">
      <alignment horizontal="centerContinuous"/>
    </xf>
    <xf numFmtId="0" fontId="27" fillId="12" borderId="13" xfId="0" applyFont="1" applyFill="1" applyBorder="1" applyAlignment="1">
      <alignment horizontal="centerContinuous"/>
    </xf>
    <xf numFmtId="0" fontId="27" fillId="11" borderId="2" xfId="0" applyFont="1" applyFill="1" applyBorder="1" applyAlignment="1">
      <alignment horizontal="centerContinuous"/>
    </xf>
    <xf numFmtId="0" fontId="27" fillId="11" borderId="1" xfId="0" applyFont="1" applyFill="1" applyBorder="1" applyAlignment="1">
      <alignment horizontal="center"/>
    </xf>
    <xf numFmtId="0" fontId="27" fillId="12" borderId="5" xfId="0" applyFont="1" applyFill="1" applyBorder="1" applyAlignment="1">
      <alignment/>
    </xf>
    <xf numFmtId="0" fontId="27" fillId="11" borderId="5" xfId="0" applyFont="1" applyFill="1" applyBorder="1" applyAlignment="1">
      <alignment horizontal="center"/>
    </xf>
    <xf numFmtId="0" fontId="27" fillId="11" borderId="5" xfId="0" applyFont="1" applyFill="1" applyBorder="1" applyAlignment="1">
      <alignment/>
    </xf>
    <xf numFmtId="16" fontId="27" fillId="0" borderId="2" xfId="0" applyNumberFormat="1" applyFont="1" applyBorder="1" applyAlignment="1">
      <alignment horizontal="centerContinuous"/>
    </xf>
    <xf numFmtId="0" fontId="27" fillId="12" borderId="6" xfId="0" applyFont="1" applyFill="1" applyBorder="1" applyAlignment="1">
      <alignment/>
    </xf>
    <xf numFmtId="0" fontId="27" fillId="12" borderId="6" xfId="0" applyFont="1" applyFill="1" applyBorder="1" applyAlignment="1">
      <alignment horizontal="centerContinuous"/>
    </xf>
    <xf numFmtId="0" fontId="29" fillId="12" borderId="8" xfId="0" applyFont="1" applyFill="1" applyBorder="1" applyAlignment="1">
      <alignment/>
    </xf>
    <xf numFmtId="0" fontId="37" fillId="0" borderId="1" xfId="0" applyFont="1" applyBorder="1" applyAlignment="1">
      <alignment horizontal="centerContinuous"/>
    </xf>
    <xf numFmtId="0" fontId="27" fillId="11" borderId="6" xfId="0" applyFont="1" applyFill="1" applyBorder="1" applyAlignment="1">
      <alignment/>
    </xf>
    <xf numFmtId="0" fontId="27" fillId="11" borderId="6" xfId="0" applyFont="1" applyFill="1" applyBorder="1" applyAlignment="1">
      <alignment horizontal="centerContinuous"/>
    </xf>
    <xf numFmtId="0" fontId="29" fillId="11" borderId="5" xfId="0" applyFont="1" applyFill="1" applyBorder="1" applyAlignment="1">
      <alignment/>
    </xf>
    <xf numFmtId="0" fontId="29" fillId="11" borderId="6" xfId="0" applyFont="1" applyFill="1" applyBorder="1" applyAlignment="1">
      <alignment/>
    </xf>
    <xf numFmtId="0" fontId="27" fillId="12" borderId="5" xfId="0" applyFont="1" applyFill="1" applyBorder="1" applyAlignment="1">
      <alignment horizontal="centerContinuous"/>
    </xf>
    <xf numFmtId="0" fontId="29" fillId="12" borderId="6" xfId="0" applyFont="1" applyFill="1" applyBorder="1" applyAlignment="1">
      <alignment/>
    </xf>
    <xf numFmtId="0" fontId="27" fillId="0" borderId="3" xfId="0" applyFont="1" applyBorder="1" applyAlignment="1">
      <alignment horizontal="center"/>
    </xf>
    <xf numFmtId="3" fontId="11" fillId="0" borderId="2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3" fontId="11" fillId="0" borderId="2" xfId="0" applyNumberFormat="1" applyFont="1" applyFill="1" applyBorder="1" applyAlignment="1">
      <alignment/>
    </xf>
    <xf numFmtId="3" fontId="10" fillId="0" borderId="2" xfId="0" applyNumberFormat="1" applyFont="1" applyFill="1" applyBorder="1" applyAlignment="1">
      <alignment/>
    </xf>
    <xf numFmtId="0" fontId="33" fillId="0" borderId="2" xfId="0" applyFont="1" applyBorder="1" applyAlignment="1">
      <alignment horizontal="center"/>
    </xf>
    <xf numFmtId="0" fontId="33" fillId="0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right"/>
    </xf>
    <xf numFmtId="0" fontId="22" fillId="0" borderId="6" xfId="0" applyFont="1" applyBorder="1" applyAlignment="1" applyProtection="1">
      <alignment horizontal="centerContinuous"/>
      <protection locked="0"/>
    </xf>
    <xf numFmtId="0" fontId="14" fillId="2" borderId="6" xfId="0" applyFont="1" applyFill="1" applyBorder="1" applyAlignment="1" applyProtection="1">
      <alignment horizontal="left"/>
      <protection locked="0"/>
    </xf>
    <xf numFmtId="2" fontId="19" fillId="0" borderId="2" xfId="0" applyNumberFormat="1" applyFont="1" applyBorder="1" applyAlignment="1" applyProtection="1">
      <alignment horizontal="center"/>
      <protection locked="0"/>
    </xf>
    <xf numFmtId="0" fontId="22" fillId="0" borderId="6" xfId="0" applyFont="1" applyBorder="1" applyAlignment="1">
      <alignment horizontal="right"/>
    </xf>
    <xf numFmtId="0" fontId="22" fillId="4" borderId="13" xfId="0" applyFont="1" applyFill="1" applyBorder="1" applyAlignment="1">
      <alignment/>
    </xf>
    <xf numFmtId="0" fontId="9" fillId="4" borderId="6" xfId="0" applyFont="1" applyFill="1" applyBorder="1" applyAlignment="1">
      <alignment horizontal="centerContinuous"/>
    </xf>
    <xf numFmtId="0" fontId="19" fillId="0" borderId="12" xfId="0" applyFont="1" applyFill="1" applyBorder="1" applyAlignment="1">
      <alignment/>
    </xf>
    <xf numFmtId="0" fontId="19" fillId="0" borderId="7" xfId="0" applyFont="1" applyFill="1" applyBorder="1" applyAlignment="1">
      <alignment/>
    </xf>
    <xf numFmtId="0" fontId="19" fillId="0" borderId="9" xfId="0" applyFont="1" applyFill="1" applyBorder="1" applyAlignment="1">
      <alignment/>
    </xf>
    <xf numFmtId="0" fontId="27" fillId="11" borderId="2" xfId="0" applyFont="1" applyFill="1" applyBorder="1" applyAlignment="1">
      <alignment horizontal="center"/>
    </xf>
    <xf numFmtId="0" fontId="27" fillId="11" borderId="5" xfId="0" applyFont="1" applyFill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27" fillId="0" borderId="2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1" fillId="0" borderId="14" xfId="0" applyFont="1" applyBorder="1" applyAlignment="1">
      <alignment horizontal="left"/>
    </xf>
    <xf numFmtId="3" fontId="10" fillId="0" borderId="14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9" fillId="4" borderId="14" xfId="0" applyNumberFormat="1" applyFont="1" applyFill="1" applyBorder="1" applyAlignment="1">
      <alignment/>
    </xf>
    <xf numFmtId="0" fontId="11" fillId="0" borderId="1" xfId="0" applyFont="1" applyBorder="1" applyAlignment="1">
      <alignment horizontal="left"/>
    </xf>
    <xf numFmtId="3" fontId="10" fillId="0" borderId="12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9" fillId="4" borderId="1" xfId="0" applyNumberFormat="1" applyFont="1" applyFill="1" applyBorder="1" applyAlignment="1">
      <alignment/>
    </xf>
    <xf numFmtId="3" fontId="11" fillId="0" borderId="5" xfId="0" applyNumberFormat="1" applyFont="1" applyBorder="1" applyAlignment="1">
      <alignment/>
    </xf>
    <xf numFmtId="3" fontId="10" fillId="0" borderId="5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0" fontId="27" fillId="0" borderId="5" xfId="0" applyFont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right"/>
    </xf>
    <xf numFmtId="0" fontId="30" fillId="0" borderId="11" xfId="0" applyFont="1" applyBorder="1" applyAlignment="1">
      <alignment/>
    </xf>
    <xf numFmtId="3" fontId="9" fillId="0" borderId="3" xfId="0" applyNumberFormat="1" applyFont="1" applyBorder="1" applyAlignment="1">
      <alignment/>
    </xf>
    <xf numFmtId="3" fontId="9" fillId="0" borderId="2" xfId="0" applyNumberFormat="1" applyFont="1" applyFill="1" applyBorder="1" applyAlignment="1">
      <alignment/>
    </xf>
    <xf numFmtId="0" fontId="31" fillId="0" borderId="2" xfId="0" applyFont="1" applyBorder="1" applyAlignment="1">
      <alignment horizontal="left"/>
    </xf>
    <xf numFmtId="0" fontId="22" fillId="4" borderId="6" xfId="0" applyFont="1" applyFill="1" applyBorder="1" applyAlignment="1">
      <alignment horizontal="center"/>
    </xf>
    <xf numFmtId="0" fontId="22" fillId="8" borderId="6" xfId="0" applyFont="1" applyFill="1" applyBorder="1" applyAlignment="1">
      <alignment/>
    </xf>
    <xf numFmtId="0" fontId="19" fillId="8" borderId="6" xfId="0" applyFont="1" applyFill="1" applyBorder="1" applyAlignment="1">
      <alignment/>
    </xf>
    <xf numFmtId="0" fontId="19" fillId="0" borderId="6" xfId="0" applyFont="1" applyFill="1" applyBorder="1" applyAlignment="1" applyProtection="1">
      <alignment horizontal="center"/>
      <protection locked="0"/>
    </xf>
    <xf numFmtId="0" fontId="11" fillId="0" borderId="6" xfId="0" applyFont="1" applyFill="1" applyBorder="1" applyAlignment="1" applyProtection="1">
      <alignment/>
      <protection locked="0"/>
    </xf>
    <xf numFmtId="0" fontId="11" fillId="0" borderId="6" xfId="0" applyFont="1" applyFill="1" applyBorder="1" applyAlignment="1" applyProtection="1">
      <alignment horizontal="right"/>
      <protection locked="0"/>
    </xf>
    <xf numFmtId="0" fontId="19" fillId="0" borderId="6" xfId="0" applyFont="1" applyFill="1" applyBorder="1" applyAlignment="1" applyProtection="1">
      <alignment/>
      <protection locked="0"/>
    </xf>
    <xf numFmtId="0" fontId="18" fillId="0" borderId="2" xfId="0" applyFont="1" applyFill="1" applyBorder="1" applyAlignment="1">
      <alignment horizontal="center"/>
    </xf>
    <xf numFmtId="1" fontId="32" fillId="0" borderId="2" xfId="0" applyNumberFormat="1" applyFont="1" applyBorder="1" applyAlignment="1">
      <alignment/>
    </xf>
    <xf numFmtId="0" fontId="27" fillId="0" borderId="12" xfId="0" applyFont="1" applyFill="1" applyBorder="1" applyAlignment="1">
      <alignment horizontal="right"/>
    </xf>
    <xf numFmtId="0" fontId="29" fillId="0" borderId="12" xfId="0" applyFont="1" applyBorder="1" applyAlignment="1">
      <alignment/>
    </xf>
    <xf numFmtId="0" fontId="27" fillId="0" borderId="7" xfId="0" applyFont="1" applyFill="1" applyBorder="1" applyAlignment="1">
      <alignment/>
    </xf>
    <xf numFmtId="0" fontId="27" fillId="0" borderId="1" xfId="0" applyFont="1" applyFill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3" fontId="11" fillId="0" borderId="1" xfId="0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0" fontId="11" fillId="0" borderId="14" xfId="0" applyFont="1" applyBorder="1" applyAlignment="1" applyProtection="1">
      <alignment/>
      <protection locked="0"/>
    </xf>
    <xf numFmtId="0" fontId="23" fillId="0" borderId="15" xfId="0" applyFont="1" applyBorder="1" applyAlignment="1" applyProtection="1">
      <alignment/>
      <protection locked="0"/>
    </xf>
    <xf numFmtId="0" fontId="22" fillId="2" borderId="5" xfId="0" applyFont="1" applyFill="1" applyBorder="1" applyAlignment="1">
      <alignment/>
    </xf>
    <xf numFmtId="0" fontId="22" fillId="4" borderId="6" xfId="0" applyFont="1" applyFill="1" applyBorder="1" applyAlignment="1">
      <alignment horizontal="right"/>
    </xf>
    <xf numFmtId="0" fontId="27" fillId="0" borderId="2" xfId="0" applyFont="1" applyBorder="1" applyAlignment="1">
      <alignment vertical="center" wrapText="1"/>
    </xf>
    <xf numFmtId="0" fontId="27" fillId="0" borderId="2" xfId="0" applyFont="1" applyBorder="1" applyAlignment="1">
      <alignment vertical="top"/>
    </xf>
    <xf numFmtId="0" fontId="29" fillId="0" borderId="2" xfId="0" applyFont="1" applyBorder="1" applyAlignment="1">
      <alignment vertical="top"/>
    </xf>
    <xf numFmtId="0" fontId="18" fillId="0" borderId="2" xfId="0" applyFont="1" applyBorder="1" applyAlignment="1">
      <alignment/>
    </xf>
    <xf numFmtId="0" fontId="22" fillId="0" borderId="6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11" fillId="0" borderId="6" xfId="0" applyFont="1" applyFill="1" applyBorder="1" applyAlignment="1">
      <alignment/>
    </xf>
    <xf numFmtId="0" fontId="22" fillId="8" borderId="1" xfId="0" applyFont="1" applyFill="1" applyBorder="1" applyAlignment="1">
      <alignment/>
    </xf>
    <xf numFmtId="0" fontId="19" fillId="0" borderId="10" xfId="0" applyFont="1" applyBorder="1" applyAlignment="1">
      <alignment/>
    </xf>
    <xf numFmtId="0" fontId="19" fillId="8" borderId="7" xfId="0" applyFont="1" applyFill="1" applyBorder="1" applyAlignment="1">
      <alignment/>
    </xf>
    <xf numFmtId="0" fontId="22" fillId="8" borderId="7" xfId="0" applyFont="1" applyFill="1" applyBorder="1" applyAlignment="1">
      <alignment/>
    </xf>
    <xf numFmtId="0" fontId="19" fillId="8" borderId="1" xfId="0" applyFont="1" applyFill="1" applyBorder="1" applyAlignment="1">
      <alignment/>
    </xf>
    <xf numFmtId="0" fontId="19" fillId="0" borderId="2" xfId="0" applyFont="1" applyBorder="1" applyAlignment="1">
      <alignment horizontal="left" wrapText="1"/>
    </xf>
    <xf numFmtId="0" fontId="11" fillId="0" borderId="11" xfId="0" applyFont="1" applyBorder="1" applyAlignment="1">
      <alignment horizontal="right"/>
    </xf>
    <xf numFmtId="0" fontId="11" fillId="0" borderId="11" xfId="0" applyFont="1" applyBorder="1" applyAlignment="1">
      <alignment/>
    </xf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34" fillId="0" borderId="1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3" fontId="11" fillId="0" borderId="12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9" fillId="4" borderId="12" xfId="0" applyNumberFormat="1" applyFont="1" applyFill="1" applyBorder="1" applyAlignment="1">
      <alignment/>
    </xf>
    <xf numFmtId="0" fontId="32" fillId="0" borderId="2" xfId="0" applyFont="1" applyBorder="1" applyAlignment="1">
      <alignment/>
    </xf>
    <xf numFmtId="0" fontId="27" fillId="0" borderId="5" xfId="0" applyFont="1" applyBorder="1" applyAlignment="1">
      <alignment vertical="top"/>
    </xf>
    <xf numFmtId="0" fontId="29" fillId="0" borderId="5" xfId="0" applyFont="1" applyBorder="1" applyAlignment="1">
      <alignment vertical="top"/>
    </xf>
    <xf numFmtId="0" fontId="19" fillId="0" borderId="14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19" fillId="5" borderId="8" xfId="0" applyFont="1" applyFill="1" applyBorder="1" applyAlignment="1">
      <alignment horizontal="center"/>
    </xf>
    <xf numFmtId="0" fontId="19" fillId="5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czmarika\Rend.m&#243;d\el&#337;ir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pló"/>
      <sheetName val="43."/>
      <sheetName val="egyeztető"/>
      <sheetName val="célt.a."/>
      <sheetName val="célt.ei."/>
      <sheetName val="melléklet"/>
      <sheetName val="céltlevél"/>
      <sheetName val="saj.levél."/>
      <sheetName val="átcs.levél"/>
      <sheetName val="e.levél"/>
      <sheetName val="gond.ö."/>
      <sheetName val="saját"/>
      <sheetName val="rend.kiért."/>
      <sheetName val="Munka1"/>
      <sheetName val="Gond"/>
    </sheetNames>
    <sheetDataSet>
      <sheetData sheetId="1">
        <row r="82">
          <cell r="E82">
            <v>6786</v>
          </cell>
          <cell r="F82">
            <v>1567</v>
          </cell>
          <cell r="G82">
            <v>11302</v>
          </cell>
          <cell r="H82">
            <v>0</v>
          </cell>
          <cell r="J82">
            <v>0</v>
          </cell>
          <cell r="L82">
            <v>-530</v>
          </cell>
          <cell r="M82">
            <v>-940</v>
          </cell>
          <cell r="X82">
            <v>0</v>
          </cell>
        </row>
        <row r="130">
          <cell r="E130">
            <v>618</v>
          </cell>
          <cell r="F130">
            <v>618</v>
          </cell>
          <cell r="G130">
            <v>100</v>
          </cell>
          <cell r="H130">
            <v>0</v>
          </cell>
          <cell r="J130">
            <v>0</v>
          </cell>
          <cell r="L130">
            <v>0</v>
          </cell>
          <cell r="M130">
            <v>-100</v>
          </cell>
          <cell r="X130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J178">
            <v>-2505</v>
          </cell>
          <cell r="L178">
            <v>0</v>
          </cell>
          <cell r="M178">
            <v>0</v>
          </cell>
          <cell r="X178">
            <v>0</v>
          </cell>
        </row>
        <row r="226"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J226">
            <v>0</v>
          </cell>
          <cell r="L226">
            <v>0</v>
          </cell>
          <cell r="M226">
            <v>0</v>
          </cell>
          <cell r="X226">
            <v>0</v>
          </cell>
        </row>
        <row r="274">
          <cell r="E274">
            <v>0</v>
          </cell>
          <cell r="F274">
            <v>0</v>
          </cell>
          <cell r="G274">
            <v>309</v>
          </cell>
          <cell r="H274">
            <v>0</v>
          </cell>
          <cell r="J274">
            <v>0</v>
          </cell>
          <cell r="L274">
            <v>0</v>
          </cell>
          <cell r="M274">
            <v>-309</v>
          </cell>
          <cell r="X274">
            <v>0</v>
          </cell>
        </row>
        <row r="322">
          <cell r="E322">
            <v>80</v>
          </cell>
          <cell r="F322">
            <v>26</v>
          </cell>
          <cell r="G322">
            <v>42</v>
          </cell>
          <cell r="H322">
            <v>0</v>
          </cell>
          <cell r="J322">
            <v>0</v>
          </cell>
          <cell r="L322">
            <v>0</v>
          </cell>
          <cell r="M322">
            <v>0</v>
          </cell>
          <cell r="X322">
            <v>0</v>
          </cell>
        </row>
        <row r="370">
          <cell r="E370">
            <v>92</v>
          </cell>
          <cell r="F370">
            <v>27</v>
          </cell>
          <cell r="G370">
            <v>0</v>
          </cell>
          <cell r="H370">
            <v>0</v>
          </cell>
          <cell r="J370">
            <v>0</v>
          </cell>
          <cell r="L370">
            <v>0</v>
          </cell>
          <cell r="M370">
            <v>0</v>
          </cell>
          <cell r="X370">
            <v>0</v>
          </cell>
        </row>
        <row r="418">
          <cell r="E418">
            <v>0</v>
          </cell>
          <cell r="F418">
            <v>0</v>
          </cell>
          <cell r="G418">
            <v>-1530</v>
          </cell>
          <cell r="H418">
            <v>0</v>
          </cell>
          <cell r="J418">
            <v>0</v>
          </cell>
          <cell r="L418">
            <v>0</v>
          </cell>
          <cell r="M418">
            <v>1530</v>
          </cell>
          <cell r="X418">
            <v>0</v>
          </cell>
        </row>
        <row r="463"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J463">
            <v>0</v>
          </cell>
          <cell r="L463">
            <v>0</v>
          </cell>
          <cell r="M463">
            <v>0</v>
          </cell>
          <cell r="X463">
            <v>0</v>
          </cell>
        </row>
        <row r="509"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J509">
            <v>0</v>
          </cell>
          <cell r="L509">
            <v>0</v>
          </cell>
          <cell r="M509">
            <v>0</v>
          </cell>
          <cell r="X509">
            <v>0</v>
          </cell>
        </row>
      </sheetData>
      <sheetData sheetId="3">
        <row r="9">
          <cell r="G9">
            <v>0</v>
          </cell>
          <cell r="N9">
            <v>0</v>
          </cell>
        </row>
        <row r="15">
          <cell r="N15">
            <v>0</v>
          </cell>
        </row>
        <row r="22">
          <cell r="G22">
            <v>0</v>
          </cell>
          <cell r="N22">
            <v>0</v>
          </cell>
        </row>
        <row r="29">
          <cell r="N29">
            <v>0</v>
          </cell>
        </row>
        <row r="35">
          <cell r="G35">
            <v>0</v>
          </cell>
          <cell r="N35">
            <v>0</v>
          </cell>
        </row>
        <row r="39">
          <cell r="N39">
            <v>0</v>
          </cell>
        </row>
        <row r="65">
          <cell r="U65">
            <v>0</v>
          </cell>
          <cell r="AB65">
            <v>0</v>
          </cell>
          <cell r="AI65">
            <v>0</v>
          </cell>
          <cell r="AP65">
            <v>0</v>
          </cell>
          <cell r="AW65">
            <v>-55</v>
          </cell>
          <cell r="BD65">
            <v>-190</v>
          </cell>
          <cell r="BK65">
            <v>-22</v>
          </cell>
          <cell r="BR65">
            <v>0</v>
          </cell>
          <cell r="BY65">
            <v>0</v>
          </cell>
          <cell r="CF65">
            <v>0</v>
          </cell>
          <cell r="CM65">
            <v>0</v>
          </cell>
          <cell r="CT65">
            <v>0</v>
          </cell>
          <cell r="DA65">
            <v>0</v>
          </cell>
          <cell r="DH65">
            <v>0</v>
          </cell>
          <cell r="DO65">
            <v>0</v>
          </cell>
          <cell r="DV65">
            <v>0</v>
          </cell>
          <cell r="EC65">
            <v>0</v>
          </cell>
          <cell r="EJ65">
            <v>0</v>
          </cell>
          <cell r="EQ65">
            <v>0</v>
          </cell>
          <cell r="EX65">
            <v>0</v>
          </cell>
          <cell r="FL65">
            <v>0</v>
          </cell>
          <cell r="FS65">
            <v>0</v>
          </cell>
          <cell r="FZ65">
            <v>0</v>
          </cell>
          <cell r="GG65">
            <v>0</v>
          </cell>
          <cell r="GN65">
            <v>-85</v>
          </cell>
          <cell r="GU65">
            <v>0</v>
          </cell>
          <cell r="HB65">
            <v>0</v>
          </cell>
          <cell r="HI65">
            <v>0</v>
          </cell>
          <cell r="HP65">
            <v>0</v>
          </cell>
          <cell r="HW65">
            <v>0</v>
          </cell>
          <cell r="ID65">
            <v>0</v>
          </cell>
          <cell r="IK65">
            <v>0</v>
          </cell>
        </row>
        <row r="74">
          <cell r="G74">
            <v>0</v>
          </cell>
        </row>
        <row r="80">
          <cell r="G80">
            <v>0</v>
          </cell>
        </row>
        <row r="87">
          <cell r="G87">
            <v>0</v>
          </cell>
        </row>
        <row r="92">
          <cell r="G92">
            <v>0</v>
          </cell>
        </row>
        <row r="97">
          <cell r="G97">
            <v>0</v>
          </cell>
        </row>
        <row r="102">
          <cell r="G102">
            <v>0</v>
          </cell>
        </row>
        <row r="107">
          <cell r="G107">
            <v>0</v>
          </cell>
        </row>
        <row r="132">
          <cell r="U132">
            <v>0</v>
          </cell>
          <cell r="AI132">
            <v>0</v>
          </cell>
          <cell r="AP132">
            <v>-486</v>
          </cell>
          <cell r="BD132">
            <v>0</v>
          </cell>
          <cell r="BK132">
            <v>0</v>
          </cell>
          <cell r="BR132">
            <v>-60</v>
          </cell>
          <cell r="BY132">
            <v>0</v>
          </cell>
          <cell r="CF132">
            <v>0</v>
          </cell>
          <cell r="CM132">
            <v>-6494</v>
          </cell>
          <cell r="DA132">
            <v>-1484</v>
          </cell>
          <cell r="DH132">
            <v>-2797</v>
          </cell>
        </row>
      </sheetData>
      <sheetData sheetId="4">
        <row r="140">
          <cell r="D140">
            <v>0</v>
          </cell>
        </row>
      </sheetData>
      <sheetData sheetId="10">
        <row r="6">
          <cell r="D6">
            <v>831065</v>
          </cell>
          <cell r="G6">
            <v>263834</v>
          </cell>
          <cell r="M6">
            <v>193740</v>
          </cell>
          <cell r="P6">
            <v>0</v>
          </cell>
          <cell r="Y6">
            <v>922</v>
          </cell>
          <cell r="AE6">
            <v>0</v>
          </cell>
          <cell r="AN6">
            <v>530</v>
          </cell>
          <cell r="AQ6">
            <v>4810</v>
          </cell>
        </row>
        <row r="7">
          <cell r="D7">
            <v>89166</v>
          </cell>
          <cell r="G7">
            <v>28206</v>
          </cell>
          <cell r="M7">
            <v>15717</v>
          </cell>
          <cell r="P7">
            <v>0</v>
          </cell>
          <cell r="Y7">
            <v>0</v>
          </cell>
          <cell r="AE7">
            <v>0</v>
          </cell>
          <cell r="AN7">
            <v>0</v>
          </cell>
          <cell r="AQ7">
            <v>100</v>
          </cell>
        </row>
        <row r="8">
          <cell r="D8">
            <v>0</v>
          </cell>
          <cell r="G8">
            <v>0</v>
          </cell>
          <cell r="M8">
            <v>0</v>
          </cell>
          <cell r="P8">
            <v>0</v>
          </cell>
          <cell r="Y8">
            <v>766129</v>
          </cell>
          <cell r="AE8">
            <v>0</v>
          </cell>
          <cell r="AN8">
            <v>0</v>
          </cell>
          <cell r="AQ8">
            <v>0</v>
          </cell>
        </row>
        <row r="9">
          <cell r="D9">
            <v>0</v>
          </cell>
          <cell r="G9">
            <v>0</v>
          </cell>
          <cell r="M9">
            <v>0</v>
          </cell>
          <cell r="P9">
            <v>0</v>
          </cell>
          <cell r="Y9">
            <v>27100</v>
          </cell>
          <cell r="AE9">
            <v>0</v>
          </cell>
          <cell r="AN9">
            <v>0</v>
          </cell>
          <cell r="AQ9">
            <v>0</v>
          </cell>
        </row>
        <row r="10">
          <cell r="D10">
            <v>1139</v>
          </cell>
          <cell r="G10">
            <v>404</v>
          </cell>
          <cell r="M10">
            <v>1805</v>
          </cell>
          <cell r="P10">
            <v>0</v>
          </cell>
          <cell r="Y10">
            <v>0</v>
          </cell>
          <cell r="AE10">
            <v>0</v>
          </cell>
          <cell r="AN10">
            <v>0</v>
          </cell>
          <cell r="AQ10">
            <v>485</v>
          </cell>
        </row>
        <row r="11">
          <cell r="D11">
            <v>5429</v>
          </cell>
          <cell r="G11">
            <v>1732</v>
          </cell>
          <cell r="M11">
            <v>2247</v>
          </cell>
          <cell r="P11">
            <v>0</v>
          </cell>
          <cell r="Y11">
            <v>0</v>
          </cell>
          <cell r="AE11">
            <v>0</v>
          </cell>
          <cell r="AN11">
            <v>0</v>
          </cell>
          <cell r="AQ11">
            <v>0</v>
          </cell>
        </row>
        <row r="12">
          <cell r="D12">
            <v>2240</v>
          </cell>
          <cell r="G12">
            <v>549</v>
          </cell>
          <cell r="M12">
            <v>966</v>
          </cell>
          <cell r="P12">
            <v>0</v>
          </cell>
          <cell r="Y12">
            <v>0</v>
          </cell>
          <cell r="AE12">
            <v>0</v>
          </cell>
          <cell r="AN12">
            <v>0</v>
          </cell>
          <cell r="AQ12">
            <v>0</v>
          </cell>
        </row>
        <row r="13">
          <cell r="D13">
            <v>1653</v>
          </cell>
          <cell r="G13">
            <v>650</v>
          </cell>
          <cell r="M13">
            <v>4096</v>
          </cell>
          <cell r="P13">
            <v>0</v>
          </cell>
          <cell r="Y13">
            <v>0</v>
          </cell>
          <cell r="AE13">
            <v>0</v>
          </cell>
          <cell r="AN13">
            <v>0</v>
          </cell>
          <cell r="AQ13">
            <v>0</v>
          </cell>
        </row>
        <row r="14">
          <cell r="D14">
            <v>1030</v>
          </cell>
          <cell r="G14">
            <v>390</v>
          </cell>
          <cell r="M14">
            <v>1505</v>
          </cell>
          <cell r="P14">
            <v>0</v>
          </cell>
          <cell r="Y14">
            <v>0</v>
          </cell>
          <cell r="AE14">
            <v>0</v>
          </cell>
          <cell r="AN14">
            <v>0</v>
          </cell>
          <cell r="AQ14">
            <v>0</v>
          </cell>
        </row>
        <row r="15">
          <cell r="D15">
            <v>765</v>
          </cell>
          <cell r="G15">
            <v>268</v>
          </cell>
          <cell r="M15">
            <v>1031</v>
          </cell>
          <cell r="P15">
            <v>0</v>
          </cell>
          <cell r="Y15">
            <v>0</v>
          </cell>
          <cell r="AE15">
            <v>0</v>
          </cell>
          <cell r="AN15">
            <v>0</v>
          </cell>
          <cell r="AQ15">
            <v>0</v>
          </cell>
        </row>
        <row r="37">
          <cell r="AQ37">
            <v>23508</v>
          </cell>
          <cell r="AS37">
            <v>0</v>
          </cell>
        </row>
        <row r="38">
          <cell r="AS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8"/>
  <sheetViews>
    <sheetView view="pageBreakPreview" zoomScaleNormal="75" zoomScaleSheetLayoutView="100" workbookViewId="0" topLeftCell="A1">
      <selection activeCell="C23" sqref="C23"/>
    </sheetView>
  </sheetViews>
  <sheetFormatPr defaultColWidth="9.140625" defaultRowHeight="12.75"/>
  <cols>
    <col min="1" max="1" width="36.00390625" style="0" customWidth="1"/>
    <col min="2" max="2" width="9.8515625" style="0" customWidth="1"/>
    <col min="3" max="3" width="9.7109375" style="0" customWidth="1"/>
    <col min="4" max="4" width="9.28125" style="0" customWidth="1"/>
    <col min="5" max="5" width="8.00390625" style="0" customWidth="1"/>
    <col min="6" max="6" width="0.42578125" style="0" customWidth="1"/>
    <col min="7" max="7" width="31.421875" style="0" customWidth="1"/>
    <col min="8" max="8" width="8.8515625" style="0" customWidth="1"/>
    <col min="9" max="9" width="8.7109375" style="0" customWidth="1"/>
    <col min="10" max="10" width="8.8515625" style="0" customWidth="1"/>
    <col min="11" max="11" width="7.57421875" style="0" customWidth="1"/>
    <col min="12" max="12" width="0.2890625" style="0" customWidth="1"/>
    <col min="13" max="13" width="24.00390625" style="0" customWidth="1"/>
    <col min="14" max="14" width="9.8515625" style="0" customWidth="1"/>
    <col min="16" max="16" width="9.7109375" style="0" customWidth="1"/>
    <col min="17" max="17" width="7.8515625" style="0" customWidth="1"/>
  </cols>
  <sheetData>
    <row r="1" spans="1:18" ht="12.7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15">
      <c r="A3" s="131"/>
      <c r="B3" s="159"/>
      <c r="C3" s="141"/>
      <c r="D3" s="84"/>
      <c r="E3" s="131"/>
      <c r="F3" s="65"/>
      <c r="G3" s="132"/>
      <c r="H3" s="396"/>
      <c r="I3" s="397"/>
      <c r="J3" s="398"/>
      <c r="K3" s="132"/>
      <c r="L3" s="65"/>
      <c r="M3" s="131"/>
      <c r="N3" s="159"/>
      <c r="O3" s="141"/>
      <c r="P3" s="84"/>
      <c r="Q3" s="162"/>
      <c r="R3" s="66"/>
    </row>
    <row r="4" spans="1:18" ht="15">
      <c r="A4" s="133"/>
      <c r="B4" s="472" t="s">
        <v>281</v>
      </c>
      <c r="C4" s="473"/>
      <c r="D4" s="474"/>
      <c r="E4" s="134" t="s">
        <v>282</v>
      </c>
      <c r="F4" s="65"/>
      <c r="G4" s="135"/>
      <c r="H4" s="475" t="s">
        <v>281</v>
      </c>
      <c r="I4" s="476"/>
      <c r="J4" s="477"/>
      <c r="K4" s="136" t="s">
        <v>282</v>
      </c>
      <c r="L4" s="65"/>
      <c r="M4" s="133"/>
      <c r="N4" s="472" t="s">
        <v>281</v>
      </c>
      <c r="O4" s="473"/>
      <c r="P4" s="474"/>
      <c r="Q4" s="163" t="s">
        <v>282</v>
      </c>
      <c r="R4" s="66"/>
    </row>
    <row r="5" spans="1:18" ht="15">
      <c r="A5" s="137" t="s">
        <v>283</v>
      </c>
      <c r="B5" s="134" t="s">
        <v>209</v>
      </c>
      <c r="C5" s="134" t="s">
        <v>321</v>
      </c>
      <c r="D5" s="134" t="s">
        <v>719</v>
      </c>
      <c r="E5" s="134" t="s">
        <v>285</v>
      </c>
      <c r="F5" s="65"/>
      <c r="G5" s="138" t="s">
        <v>286</v>
      </c>
      <c r="H5" s="136" t="s">
        <v>209</v>
      </c>
      <c r="I5" s="136" t="s">
        <v>321</v>
      </c>
      <c r="J5" s="136" t="s">
        <v>719</v>
      </c>
      <c r="K5" s="136" t="s">
        <v>285</v>
      </c>
      <c r="L5" s="65"/>
      <c r="M5" s="137" t="s">
        <v>287</v>
      </c>
      <c r="N5" s="163" t="s">
        <v>209</v>
      </c>
      <c r="O5" s="163" t="s">
        <v>321</v>
      </c>
      <c r="P5" s="163" t="s">
        <v>719</v>
      </c>
      <c r="Q5" s="163" t="s">
        <v>285</v>
      </c>
      <c r="R5" s="66"/>
    </row>
    <row r="6" spans="1:18" ht="15">
      <c r="A6" s="133"/>
      <c r="B6" s="160" t="s">
        <v>288</v>
      </c>
      <c r="C6" s="134" t="s">
        <v>288</v>
      </c>
      <c r="D6" s="134" t="s">
        <v>679</v>
      </c>
      <c r="E6" s="134" t="s">
        <v>289</v>
      </c>
      <c r="F6" s="65"/>
      <c r="G6" s="135"/>
      <c r="H6" s="161" t="s">
        <v>288</v>
      </c>
      <c r="I6" s="136" t="s">
        <v>288</v>
      </c>
      <c r="J6" s="136" t="s">
        <v>288</v>
      </c>
      <c r="K6" s="136" t="s">
        <v>289</v>
      </c>
      <c r="L6" s="65"/>
      <c r="M6" s="133"/>
      <c r="N6" s="164" t="s">
        <v>288</v>
      </c>
      <c r="O6" s="163" t="s">
        <v>288</v>
      </c>
      <c r="P6" s="163" t="s">
        <v>288</v>
      </c>
      <c r="Q6" s="163" t="s">
        <v>289</v>
      </c>
      <c r="R6" s="66"/>
    </row>
    <row r="7" spans="1:18" ht="15">
      <c r="A7" s="139"/>
      <c r="B7" s="139"/>
      <c r="C7" s="139"/>
      <c r="D7" s="139"/>
      <c r="E7" s="139"/>
      <c r="F7" s="65"/>
      <c r="G7" s="140"/>
      <c r="H7" s="140"/>
      <c r="I7" s="140"/>
      <c r="J7" s="140"/>
      <c r="K7" s="140"/>
      <c r="L7" s="65"/>
      <c r="M7" s="139"/>
      <c r="N7" s="165"/>
      <c r="O7" s="165"/>
      <c r="P7" s="165"/>
      <c r="Q7" s="165"/>
      <c r="R7" s="66"/>
    </row>
    <row r="8" spans="1:21" ht="12.75">
      <c r="A8" s="71" t="s">
        <v>290</v>
      </c>
      <c r="B8" s="74">
        <f>(B23)</f>
        <v>10058821</v>
      </c>
      <c r="C8" s="74">
        <f>(C23)</f>
        <v>10866604</v>
      </c>
      <c r="D8" s="74">
        <f>(D23)</f>
        <v>10974445</v>
      </c>
      <c r="E8" s="74">
        <f>(E23)</f>
        <v>107841</v>
      </c>
      <c r="F8" s="66"/>
      <c r="G8" s="71" t="s">
        <v>291</v>
      </c>
      <c r="H8" s="74">
        <f>(H23)</f>
        <v>269797</v>
      </c>
      <c r="I8" s="74">
        <f>(I23)</f>
        <v>426009</v>
      </c>
      <c r="J8" s="74">
        <f>(J23)</f>
        <v>487171</v>
      </c>
      <c r="K8" s="74">
        <f>(K23)</f>
        <v>61162</v>
      </c>
      <c r="L8" s="66"/>
      <c r="M8" s="71" t="s">
        <v>292</v>
      </c>
      <c r="N8" s="74">
        <f aca="true" t="shared" si="0" ref="N8:Q13">(B8+H8)</f>
        <v>10328618</v>
      </c>
      <c r="O8" s="74">
        <f t="shared" si="0"/>
        <v>11292613</v>
      </c>
      <c r="P8" s="74">
        <f t="shared" si="0"/>
        <v>11461616</v>
      </c>
      <c r="Q8" s="74">
        <f t="shared" si="0"/>
        <v>169003</v>
      </c>
      <c r="R8" s="66"/>
      <c r="S8" s="142"/>
      <c r="T8" s="142"/>
      <c r="U8" s="142"/>
    </row>
    <row r="9" spans="1:21" ht="12.75">
      <c r="A9" s="144" t="s">
        <v>293</v>
      </c>
      <c r="B9" s="254">
        <f>(B10-B8)</f>
        <v>-8444625</v>
      </c>
      <c r="C9" s="254">
        <f>(C10-C8)</f>
        <v>-9066030</v>
      </c>
      <c r="D9" s="254">
        <f>(D10-D8)</f>
        <v>-9089973</v>
      </c>
      <c r="E9" s="254">
        <f>(E10-E8)</f>
        <v>-23943</v>
      </c>
      <c r="F9" s="255"/>
      <c r="G9" s="144" t="s">
        <v>78</v>
      </c>
      <c r="H9" s="254">
        <f>(H10-H8)</f>
        <v>-126380</v>
      </c>
      <c r="I9" s="254">
        <f>(I10-I8)</f>
        <v>-252675</v>
      </c>
      <c r="J9" s="254">
        <f>(J10-J8)</f>
        <v>-258609</v>
      </c>
      <c r="K9" s="254">
        <f>(K10-K8)</f>
        <v>-5934</v>
      </c>
      <c r="L9" s="66"/>
      <c r="M9" s="72" t="s">
        <v>294</v>
      </c>
      <c r="N9" s="76">
        <f t="shared" si="0"/>
        <v>-8571005</v>
      </c>
      <c r="O9" s="76">
        <f t="shared" si="0"/>
        <v>-9318705</v>
      </c>
      <c r="P9" s="76">
        <f t="shared" si="0"/>
        <v>-9348582</v>
      </c>
      <c r="Q9" s="76">
        <f t="shared" si="0"/>
        <v>-29877</v>
      </c>
      <c r="R9" s="66"/>
      <c r="S9" s="142"/>
      <c r="T9" s="142"/>
      <c r="U9" s="142"/>
    </row>
    <row r="10" spans="1:21" ht="12.75">
      <c r="A10" s="77" t="s">
        <v>295</v>
      </c>
      <c r="B10" s="78">
        <f>mérleg!C4</f>
        <v>1614196</v>
      </c>
      <c r="C10" s="78">
        <f>mérleg!D4</f>
        <v>1800574</v>
      </c>
      <c r="D10" s="78">
        <f>mérleg!E4</f>
        <v>1884472</v>
      </c>
      <c r="E10" s="78">
        <f>mérleg!F4</f>
        <v>83898</v>
      </c>
      <c r="F10" s="66"/>
      <c r="G10" s="77" t="s">
        <v>77</v>
      </c>
      <c r="H10" s="78">
        <f>mérleg!C45</f>
        <v>143417</v>
      </c>
      <c r="I10" s="78">
        <f>mérleg!D45</f>
        <v>173334</v>
      </c>
      <c r="J10" s="78">
        <f>mérleg!E45</f>
        <v>228562</v>
      </c>
      <c r="K10" s="78">
        <f>mérleg!F45</f>
        <v>55228</v>
      </c>
      <c r="L10" s="66"/>
      <c r="M10" s="77" t="s">
        <v>296</v>
      </c>
      <c r="N10" s="74">
        <f t="shared" si="0"/>
        <v>1757613</v>
      </c>
      <c r="O10" s="74">
        <f t="shared" si="0"/>
        <v>1973908</v>
      </c>
      <c r="P10" s="74">
        <f t="shared" si="0"/>
        <v>2113034</v>
      </c>
      <c r="Q10" s="74">
        <f t="shared" si="0"/>
        <v>139126</v>
      </c>
      <c r="R10" s="66"/>
      <c r="S10" s="142"/>
      <c r="T10" s="142"/>
      <c r="U10" s="142"/>
    </row>
    <row r="11" spans="1:21" ht="12.75">
      <c r="A11" s="73" t="s">
        <v>297</v>
      </c>
      <c r="B11" s="76">
        <f>mérleg!C41</f>
        <v>12248097</v>
      </c>
      <c r="C11" s="76">
        <f>mérleg!D41</f>
        <v>12484083</v>
      </c>
      <c r="D11" s="76">
        <f>mérleg!E41</f>
        <v>12975680</v>
      </c>
      <c r="E11" s="76">
        <f>mérleg!F41</f>
        <v>491597</v>
      </c>
      <c r="F11" s="76">
        <f>mérleg!G41</f>
        <v>0</v>
      </c>
      <c r="G11" s="73" t="s">
        <v>298</v>
      </c>
      <c r="H11" s="76">
        <f>mérleg!C67</f>
        <v>2763374</v>
      </c>
      <c r="I11" s="76">
        <f>mérleg!D67</f>
        <v>3079201</v>
      </c>
      <c r="J11" s="76">
        <f>mérleg!E67</f>
        <v>3081801</v>
      </c>
      <c r="K11" s="76">
        <f>mérleg!F67</f>
        <v>2600</v>
      </c>
      <c r="L11" s="454"/>
      <c r="M11" s="73" t="s">
        <v>299</v>
      </c>
      <c r="N11" s="78">
        <f t="shared" si="0"/>
        <v>15011471</v>
      </c>
      <c r="O11" s="78">
        <f t="shared" si="0"/>
        <v>15563284</v>
      </c>
      <c r="P11" s="78">
        <f t="shared" si="0"/>
        <v>16057481</v>
      </c>
      <c r="Q11" s="78">
        <f t="shared" si="0"/>
        <v>494197</v>
      </c>
      <c r="R11" s="66"/>
      <c r="S11" s="142"/>
      <c r="T11" s="142"/>
      <c r="U11" s="142"/>
    </row>
    <row r="12" spans="1:21" ht="12.75" hidden="1">
      <c r="A12" s="455" t="s">
        <v>851</v>
      </c>
      <c r="B12" s="453">
        <f>mérleg!C42</f>
        <v>0</v>
      </c>
      <c r="C12" s="453">
        <f>mérleg!D42</f>
        <v>0</v>
      </c>
      <c r="D12" s="453">
        <f>mérleg!E42</f>
        <v>0</v>
      </c>
      <c r="E12" s="453">
        <f>mérleg!F42</f>
        <v>0</v>
      </c>
      <c r="F12" s="456"/>
      <c r="G12" s="455" t="s">
        <v>852</v>
      </c>
      <c r="H12" s="457">
        <v>0</v>
      </c>
      <c r="I12" s="457">
        <v>0</v>
      </c>
      <c r="J12" s="457">
        <v>0</v>
      </c>
      <c r="K12" s="457">
        <v>0</v>
      </c>
      <c r="L12" s="455"/>
      <c r="M12" s="428" t="s">
        <v>853</v>
      </c>
      <c r="N12" s="427">
        <f>B12+H12</f>
        <v>0</v>
      </c>
      <c r="O12" s="427">
        <f>C12+I12</f>
        <v>0</v>
      </c>
      <c r="P12" s="427">
        <f>D12+J12</f>
        <v>0</v>
      </c>
      <c r="Q12" s="427">
        <f>E12+K12</f>
        <v>0</v>
      </c>
      <c r="R12" s="66"/>
      <c r="S12" s="142"/>
      <c r="T12" s="142"/>
      <c r="U12" s="142"/>
    </row>
    <row r="13" spans="1:21" ht="12.75">
      <c r="A13" s="79" t="s">
        <v>300</v>
      </c>
      <c r="B13" s="78">
        <f>SUM(B10:B12)</f>
        <v>13862293</v>
      </c>
      <c r="C13" s="78">
        <f>SUM(C10:C12)</f>
        <v>14284657</v>
      </c>
      <c r="D13" s="78">
        <f>SUM(D10:D12)</f>
        <v>14860152</v>
      </c>
      <c r="E13" s="78">
        <f>SUM(E10:E12)</f>
        <v>575495</v>
      </c>
      <c r="F13" s="66"/>
      <c r="G13" s="79" t="s">
        <v>301</v>
      </c>
      <c r="H13" s="78">
        <f>SUM(H10:H12)</f>
        <v>2906791</v>
      </c>
      <c r="I13" s="78">
        <f>SUM(I10:I12)</f>
        <v>3252535</v>
      </c>
      <c r="J13" s="78">
        <f>SUM(J10:J12)</f>
        <v>3310363</v>
      </c>
      <c r="K13" s="78">
        <f>SUM(K10:K12)</f>
        <v>57828</v>
      </c>
      <c r="L13" s="66"/>
      <c r="M13" s="79" t="s">
        <v>302</v>
      </c>
      <c r="N13" s="78">
        <f t="shared" si="0"/>
        <v>16769084</v>
      </c>
      <c r="O13" s="78">
        <f t="shared" si="0"/>
        <v>17537192</v>
      </c>
      <c r="P13" s="78">
        <f t="shared" si="0"/>
        <v>18170515</v>
      </c>
      <c r="Q13" s="78">
        <f t="shared" si="0"/>
        <v>633323</v>
      </c>
      <c r="R13" s="66"/>
      <c r="S13" s="142"/>
      <c r="T13" s="142"/>
      <c r="U13" s="142"/>
    </row>
    <row r="14" spans="1:21" ht="12.7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142"/>
      <c r="T14" s="142"/>
      <c r="U14" s="142"/>
    </row>
    <row r="15" spans="1:18" ht="1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6"/>
    </row>
    <row r="16" spans="1:18" ht="1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6"/>
    </row>
    <row r="17" spans="1:18" ht="1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</row>
    <row r="18" spans="1:18" ht="15">
      <c r="A18" s="131"/>
      <c r="B18" s="159"/>
      <c r="C18" s="141"/>
      <c r="D18" s="84"/>
      <c r="E18" s="131"/>
      <c r="F18" s="65"/>
      <c r="G18" s="132"/>
      <c r="H18" s="159"/>
      <c r="I18" s="141"/>
      <c r="J18" s="84"/>
      <c r="K18" s="132"/>
      <c r="L18" s="65"/>
      <c r="M18" s="131"/>
      <c r="N18" s="159"/>
      <c r="O18" s="141"/>
      <c r="P18" s="84"/>
      <c r="Q18" s="162"/>
      <c r="R18" s="66"/>
    </row>
    <row r="19" spans="1:18" ht="15">
      <c r="A19" s="133"/>
      <c r="B19" s="472" t="s">
        <v>281</v>
      </c>
      <c r="C19" s="473"/>
      <c r="D19" s="474"/>
      <c r="E19" s="134" t="s">
        <v>282</v>
      </c>
      <c r="F19" s="65"/>
      <c r="G19" s="135"/>
      <c r="H19" s="472" t="s">
        <v>281</v>
      </c>
      <c r="I19" s="473"/>
      <c r="J19" s="474"/>
      <c r="K19" s="136" t="s">
        <v>282</v>
      </c>
      <c r="L19" s="65"/>
      <c r="M19" s="133"/>
      <c r="N19" s="472" t="s">
        <v>281</v>
      </c>
      <c r="O19" s="473"/>
      <c r="P19" s="474"/>
      <c r="Q19" s="163" t="s">
        <v>282</v>
      </c>
      <c r="R19" s="66"/>
    </row>
    <row r="20" spans="1:18" ht="15">
      <c r="A20" s="137" t="s">
        <v>303</v>
      </c>
      <c r="B20" s="134" t="s">
        <v>209</v>
      </c>
      <c r="C20" s="134" t="s">
        <v>321</v>
      </c>
      <c r="D20" s="134" t="s">
        <v>719</v>
      </c>
      <c r="E20" s="134" t="s">
        <v>285</v>
      </c>
      <c r="F20" s="65"/>
      <c r="G20" s="138" t="s">
        <v>304</v>
      </c>
      <c r="H20" s="136" t="s">
        <v>209</v>
      </c>
      <c r="I20" s="136" t="s">
        <v>321</v>
      </c>
      <c r="J20" s="136" t="s">
        <v>719</v>
      </c>
      <c r="K20" s="136" t="s">
        <v>285</v>
      </c>
      <c r="L20" s="65"/>
      <c r="M20" s="137" t="s">
        <v>305</v>
      </c>
      <c r="N20" s="163" t="s">
        <v>209</v>
      </c>
      <c r="O20" s="163" t="s">
        <v>321</v>
      </c>
      <c r="P20" s="163" t="s">
        <v>719</v>
      </c>
      <c r="Q20" s="163" t="s">
        <v>285</v>
      </c>
      <c r="R20" s="66"/>
    </row>
    <row r="21" spans="1:18" ht="15">
      <c r="A21" s="133"/>
      <c r="B21" s="160" t="s">
        <v>288</v>
      </c>
      <c r="C21" s="134" t="s">
        <v>288</v>
      </c>
      <c r="D21" s="134" t="s">
        <v>288</v>
      </c>
      <c r="E21" s="134" t="s">
        <v>289</v>
      </c>
      <c r="F21" s="65"/>
      <c r="G21" s="135"/>
      <c r="H21" s="161" t="s">
        <v>288</v>
      </c>
      <c r="I21" s="136" t="s">
        <v>288</v>
      </c>
      <c r="J21" s="136" t="s">
        <v>288</v>
      </c>
      <c r="K21" s="136" t="s">
        <v>289</v>
      </c>
      <c r="L21" s="65"/>
      <c r="M21" s="133"/>
      <c r="N21" s="164" t="s">
        <v>288</v>
      </c>
      <c r="O21" s="163" t="s">
        <v>288</v>
      </c>
      <c r="P21" s="163" t="s">
        <v>288</v>
      </c>
      <c r="Q21" s="163" t="s">
        <v>289</v>
      </c>
      <c r="R21" s="66"/>
    </row>
    <row r="22" spans="1:18" ht="15">
      <c r="A22" s="139"/>
      <c r="B22" s="139"/>
      <c r="C22" s="139"/>
      <c r="D22" s="139"/>
      <c r="E22" s="139"/>
      <c r="F22" s="65"/>
      <c r="G22" s="140"/>
      <c r="H22" s="140"/>
      <c r="I22" s="140"/>
      <c r="J22" s="140"/>
      <c r="K22" s="140"/>
      <c r="L22" s="65"/>
      <c r="M22" s="139"/>
      <c r="N22" s="165"/>
      <c r="O22" s="165"/>
      <c r="P22" s="165"/>
      <c r="Q22" s="165"/>
      <c r="R22" s="66"/>
    </row>
    <row r="23" spans="1:18" ht="12.75">
      <c r="A23" s="77" t="s">
        <v>306</v>
      </c>
      <c r="B23" s="78">
        <f>mérleg!C81</f>
        <v>10058821</v>
      </c>
      <c r="C23" s="78">
        <f>mérleg!D81</f>
        <v>10866604</v>
      </c>
      <c r="D23" s="78">
        <f>mérleg!E81</f>
        <v>10974445</v>
      </c>
      <c r="E23" s="78">
        <f>mérleg!F81</f>
        <v>107841</v>
      </c>
      <c r="F23" s="66"/>
      <c r="G23" s="77" t="s">
        <v>307</v>
      </c>
      <c r="H23" s="78">
        <f>mérleg!C114</f>
        <v>269797</v>
      </c>
      <c r="I23" s="78">
        <f>mérleg!D114</f>
        <v>426009</v>
      </c>
      <c r="J23" s="78">
        <f>mérleg!E114</f>
        <v>487171</v>
      </c>
      <c r="K23" s="78">
        <f>mérleg!F114</f>
        <v>61162</v>
      </c>
      <c r="L23" s="66"/>
      <c r="M23" s="77" t="s">
        <v>308</v>
      </c>
      <c r="N23" s="74">
        <f aca="true" t="shared" si="1" ref="N23:Q27">(B23+H23)</f>
        <v>10328618</v>
      </c>
      <c r="O23" s="74">
        <f t="shared" si="1"/>
        <v>11292613</v>
      </c>
      <c r="P23" s="74">
        <f t="shared" si="1"/>
        <v>11461616</v>
      </c>
      <c r="Q23" s="74">
        <f t="shared" si="1"/>
        <v>169003</v>
      </c>
      <c r="R23" s="66"/>
    </row>
    <row r="24" spans="1:18" ht="12.75">
      <c r="A24" s="72" t="s">
        <v>309</v>
      </c>
      <c r="B24" s="75">
        <f>(B26)+(-B25)</f>
        <v>12393435</v>
      </c>
      <c r="C24" s="75">
        <f>(C26)+(-C25)</f>
        <v>12524945</v>
      </c>
      <c r="D24" s="75">
        <f>(D26)+(-D25)</f>
        <v>13017728</v>
      </c>
      <c r="E24" s="75">
        <f>(E26)+(-E25)</f>
        <v>492783</v>
      </c>
      <c r="F24" s="66"/>
      <c r="G24" s="72" t="s">
        <v>310</v>
      </c>
      <c r="H24" s="75">
        <f>(H26)+(-H25)</f>
        <v>3778177</v>
      </c>
      <c r="I24" s="75">
        <f>(I26)+(-I25)</f>
        <v>4199311</v>
      </c>
      <c r="J24" s="75">
        <f>(J26)+(-J25)</f>
        <v>4200577</v>
      </c>
      <c r="K24" s="75">
        <f>(K26)+(-K25)</f>
        <v>1266</v>
      </c>
      <c r="L24" s="66"/>
      <c r="M24" s="72" t="s">
        <v>311</v>
      </c>
      <c r="N24" s="74">
        <f t="shared" si="1"/>
        <v>16171612</v>
      </c>
      <c r="O24" s="74">
        <f t="shared" si="1"/>
        <v>16724256</v>
      </c>
      <c r="P24" s="74">
        <f t="shared" si="1"/>
        <v>17218305</v>
      </c>
      <c r="Q24" s="74">
        <f t="shared" si="1"/>
        <v>494049</v>
      </c>
      <c r="R24" s="66"/>
    </row>
    <row r="25" spans="1:18" ht="12.75">
      <c r="A25" s="72" t="s">
        <v>312</v>
      </c>
      <c r="B25" s="75">
        <f>(B9)</f>
        <v>-8444625</v>
      </c>
      <c r="C25" s="75">
        <f>(C9)</f>
        <v>-9066030</v>
      </c>
      <c r="D25" s="75">
        <f>(D9)</f>
        <v>-9089973</v>
      </c>
      <c r="E25" s="75">
        <f>(E9)</f>
        <v>-23943</v>
      </c>
      <c r="F25" s="66"/>
      <c r="G25" s="72" t="s">
        <v>313</v>
      </c>
      <c r="H25" s="75">
        <f>(H9)</f>
        <v>-126380</v>
      </c>
      <c r="I25" s="75">
        <f>(I9)</f>
        <v>-252675</v>
      </c>
      <c r="J25" s="75">
        <f>(J9)</f>
        <v>-258609</v>
      </c>
      <c r="K25" s="75">
        <f>(K9)</f>
        <v>-5934</v>
      </c>
      <c r="L25" s="66"/>
      <c r="M25" s="72" t="s">
        <v>294</v>
      </c>
      <c r="N25" s="76">
        <f t="shared" si="1"/>
        <v>-8571005</v>
      </c>
      <c r="O25" s="76">
        <f t="shared" si="1"/>
        <v>-9318705</v>
      </c>
      <c r="P25" s="76">
        <f t="shared" si="1"/>
        <v>-9348582</v>
      </c>
      <c r="Q25" s="76">
        <f t="shared" si="1"/>
        <v>-29877</v>
      </c>
      <c r="R25" s="66"/>
    </row>
    <row r="26" spans="1:18" ht="15" customHeight="1">
      <c r="A26" s="77" t="s">
        <v>314</v>
      </c>
      <c r="B26" s="78">
        <f>mérleg!C109</f>
        <v>3948810</v>
      </c>
      <c r="C26" s="78">
        <f>mérleg!D109</f>
        <v>3458915</v>
      </c>
      <c r="D26" s="78">
        <f>mérleg!E109</f>
        <v>3927755</v>
      </c>
      <c r="E26" s="78">
        <f>mérleg!F109</f>
        <v>468840</v>
      </c>
      <c r="F26" s="66"/>
      <c r="G26" s="77" t="s">
        <v>315</v>
      </c>
      <c r="H26" s="78">
        <f>mérleg!C136</f>
        <v>3651797</v>
      </c>
      <c r="I26" s="78">
        <f>mérleg!D136</f>
        <v>3946636</v>
      </c>
      <c r="J26" s="78">
        <f>mérleg!E136</f>
        <v>3941968</v>
      </c>
      <c r="K26" s="78">
        <f>mérleg!F136</f>
        <v>-4668</v>
      </c>
      <c r="L26" s="66"/>
      <c r="M26" s="77" t="s">
        <v>316</v>
      </c>
      <c r="N26" s="78">
        <f t="shared" si="1"/>
        <v>7600607</v>
      </c>
      <c r="O26" s="78">
        <f t="shared" si="1"/>
        <v>7405551</v>
      </c>
      <c r="P26" s="78">
        <f t="shared" si="1"/>
        <v>7869723</v>
      </c>
      <c r="Q26" s="78">
        <f t="shared" si="1"/>
        <v>464172</v>
      </c>
      <c r="R26" s="66"/>
    </row>
    <row r="27" spans="1:18" ht="12.75" customHeight="1" hidden="1">
      <c r="A27" s="156" t="s">
        <v>210</v>
      </c>
      <c r="B27" s="427">
        <f>mérleg!C110</f>
        <v>0</v>
      </c>
      <c r="C27" s="427">
        <f>mérleg!D110</f>
        <v>0</v>
      </c>
      <c r="D27" s="427">
        <f>mérleg!E110</f>
        <v>0</v>
      </c>
      <c r="E27" s="427">
        <f>mérleg!F110</f>
        <v>0</v>
      </c>
      <c r="F27" s="156"/>
      <c r="G27" s="428" t="s">
        <v>211</v>
      </c>
      <c r="H27" s="427">
        <f>mérleg!C137</f>
        <v>0</v>
      </c>
      <c r="I27" s="157">
        <f>mérleg!D137</f>
        <v>0</v>
      </c>
      <c r="J27" s="427">
        <f>mérleg!E137</f>
        <v>0</v>
      </c>
      <c r="K27" s="427">
        <f>mérleg!F137</f>
        <v>0</v>
      </c>
      <c r="L27" s="157">
        <f>mérleg!G137</f>
        <v>0</v>
      </c>
      <c r="M27" s="428" t="s">
        <v>212</v>
      </c>
      <c r="N27" s="264">
        <f t="shared" si="1"/>
        <v>0</v>
      </c>
      <c r="O27" s="264">
        <f t="shared" si="1"/>
        <v>0</v>
      </c>
      <c r="P27" s="264">
        <f t="shared" si="1"/>
        <v>0</v>
      </c>
      <c r="Q27" s="264">
        <f t="shared" si="1"/>
        <v>0</v>
      </c>
      <c r="R27" s="66"/>
    </row>
    <row r="28" spans="1:19" ht="12.75">
      <c r="A28" s="79" t="s">
        <v>317</v>
      </c>
      <c r="B28" s="78">
        <f>(B23+B26+B27)</f>
        <v>14007631</v>
      </c>
      <c r="C28" s="78">
        <f>(C23+C26+C27)</f>
        <v>14325519</v>
      </c>
      <c r="D28" s="78">
        <f>(D23+D26+D27)</f>
        <v>14902200</v>
      </c>
      <c r="E28" s="78">
        <f>(E23+E26+E27)</f>
        <v>576681</v>
      </c>
      <c r="F28" s="66"/>
      <c r="G28" s="79" t="s">
        <v>318</v>
      </c>
      <c r="H28" s="78">
        <f>(H23+H26+H27)</f>
        <v>3921594</v>
      </c>
      <c r="I28" s="78">
        <f>(I23+I26+I27)</f>
        <v>4372645</v>
      </c>
      <c r="J28" s="78">
        <f>(J23+J26+J27)</f>
        <v>4429139</v>
      </c>
      <c r="K28" s="78">
        <f>(K23+K26+K27)</f>
        <v>56494</v>
      </c>
      <c r="L28" s="66"/>
      <c r="M28" s="79" t="s">
        <v>319</v>
      </c>
      <c r="N28" s="78">
        <f>(N23+N26+N27)</f>
        <v>17929225</v>
      </c>
      <c r="O28" s="78">
        <f>(O23+O26+O27)</f>
        <v>18698164</v>
      </c>
      <c r="P28" s="78">
        <f>(P23+P26+P27)</f>
        <v>19331339</v>
      </c>
      <c r="Q28" s="78">
        <f>(Q23+Q26+Q27)</f>
        <v>633175</v>
      </c>
      <c r="R28" s="66"/>
      <c r="S28" s="66"/>
    </row>
    <row r="29" spans="1:19" ht="12.75">
      <c r="A29" s="80"/>
      <c r="B29" s="80"/>
      <c r="C29" s="81"/>
      <c r="D29" s="81"/>
      <c r="E29" s="81"/>
      <c r="F29" s="66"/>
      <c r="G29" s="80"/>
      <c r="H29" s="80"/>
      <c r="I29" s="81"/>
      <c r="J29" s="81"/>
      <c r="K29" s="81"/>
      <c r="L29" s="66"/>
      <c r="M29" s="80"/>
      <c r="N29" s="80"/>
      <c r="O29" s="81"/>
      <c r="P29" s="81"/>
      <c r="Q29" s="81"/>
      <c r="R29" s="66"/>
      <c r="S29" s="66"/>
    </row>
    <row r="30" spans="1:18" ht="12.75">
      <c r="A30" s="80"/>
      <c r="B30" s="80"/>
      <c r="C30" s="81"/>
      <c r="D30" s="81"/>
      <c r="E30" s="81"/>
      <c r="F30" s="66"/>
      <c r="G30" s="80"/>
      <c r="H30" s="80"/>
      <c r="I30" s="81"/>
      <c r="J30" s="81"/>
      <c r="K30" s="81"/>
      <c r="L30" s="66"/>
      <c r="M30" s="80"/>
      <c r="N30" s="80"/>
      <c r="O30" s="81"/>
      <c r="P30" s="81"/>
      <c r="Q30" s="81"/>
      <c r="R30" s="66"/>
    </row>
    <row r="31" spans="1:18" ht="12.75">
      <c r="A31" s="80"/>
      <c r="B31" s="80"/>
      <c r="C31" s="81"/>
      <c r="D31" s="81"/>
      <c r="E31" s="81"/>
      <c r="F31" s="66"/>
      <c r="G31" s="80"/>
      <c r="H31" s="80"/>
      <c r="I31" s="81"/>
      <c r="J31" s="81"/>
      <c r="K31" s="81"/>
      <c r="L31" s="66"/>
      <c r="M31" s="80"/>
      <c r="N31" s="80"/>
      <c r="O31" s="81"/>
      <c r="P31" s="81"/>
      <c r="Q31" s="81"/>
      <c r="R31" s="66"/>
    </row>
    <row r="32" spans="1:18" ht="12.75">
      <c r="A32" s="80"/>
      <c r="B32" s="80"/>
      <c r="C32" s="81"/>
      <c r="D32" s="81"/>
      <c r="E32" s="81"/>
      <c r="F32" s="66"/>
      <c r="G32" s="80"/>
      <c r="H32" s="80"/>
      <c r="I32" s="81"/>
      <c r="J32" s="81"/>
      <c r="K32" s="81"/>
      <c r="L32" s="66"/>
      <c r="M32" s="80"/>
      <c r="N32" s="80"/>
      <c r="O32" s="81"/>
      <c r="P32" s="81"/>
      <c r="Q32" s="81"/>
      <c r="R32" s="66"/>
    </row>
    <row r="33" spans="1:18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  <row r="34" spans="1:18" ht="15">
      <c r="A34" s="113"/>
      <c r="B34" s="159"/>
      <c r="C34" s="141"/>
      <c r="D34" s="84"/>
      <c r="E34" s="131"/>
      <c r="F34" s="66"/>
      <c r="G34" s="117"/>
      <c r="H34" s="159"/>
      <c r="I34" s="141"/>
      <c r="J34" s="84"/>
      <c r="K34" s="132"/>
      <c r="L34" s="66"/>
      <c r="M34" s="113"/>
      <c r="N34" s="159"/>
      <c r="O34" s="141"/>
      <c r="P34" s="84"/>
      <c r="Q34" s="162"/>
      <c r="R34" s="66"/>
    </row>
    <row r="35" spans="1:18" ht="15">
      <c r="A35" s="114"/>
      <c r="B35" s="472" t="s">
        <v>281</v>
      </c>
      <c r="C35" s="473"/>
      <c r="D35" s="474"/>
      <c r="E35" s="134" t="s">
        <v>282</v>
      </c>
      <c r="F35" s="66"/>
      <c r="G35" s="88"/>
      <c r="H35" s="472" t="s">
        <v>281</v>
      </c>
      <c r="I35" s="473"/>
      <c r="J35" s="474"/>
      <c r="K35" s="136" t="s">
        <v>282</v>
      </c>
      <c r="L35" s="66"/>
      <c r="M35" s="114"/>
      <c r="N35" s="472" t="s">
        <v>281</v>
      </c>
      <c r="O35" s="473"/>
      <c r="P35" s="474"/>
      <c r="Q35" s="163" t="s">
        <v>282</v>
      </c>
      <c r="R35" s="66"/>
    </row>
    <row r="36" spans="1:18" ht="15">
      <c r="A36" s="115" t="s">
        <v>320</v>
      </c>
      <c r="B36" s="134" t="s">
        <v>209</v>
      </c>
      <c r="C36" s="134" t="s">
        <v>321</v>
      </c>
      <c r="D36" s="134" t="s">
        <v>719</v>
      </c>
      <c r="E36" s="134" t="s">
        <v>285</v>
      </c>
      <c r="F36" s="66"/>
      <c r="G36" s="118" t="s">
        <v>322</v>
      </c>
      <c r="H36" s="136" t="s">
        <v>209</v>
      </c>
      <c r="I36" s="136" t="s">
        <v>321</v>
      </c>
      <c r="J36" s="136" t="s">
        <v>719</v>
      </c>
      <c r="K36" s="136" t="s">
        <v>285</v>
      </c>
      <c r="L36" s="66"/>
      <c r="M36" s="115" t="s">
        <v>323</v>
      </c>
      <c r="N36" s="163" t="s">
        <v>209</v>
      </c>
      <c r="O36" s="163" t="s">
        <v>321</v>
      </c>
      <c r="P36" s="163" t="s">
        <v>719</v>
      </c>
      <c r="Q36" s="163" t="s">
        <v>285</v>
      </c>
      <c r="R36" s="66"/>
    </row>
    <row r="37" spans="1:18" ht="15">
      <c r="A37" s="114"/>
      <c r="B37" s="160" t="s">
        <v>288</v>
      </c>
      <c r="C37" s="134" t="s">
        <v>288</v>
      </c>
      <c r="D37" s="134" t="s">
        <v>288</v>
      </c>
      <c r="E37" s="134" t="s">
        <v>289</v>
      </c>
      <c r="F37" s="66"/>
      <c r="G37" s="88"/>
      <c r="H37" s="161" t="s">
        <v>288</v>
      </c>
      <c r="I37" s="136" t="s">
        <v>288</v>
      </c>
      <c r="J37" s="136" t="s">
        <v>288</v>
      </c>
      <c r="K37" s="136" t="s">
        <v>289</v>
      </c>
      <c r="L37" s="66"/>
      <c r="M37" s="114"/>
      <c r="N37" s="164" t="s">
        <v>288</v>
      </c>
      <c r="O37" s="163" t="s">
        <v>288</v>
      </c>
      <c r="P37" s="163" t="s">
        <v>288</v>
      </c>
      <c r="Q37" s="163" t="s">
        <v>289</v>
      </c>
      <c r="R37" s="66"/>
    </row>
    <row r="38" spans="1:18" ht="15">
      <c r="A38" s="116"/>
      <c r="B38" s="139"/>
      <c r="C38" s="139"/>
      <c r="D38" s="139"/>
      <c r="E38" s="139"/>
      <c r="F38" s="66"/>
      <c r="G38" s="90"/>
      <c r="H38" s="140"/>
      <c r="I38" s="140"/>
      <c r="J38" s="140"/>
      <c r="K38" s="140"/>
      <c r="L38" s="66"/>
      <c r="M38" s="116"/>
      <c r="N38" s="165"/>
      <c r="O38" s="165"/>
      <c r="P38" s="165"/>
      <c r="Q38" s="165"/>
      <c r="R38" s="66"/>
    </row>
    <row r="39" spans="1:42" ht="12.75">
      <c r="A39" s="77" t="s">
        <v>324</v>
      </c>
      <c r="B39" s="78">
        <f>(B13-B28)</f>
        <v>-145338</v>
      </c>
      <c r="C39" s="78">
        <f>(C13-C28)</f>
        <v>-40862</v>
      </c>
      <c r="D39" s="78">
        <f>(D13-D28)</f>
        <v>-42048</v>
      </c>
      <c r="E39" s="78">
        <f>(E13-E28)</f>
        <v>-1186</v>
      </c>
      <c r="F39" s="66"/>
      <c r="G39" s="77" t="s">
        <v>325</v>
      </c>
      <c r="H39" s="78">
        <f>(H13-H28)</f>
        <v>-1014803</v>
      </c>
      <c r="I39" s="78">
        <f>(I13-I28)</f>
        <v>-1120110</v>
      </c>
      <c r="J39" s="78">
        <f>(J13-J28)</f>
        <v>-1118776</v>
      </c>
      <c r="K39" s="78">
        <f>(K13-K28)</f>
        <v>1334</v>
      </c>
      <c r="L39" s="66"/>
      <c r="M39" s="77" t="s">
        <v>326</v>
      </c>
      <c r="N39" s="78">
        <f>(N13-N28)</f>
        <v>-1160141</v>
      </c>
      <c r="O39" s="78">
        <f>(O13-O28)</f>
        <v>-1160972</v>
      </c>
      <c r="P39" s="78">
        <f>(P13-P28)</f>
        <v>-1160824</v>
      </c>
      <c r="Q39" s="78">
        <f>(Q13-Q28)</f>
        <v>148</v>
      </c>
      <c r="R39" s="66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1:18" ht="15">
      <c r="A40" s="68" t="s">
        <v>289</v>
      </c>
      <c r="B40" s="68"/>
      <c r="C40" s="67"/>
      <c r="D40" s="67"/>
      <c r="E40" s="67"/>
      <c r="F40" s="65"/>
      <c r="G40" s="68"/>
      <c r="H40" s="68"/>
      <c r="I40" s="67"/>
      <c r="J40" s="67"/>
      <c r="K40" s="67"/>
      <c r="L40" s="65"/>
      <c r="M40" s="69"/>
      <c r="N40" s="69"/>
      <c r="O40" s="67"/>
      <c r="P40" s="67"/>
      <c r="Q40" s="67"/>
      <c r="R40" s="66"/>
    </row>
    <row r="41" spans="1:18" ht="15">
      <c r="A41" s="68"/>
      <c r="B41" s="68"/>
      <c r="C41" s="67"/>
      <c r="D41" s="67"/>
      <c r="E41" s="67"/>
      <c r="F41" s="65"/>
      <c r="G41" s="68"/>
      <c r="H41" s="68"/>
      <c r="I41" s="67"/>
      <c r="J41" s="67"/>
      <c r="K41" s="67"/>
      <c r="L41" s="65"/>
      <c r="M41" s="68"/>
      <c r="N41" s="68"/>
      <c r="O41" s="67"/>
      <c r="P41" s="67"/>
      <c r="Q41" s="67"/>
      <c r="R41" s="66"/>
    </row>
    <row r="42" spans="1:18" ht="15">
      <c r="A42" s="158" t="s">
        <v>158</v>
      </c>
      <c r="B42" s="158"/>
      <c r="C42" s="67"/>
      <c r="D42" s="67"/>
      <c r="E42" s="67"/>
      <c r="F42" s="65"/>
      <c r="G42" s="68"/>
      <c r="H42" s="68"/>
      <c r="I42" s="67"/>
      <c r="J42" s="67"/>
      <c r="K42" s="67"/>
      <c r="L42" s="65"/>
      <c r="M42" s="68"/>
      <c r="N42" s="68"/>
      <c r="O42" s="67"/>
      <c r="P42" s="67"/>
      <c r="Q42" s="67"/>
      <c r="R42" s="66"/>
    </row>
    <row r="43" spans="1:18" ht="15">
      <c r="A43" s="92" t="s">
        <v>159</v>
      </c>
      <c r="B43" s="92"/>
      <c r="C43" s="65"/>
      <c r="D43" s="65"/>
      <c r="E43" s="65"/>
      <c r="F43" s="65"/>
      <c r="G43" s="65"/>
      <c r="H43" s="65"/>
      <c r="I43" s="70"/>
      <c r="J43" s="70"/>
      <c r="K43" s="70"/>
      <c r="L43" s="65"/>
      <c r="M43" s="70"/>
      <c r="N43" s="70"/>
      <c r="O43" s="70"/>
      <c r="P43" s="70"/>
      <c r="Q43" s="70"/>
      <c r="R43" s="66"/>
    </row>
    <row r="44" spans="1:18" ht="15">
      <c r="A44" s="65"/>
      <c r="B44" s="65"/>
      <c r="C44" s="65"/>
      <c r="D44" s="65"/>
      <c r="E44" s="65"/>
      <c r="F44" s="65"/>
      <c r="G44" s="65"/>
      <c r="H44" s="65"/>
      <c r="I44" s="70"/>
      <c r="J44" s="70"/>
      <c r="K44" s="70"/>
      <c r="L44" s="65"/>
      <c r="M44" s="70"/>
      <c r="N44" s="70"/>
      <c r="O44" s="70"/>
      <c r="P44" s="70"/>
      <c r="Q44" s="70"/>
      <c r="R44" s="66"/>
    </row>
    <row r="45" spans="1:18" ht="1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70"/>
      <c r="P45" s="65"/>
      <c r="Q45" s="65"/>
      <c r="R45" s="66"/>
    </row>
    <row r="46" spans="1:17" ht="1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</row>
    <row r="47" spans="1:17" ht="1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</row>
    <row r="48" spans="1:17" ht="1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</row>
  </sheetData>
  <mergeCells count="9">
    <mergeCell ref="N35:P35"/>
    <mergeCell ref="N19:P19"/>
    <mergeCell ref="N4:P4"/>
    <mergeCell ref="B35:D35"/>
    <mergeCell ref="B19:D19"/>
    <mergeCell ref="B4:D4"/>
    <mergeCell ref="H35:J35"/>
    <mergeCell ref="H19:J19"/>
    <mergeCell ref="H4:J4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65" r:id="rId1"/>
  <headerFooter alignWithMargins="0">
    <oddHeader>&amp;C&amp;"Times New Roman CE,Normál"3/3.
Működési és felhalmozási költségvetés egyensúlyának
alakulása&amp;R&amp;"Times New Roman CE,Normál" sz.önk.rendelethez
1. sz. melléklet
(ezer ft-ban)</oddHeader>
    <oddFooter>&amp;L&amp;"Times New Roman CE,Normál"&amp;8&amp;D/&amp;T
Molnár György
gazdasági igazgató&amp;C&amp;"Times New Roman,Normál"
&amp;"Times New Roman CE,Normál"&amp;8&amp;F/&amp;A/Balogh Réka&amp;R
&amp;"Times New Roman CE,Normál"&amp;8............/............oldal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6"/>
  <sheetViews>
    <sheetView zoomScale="75" zoomScaleNormal="75" zoomScaleSheetLayoutView="75" workbookViewId="0" topLeftCell="A148">
      <selection activeCell="D132" sqref="D125:W132"/>
    </sheetView>
  </sheetViews>
  <sheetFormatPr defaultColWidth="9.140625" defaultRowHeight="12.75"/>
  <cols>
    <col min="1" max="1" width="7.7109375" style="0" customWidth="1"/>
    <col min="2" max="2" width="58.140625" style="0" customWidth="1"/>
    <col min="3" max="3" width="12.57421875" style="0" customWidth="1"/>
    <col min="4" max="4" width="13.140625" style="0" customWidth="1"/>
    <col min="5" max="5" width="12.57421875" style="0" customWidth="1"/>
    <col min="6" max="6" width="10.140625" style="0" customWidth="1"/>
  </cols>
  <sheetData>
    <row r="1" spans="1:6" ht="12.75">
      <c r="A1" s="87" t="s">
        <v>327</v>
      </c>
      <c r="B1" s="35" t="s">
        <v>289</v>
      </c>
      <c r="C1" s="18" t="s">
        <v>209</v>
      </c>
      <c r="D1" s="87" t="s">
        <v>284</v>
      </c>
      <c r="E1" s="119" t="s">
        <v>720</v>
      </c>
      <c r="F1" s="119" t="s">
        <v>282</v>
      </c>
    </row>
    <row r="2" spans="1:6" ht="12.75">
      <c r="A2" s="89" t="s">
        <v>328</v>
      </c>
      <c r="B2" s="19" t="s">
        <v>329</v>
      </c>
      <c r="C2" s="19" t="s">
        <v>330</v>
      </c>
      <c r="D2" s="89" t="s">
        <v>330</v>
      </c>
      <c r="E2" s="120" t="s">
        <v>330</v>
      </c>
      <c r="F2" s="120" t="s">
        <v>285</v>
      </c>
    </row>
    <row r="3" spans="1:6" ht="13.5">
      <c r="A3" s="482" t="s">
        <v>283</v>
      </c>
      <c r="B3" s="478"/>
      <c r="C3" s="478"/>
      <c r="D3" s="478"/>
      <c r="E3" s="478"/>
      <c r="F3" s="483"/>
    </row>
    <row r="4" spans="1:6" ht="12.75">
      <c r="A4" s="426">
        <v>1</v>
      </c>
      <c r="B4" s="36" t="s">
        <v>164</v>
      </c>
      <c r="C4" s="445">
        <f>SUM(C5:C8)</f>
        <v>1614196</v>
      </c>
      <c r="D4" s="445">
        <f>SUM(D5:D8)</f>
        <v>1800574</v>
      </c>
      <c r="E4" s="445">
        <f>SUM(E5:E8)</f>
        <v>1884472</v>
      </c>
      <c r="F4" s="121">
        <f>SUM(F5:F8)</f>
        <v>83898</v>
      </c>
    </row>
    <row r="5" spans="1:6" ht="12.75">
      <c r="A5" s="218">
        <v>1.1</v>
      </c>
      <c r="B5" s="219" t="s">
        <v>74</v>
      </c>
      <c r="C5" s="219">
        <v>1145235</v>
      </c>
      <c r="D5" s="221">
        <v>1187776</v>
      </c>
      <c r="E5" s="74">
        <f>(D5+F5)</f>
        <v>1236231</v>
      </c>
      <c r="F5" s="221">
        <v>48455</v>
      </c>
    </row>
    <row r="6" spans="1:6" ht="12.75">
      <c r="A6" s="220">
        <v>1.2</v>
      </c>
      <c r="B6" s="217" t="s">
        <v>672</v>
      </c>
      <c r="C6" s="217">
        <v>187552</v>
      </c>
      <c r="D6" s="222">
        <v>176858</v>
      </c>
      <c r="E6" s="75">
        <f>(D6+F6)</f>
        <v>175367</v>
      </c>
      <c r="F6" s="222">
        <v>-1491</v>
      </c>
    </row>
    <row r="7" spans="1:6" ht="12.75">
      <c r="A7" s="220">
        <v>1.3</v>
      </c>
      <c r="B7" s="217" t="s">
        <v>75</v>
      </c>
      <c r="C7" s="217">
        <v>28255</v>
      </c>
      <c r="D7" s="222">
        <v>212985</v>
      </c>
      <c r="E7" s="75">
        <f>(D7+F7)</f>
        <v>248148</v>
      </c>
      <c r="F7" s="222">
        <v>35163</v>
      </c>
    </row>
    <row r="8" spans="1:6" ht="12.75">
      <c r="A8" s="223">
        <v>1.4</v>
      </c>
      <c r="B8" s="224" t="s">
        <v>257</v>
      </c>
      <c r="C8" s="224">
        <v>253154</v>
      </c>
      <c r="D8" s="225">
        <v>222955</v>
      </c>
      <c r="E8" s="76">
        <f>(D8+F8)</f>
        <v>224726</v>
      </c>
      <c r="F8" s="225">
        <v>1771</v>
      </c>
    </row>
    <row r="9" spans="1:6" ht="12.75">
      <c r="A9" s="390">
        <v>2.1</v>
      </c>
      <c r="B9" s="391" t="s">
        <v>331</v>
      </c>
      <c r="C9" s="77">
        <v>250000</v>
      </c>
      <c r="D9" s="77">
        <v>300000</v>
      </c>
      <c r="E9" s="78">
        <f>(D9+F9)</f>
        <v>300000</v>
      </c>
      <c r="F9" s="77">
        <v>0</v>
      </c>
    </row>
    <row r="10" spans="1:6" ht="12.75">
      <c r="A10" s="226">
        <v>2.2</v>
      </c>
      <c r="B10" s="227" t="s">
        <v>68</v>
      </c>
      <c r="C10" s="76">
        <f>SUM(C11:C16)</f>
        <v>2375100</v>
      </c>
      <c r="D10" s="76">
        <f>SUM(D11:D16)</f>
        <v>2380600</v>
      </c>
      <c r="E10" s="122">
        <f>SUM(E11:E16)</f>
        <v>2380600</v>
      </c>
      <c r="F10" s="76">
        <f>SUM(F11:F16)</f>
        <v>0</v>
      </c>
    </row>
    <row r="11" spans="1:6" ht="12.75">
      <c r="A11" s="218" t="s">
        <v>334</v>
      </c>
      <c r="B11" s="219" t="s">
        <v>258</v>
      </c>
      <c r="C11" s="219">
        <v>198000</v>
      </c>
      <c r="D11" s="228">
        <v>198000</v>
      </c>
      <c r="E11" s="74">
        <f aca="true" t="shared" si="0" ref="E11:E16">(D11+F11)</f>
        <v>198000</v>
      </c>
      <c r="F11" s="231">
        <v>0</v>
      </c>
    </row>
    <row r="12" spans="1:6" ht="12.75">
      <c r="A12" s="220" t="s">
        <v>335</v>
      </c>
      <c r="B12" s="217" t="s">
        <v>259</v>
      </c>
      <c r="C12" s="217">
        <v>250000</v>
      </c>
      <c r="D12" s="229">
        <v>250000</v>
      </c>
      <c r="E12" s="75">
        <f t="shared" si="0"/>
        <v>250000</v>
      </c>
      <c r="F12" s="232">
        <v>0</v>
      </c>
    </row>
    <row r="13" spans="1:6" ht="12.75">
      <c r="A13" s="220" t="s">
        <v>336</v>
      </c>
      <c r="B13" s="217" t="s">
        <v>260</v>
      </c>
      <c r="C13" s="217">
        <v>127000</v>
      </c>
      <c r="D13" s="229">
        <v>132500</v>
      </c>
      <c r="E13" s="75">
        <f t="shared" si="0"/>
        <v>132500</v>
      </c>
      <c r="F13" s="232">
        <v>0</v>
      </c>
    </row>
    <row r="14" spans="1:6" ht="12.75">
      <c r="A14" s="220" t="s">
        <v>337</v>
      </c>
      <c r="B14" s="217" t="s">
        <v>261</v>
      </c>
      <c r="C14" s="217">
        <v>1760000</v>
      </c>
      <c r="D14" s="229">
        <v>1760000</v>
      </c>
      <c r="E14" s="75">
        <f t="shared" si="0"/>
        <v>1760000</v>
      </c>
      <c r="F14" s="232">
        <v>0</v>
      </c>
    </row>
    <row r="15" spans="1:6" ht="12.75">
      <c r="A15" s="220" t="s">
        <v>338</v>
      </c>
      <c r="B15" s="217" t="s">
        <v>262</v>
      </c>
      <c r="C15" s="217">
        <v>2100</v>
      </c>
      <c r="D15" s="229">
        <v>2100</v>
      </c>
      <c r="E15" s="75">
        <f t="shared" si="0"/>
        <v>2100</v>
      </c>
      <c r="F15" s="232">
        <v>0</v>
      </c>
    </row>
    <row r="16" spans="1:6" ht="12.75">
      <c r="A16" s="223" t="s">
        <v>339</v>
      </c>
      <c r="B16" s="442" t="s">
        <v>263</v>
      </c>
      <c r="C16" s="224">
        <v>38000</v>
      </c>
      <c r="D16" s="230">
        <v>38000</v>
      </c>
      <c r="E16" s="76">
        <f t="shared" si="0"/>
        <v>38000</v>
      </c>
      <c r="F16" s="443">
        <v>0</v>
      </c>
    </row>
    <row r="17" spans="1:6" ht="12.75">
      <c r="A17" s="390">
        <v>2.3</v>
      </c>
      <c r="B17" s="233" t="s">
        <v>340</v>
      </c>
      <c r="C17" s="444">
        <f>SUM(C18:C21)</f>
        <v>1651226</v>
      </c>
      <c r="D17" s="444">
        <f>SUM(D18:D21)</f>
        <v>1661226</v>
      </c>
      <c r="E17" s="444">
        <f>SUM(E18:E21)</f>
        <v>1661226</v>
      </c>
      <c r="F17" s="123">
        <f>SUM(F18:F21)</f>
        <v>0</v>
      </c>
    </row>
    <row r="18" spans="1:6" ht="12.75">
      <c r="A18" s="218" t="s">
        <v>341</v>
      </c>
      <c r="B18" s="219" t="s">
        <v>201</v>
      </c>
      <c r="C18" s="219">
        <v>825577</v>
      </c>
      <c r="D18" s="228">
        <v>825577</v>
      </c>
      <c r="E18" s="74">
        <f>(D18+F18)</f>
        <v>825577</v>
      </c>
      <c r="F18" s="221">
        <v>0</v>
      </c>
    </row>
    <row r="19" spans="1:6" ht="12.75">
      <c r="A19" s="220" t="s">
        <v>342</v>
      </c>
      <c r="B19" s="217" t="s">
        <v>202</v>
      </c>
      <c r="C19" s="217">
        <v>518049</v>
      </c>
      <c r="D19" s="229">
        <v>518049</v>
      </c>
      <c r="E19" s="75">
        <f>(D19+F19)</f>
        <v>518049</v>
      </c>
      <c r="F19" s="222">
        <v>0</v>
      </c>
    </row>
    <row r="20" spans="1:6" ht="12.75">
      <c r="A20" s="220" t="s">
        <v>343</v>
      </c>
      <c r="B20" s="217" t="s">
        <v>203</v>
      </c>
      <c r="C20" s="217">
        <v>305000</v>
      </c>
      <c r="D20" s="229">
        <v>315000</v>
      </c>
      <c r="E20" s="75">
        <f aca="true" t="shared" si="1" ref="E20:E26">(D20+F20)</f>
        <v>315000</v>
      </c>
      <c r="F20" s="222">
        <v>0</v>
      </c>
    </row>
    <row r="21" spans="1:6" ht="12.75">
      <c r="A21" s="234" t="s">
        <v>344</v>
      </c>
      <c r="B21" s="217" t="s">
        <v>264</v>
      </c>
      <c r="C21" s="235">
        <v>2600</v>
      </c>
      <c r="D21" s="237">
        <v>2600</v>
      </c>
      <c r="E21" s="75">
        <f t="shared" si="1"/>
        <v>2600</v>
      </c>
      <c r="F21" s="222">
        <v>0</v>
      </c>
    </row>
    <row r="22" spans="1:6" ht="12.75">
      <c r="A22" s="234">
        <v>2.4</v>
      </c>
      <c r="B22" s="217" t="s">
        <v>675</v>
      </c>
      <c r="C22" s="235">
        <v>1000</v>
      </c>
      <c r="D22" s="237">
        <v>1000</v>
      </c>
      <c r="E22" s="75">
        <f t="shared" si="1"/>
        <v>1000</v>
      </c>
      <c r="F22" s="222">
        <v>0</v>
      </c>
    </row>
    <row r="23" spans="1:6" ht="12.75">
      <c r="A23" s="220">
        <v>2.5</v>
      </c>
      <c r="B23" s="217" t="s">
        <v>165</v>
      </c>
      <c r="C23" s="236">
        <v>252419</v>
      </c>
      <c r="D23" s="91">
        <v>269067</v>
      </c>
      <c r="E23" s="75">
        <f t="shared" si="1"/>
        <v>269067</v>
      </c>
      <c r="F23" s="222">
        <v>0</v>
      </c>
    </row>
    <row r="24" spans="1:6" ht="12.75">
      <c r="A24" s="220">
        <v>2.6</v>
      </c>
      <c r="B24" s="217" t="s">
        <v>345</v>
      </c>
      <c r="C24" s="217">
        <v>377000</v>
      </c>
      <c r="D24" s="229">
        <v>368500</v>
      </c>
      <c r="E24" s="75">
        <f t="shared" si="1"/>
        <v>368500</v>
      </c>
      <c r="F24" s="222">
        <v>0</v>
      </c>
    </row>
    <row r="25" spans="1:6" ht="12.75">
      <c r="A25" s="220">
        <v>2.7</v>
      </c>
      <c r="B25" s="217" t="s">
        <v>346</v>
      </c>
      <c r="C25" s="217">
        <v>30000</v>
      </c>
      <c r="D25" s="229">
        <v>35000</v>
      </c>
      <c r="E25" s="75">
        <f t="shared" si="1"/>
        <v>35000</v>
      </c>
      <c r="F25" s="222">
        <v>0</v>
      </c>
    </row>
    <row r="26" spans="1:6" ht="12.75">
      <c r="A26" s="220">
        <v>2.8</v>
      </c>
      <c r="B26" s="217" t="s">
        <v>347</v>
      </c>
      <c r="C26" s="217">
        <v>5844423</v>
      </c>
      <c r="D26" s="75">
        <f>(D27+D28)</f>
        <v>5845642</v>
      </c>
      <c r="E26" s="75">
        <f t="shared" si="1"/>
        <v>5845642</v>
      </c>
      <c r="F26" s="75">
        <f>(F27+F28)</f>
        <v>0</v>
      </c>
    </row>
    <row r="27" spans="1:6" ht="12.75">
      <c r="A27" s="220" t="s">
        <v>351</v>
      </c>
      <c r="B27" s="217" t="s">
        <v>151</v>
      </c>
      <c r="C27" s="217">
        <v>4917766</v>
      </c>
      <c r="D27" s="229">
        <v>4918389</v>
      </c>
      <c r="E27" s="75">
        <f>(D27+F27)</f>
        <v>4918389</v>
      </c>
      <c r="F27" s="222">
        <v>0</v>
      </c>
    </row>
    <row r="28" spans="1:6" ht="12.75">
      <c r="A28" s="220" t="s">
        <v>458</v>
      </c>
      <c r="B28" s="217" t="s">
        <v>350</v>
      </c>
      <c r="C28" s="217">
        <v>926657</v>
      </c>
      <c r="D28" s="229">
        <v>927253</v>
      </c>
      <c r="E28" s="75">
        <f>(D28+F28)</f>
        <v>927253</v>
      </c>
      <c r="F28" s="222">
        <v>0</v>
      </c>
    </row>
    <row r="29" spans="1:6" ht="12.75">
      <c r="A29" s="220">
        <v>2.9</v>
      </c>
      <c r="B29" s="217" t="s">
        <v>166</v>
      </c>
      <c r="C29" s="217">
        <v>909474</v>
      </c>
      <c r="D29" s="389">
        <v>919006</v>
      </c>
      <c r="E29" s="75">
        <f>(D29+F29)</f>
        <v>920405</v>
      </c>
      <c r="F29" s="222">
        <v>1399</v>
      </c>
    </row>
    <row r="30" spans="1:6" ht="12.75">
      <c r="A30" s="220" t="s">
        <v>353</v>
      </c>
      <c r="B30" s="217" t="s">
        <v>265</v>
      </c>
      <c r="C30" s="217">
        <v>281456</v>
      </c>
      <c r="D30" s="229">
        <v>281456</v>
      </c>
      <c r="E30" s="75">
        <f>(D30+F30)</f>
        <v>281456</v>
      </c>
      <c r="F30" s="222">
        <v>0</v>
      </c>
    </row>
    <row r="31" spans="1:6" ht="12.75">
      <c r="A31" s="392">
        <v>2.1</v>
      </c>
      <c r="B31" s="217" t="s">
        <v>352</v>
      </c>
      <c r="C31" s="75">
        <f>SUM(C32:C33)</f>
        <v>313240</v>
      </c>
      <c r="D31" s="75">
        <f>SUM(D32:D33)</f>
        <v>317749</v>
      </c>
      <c r="E31" s="75">
        <f>SUM(E32:E33)</f>
        <v>317749</v>
      </c>
      <c r="F31" s="75">
        <f>SUM(F32:F33)</f>
        <v>0</v>
      </c>
    </row>
    <row r="32" spans="1:6" ht="12.75">
      <c r="A32" s="220" t="s">
        <v>673</v>
      </c>
      <c r="B32" s="217" t="s">
        <v>266</v>
      </c>
      <c r="C32" s="217">
        <v>200200</v>
      </c>
      <c r="D32" s="229">
        <v>223200</v>
      </c>
      <c r="E32" s="75">
        <f>(D32+F32)</f>
        <v>223200</v>
      </c>
      <c r="F32" s="222">
        <v>0</v>
      </c>
    </row>
    <row r="33" spans="1:6" ht="12.75">
      <c r="A33" s="220" t="s">
        <v>674</v>
      </c>
      <c r="B33" s="217" t="s">
        <v>267</v>
      </c>
      <c r="C33" s="217">
        <v>113040</v>
      </c>
      <c r="D33" s="229">
        <v>94549</v>
      </c>
      <c r="E33" s="75">
        <f aca="true" t="shared" si="2" ref="E33:E42">(D33+F33)</f>
        <v>94549</v>
      </c>
      <c r="F33" s="222">
        <v>0</v>
      </c>
    </row>
    <row r="34" spans="1:6" ht="12.75">
      <c r="A34" s="220">
        <v>2.11</v>
      </c>
      <c r="B34" s="217" t="s">
        <v>207</v>
      </c>
      <c r="C34" s="217">
        <v>2856</v>
      </c>
      <c r="D34" s="389">
        <v>77230</v>
      </c>
      <c r="E34" s="75">
        <f t="shared" si="2"/>
        <v>77932</v>
      </c>
      <c r="F34" s="389">
        <v>702</v>
      </c>
    </row>
    <row r="35" spans="1:6" ht="12.75">
      <c r="A35" s="220">
        <v>2.12</v>
      </c>
      <c r="B35" s="217" t="s">
        <v>354</v>
      </c>
      <c r="C35" s="217">
        <v>7651</v>
      </c>
      <c r="D35" s="229">
        <v>8463</v>
      </c>
      <c r="E35" s="75">
        <f t="shared" si="2"/>
        <v>8463</v>
      </c>
      <c r="F35" s="222">
        <v>0</v>
      </c>
    </row>
    <row r="36" spans="1:6" ht="12.75">
      <c r="A36" s="220">
        <v>2.13</v>
      </c>
      <c r="B36" s="217" t="s">
        <v>208</v>
      </c>
      <c r="C36" s="217">
        <v>149014</v>
      </c>
      <c r="D36" s="72">
        <v>117407</v>
      </c>
      <c r="E36" s="75">
        <f t="shared" si="2"/>
        <v>126903</v>
      </c>
      <c r="F36" s="72">
        <v>9496</v>
      </c>
    </row>
    <row r="37" spans="1:6" ht="12.75">
      <c r="A37" s="220">
        <v>2.14</v>
      </c>
      <c r="B37" s="217" t="s">
        <v>355</v>
      </c>
      <c r="C37" s="217">
        <v>65959</v>
      </c>
      <c r="D37" s="229">
        <v>98967</v>
      </c>
      <c r="E37" s="75">
        <f t="shared" si="2"/>
        <v>98967</v>
      </c>
      <c r="F37" s="222">
        <v>0</v>
      </c>
    </row>
    <row r="38" spans="1:6" ht="12.75">
      <c r="A38" s="220">
        <v>2.15</v>
      </c>
      <c r="B38" s="217" t="s">
        <v>150</v>
      </c>
      <c r="C38" s="217">
        <v>0</v>
      </c>
      <c r="D38" s="238">
        <v>60718</v>
      </c>
      <c r="E38" s="75">
        <f t="shared" si="2"/>
        <v>60718</v>
      </c>
      <c r="F38" s="238">
        <v>0</v>
      </c>
    </row>
    <row r="39" spans="1:6" ht="12.75">
      <c r="A39" s="220">
        <v>2.16</v>
      </c>
      <c r="B39" s="217" t="s">
        <v>356</v>
      </c>
      <c r="C39" s="217">
        <v>18735</v>
      </c>
      <c r="D39" s="75">
        <f>'[1]gond.ö.'!AQ37</f>
        <v>23508</v>
      </c>
      <c r="E39" s="75">
        <f t="shared" si="2"/>
        <v>23508</v>
      </c>
      <c r="F39" s="75">
        <f>'[1]gond.ö.'!AS37</f>
        <v>0</v>
      </c>
    </row>
    <row r="40" spans="1:6" ht="12.75">
      <c r="A40" s="223">
        <v>2.17</v>
      </c>
      <c r="B40" s="224" t="s">
        <v>873</v>
      </c>
      <c r="C40" s="224">
        <v>0</v>
      </c>
      <c r="D40" s="73">
        <v>0</v>
      </c>
      <c r="E40" s="76">
        <f t="shared" si="2"/>
        <v>480000</v>
      </c>
      <c r="F40" s="73">
        <v>480000</v>
      </c>
    </row>
    <row r="41" spans="1:6" ht="12.75">
      <c r="A41" s="130" t="s">
        <v>357</v>
      </c>
      <c r="B41" s="37" t="s">
        <v>358</v>
      </c>
      <c r="C41" s="33">
        <f>(C9+C10+C17+C22+C23+C24+C25+C26+C29+C31+C34+C35+C36+C37+C38+C39+C40)</f>
        <v>12248097</v>
      </c>
      <c r="D41" s="33">
        <f>(D9+D10+D17+D22+D23+D24+D25+D26+D29+D31+D34+D35+D36+D37+D38+D39+D40)</f>
        <v>12484083</v>
      </c>
      <c r="E41" s="33">
        <f>(E9+E10+E17+E22+E23+E24+E25+E26+E29+E31+E34+E35+E36+E37+E38+E39+E40)</f>
        <v>12975680</v>
      </c>
      <c r="F41" s="33">
        <f>(F9+F10+F17+F22+F23+F24+F25+F26+F29+F31+F34+F35+F36+F37+F38+F39+F40)</f>
        <v>491597</v>
      </c>
    </row>
    <row r="42" spans="1:6" s="451" customFormat="1" ht="12.75" hidden="1">
      <c r="A42" s="450" t="s">
        <v>362</v>
      </c>
      <c r="B42" s="430" t="s">
        <v>850</v>
      </c>
      <c r="C42" s="452">
        <v>0</v>
      </c>
      <c r="D42" s="452">
        <v>0</v>
      </c>
      <c r="E42" s="75">
        <f t="shared" si="2"/>
        <v>0</v>
      </c>
      <c r="F42" s="452">
        <v>0</v>
      </c>
    </row>
    <row r="43" spans="1:6" ht="12.75">
      <c r="A43" s="38" t="s">
        <v>359</v>
      </c>
      <c r="B43" s="39" t="s">
        <v>862</v>
      </c>
      <c r="C43" s="34">
        <f>(C4+C41+C42)</f>
        <v>13862293</v>
      </c>
      <c r="D43" s="34">
        <f>(D4+D41+D42)</f>
        <v>14284657</v>
      </c>
      <c r="E43" s="34">
        <f>(E4+E41+E42)</f>
        <v>14860152</v>
      </c>
      <c r="F43" s="34">
        <f>(F4+F41+F42)</f>
        <v>575495</v>
      </c>
    </row>
    <row r="44" spans="1:6" ht="13.5">
      <c r="A44" s="478" t="s">
        <v>360</v>
      </c>
      <c r="B44" s="478"/>
      <c r="C44" s="478"/>
      <c r="D44" s="478"/>
      <c r="E44" s="478"/>
      <c r="F44" s="478"/>
    </row>
    <row r="45" spans="1:6" ht="12.75">
      <c r="A45" s="40" t="s">
        <v>361</v>
      </c>
      <c r="B45" s="33" t="s">
        <v>213</v>
      </c>
      <c r="C45" s="33">
        <f>SUM(C46:C52)</f>
        <v>143417</v>
      </c>
      <c r="D45" s="33">
        <f>SUM(D46:D52)</f>
        <v>173334</v>
      </c>
      <c r="E45" s="33">
        <f>SUM(E46:E52)</f>
        <v>228562</v>
      </c>
      <c r="F45" s="33">
        <f>SUM(F46:F52)</f>
        <v>55228</v>
      </c>
    </row>
    <row r="46" spans="1:6" ht="12.75">
      <c r="A46" s="239">
        <v>1.1</v>
      </c>
      <c r="B46" s="217" t="s">
        <v>268</v>
      </c>
      <c r="C46" s="217">
        <v>0</v>
      </c>
      <c r="D46" s="222">
        <v>15978</v>
      </c>
      <c r="E46" s="74">
        <f aca="true" t="shared" si="3" ref="E46:E52">(D46+F46)</f>
        <v>15978</v>
      </c>
      <c r="F46" s="222">
        <v>0</v>
      </c>
    </row>
    <row r="47" spans="1:6" ht="12.75">
      <c r="A47" s="239">
        <v>1.2</v>
      </c>
      <c r="B47" s="217" t="s">
        <v>269</v>
      </c>
      <c r="C47" s="217">
        <v>500</v>
      </c>
      <c r="D47" s="222">
        <v>367</v>
      </c>
      <c r="E47" s="75">
        <f t="shared" si="3"/>
        <v>367</v>
      </c>
      <c r="F47" s="222">
        <v>0</v>
      </c>
    </row>
    <row r="48" spans="1:6" ht="12.75">
      <c r="A48" s="239">
        <v>1.3</v>
      </c>
      <c r="B48" s="217" t="s">
        <v>270</v>
      </c>
      <c r="C48" s="217">
        <v>2000</v>
      </c>
      <c r="D48" s="222">
        <v>1469</v>
      </c>
      <c r="E48" s="75">
        <f t="shared" si="3"/>
        <v>1789</v>
      </c>
      <c r="F48" s="222">
        <v>320</v>
      </c>
    </row>
    <row r="49" spans="1:6" ht="12.75">
      <c r="A49" s="239">
        <v>1.4</v>
      </c>
      <c r="B49" s="217" t="s">
        <v>677</v>
      </c>
      <c r="C49" s="217">
        <v>0</v>
      </c>
      <c r="D49" s="222">
        <v>1274</v>
      </c>
      <c r="E49" s="75">
        <f t="shared" si="3"/>
        <v>1567</v>
      </c>
      <c r="F49" s="222">
        <v>293</v>
      </c>
    </row>
    <row r="50" spans="1:6" ht="12.75">
      <c r="A50" s="239">
        <v>1.5</v>
      </c>
      <c r="B50" s="217" t="s">
        <v>89</v>
      </c>
      <c r="C50" s="217">
        <v>37551</v>
      </c>
      <c r="D50" s="222">
        <v>56405</v>
      </c>
      <c r="E50" s="75">
        <f t="shared" si="3"/>
        <v>112791</v>
      </c>
      <c r="F50" s="222">
        <v>56386</v>
      </c>
    </row>
    <row r="51" spans="1:6" ht="12.75">
      <c r="A51" s="239">
        <v>1.6</v>
      </c>
      <c r="B51" s="217" t="s">
        <v>676</v>
      </c>
      <c r="C51" s="217">
        <v>6100</v>
      </c>
      <c r="D51" s="222">
        <v>6100</v>
      </c>
      <c r="E51" s="75">
        <f t="shared" si="3"/>
        <v>6100</v>
      </c>
      <c r="F51" s="222">
        <v>0</v>
      </c>
    </row>
    <row r="52" spans="1:6" ht="12.75">
      <c r="A52" s="240">
        <v>1.7</v>
      </c>
      <c r="B52" s="224" t="s">
        <v>271</v>
      </c>
      <c r="C52" s="224">
        <v>97266</v>
      </c>
      <c r="D52" s="225">
        <v>91741</v>
      </c>
      <c r="E52" s="76">
        <f t="shared" si="3"/>
        <v>89970</v>
      </c>
      <c r="F52" s="225">
        <v>-1771</v>
      </c>
    </row>
    <row r="53" spans="1:6" ht="12.75">
      <c r="A53" s="11"/>
      <c r="B53" s="12"/>
      <c r="C53" s="12"/>
      <c r="D53" s="124"/>
      <c r="E53" s="128"/>
      <c r="F53" s="91"/>
    </row>
    <row r="54" spans="1:6" ht="12.75">
      <c r="A54" s="241" t="s">
        <v>357</v>
      </c>
      <c r="B54" s="242" t="s">
        <v>214</v>
      </c>
      <c r="C54" s="242">
        <v>9509</v>
      </c>
      <c r="D54" s="71">
        <v>32316</v>
      </c>
      <c r="E54" s="75">
        <f>(D54+F54)</f>
        <v>32316</v>
      </c>
      <c r="F54" s="71">
        <v>0</v>
      </c>
    </row>
    <row r="55" spans="1:6" ht="12.75">
      <c r="A55" s="239" t="s">
        <v>362</v>
      </c>
      <c r="B55" s="217" t="s">
        <v>363</v>
      </c>
      <c r="C55" s="217">
        <v>118794</v>
      </c>
      <c r="D55" s="229">
        <v>123846</v>
      </c>
      <c r="E55" s="75">
        <f>(D55+F55)</f>
        <v>123846</v>
      </c>
      <c r="F55" s="222">
        <v>0</v>
      </c>
    </row>
    <row r="56" spans="1:6" ht="12.75">
      <c r="A56" s="239" t="s">
        <v>364</v>
      </c>
      <c r="B56" s="217" t="s">
        <v>365</v>
      </c>
      <c r="C56" s="217">
        <v>174560</v>
      </c>
      <c r="D56" s="229">
        <v>218200</v>
      </c>
      <c r="E56" s="75">
        <f aca="true" t="shared" si="4" ref="E56:E66">(D56+F56)</f>
        <v>218200</v>
      </c>
      <c r="F56" s="222">
        <v>0</v>
      </c>
    </row>
    <row r="57" spans="1:6" ht="12.75">
      <c r="A57" s="239" t="s">
        <v>366</v>
      </c>
      <c r="B57" s="217" t="s">
        <v>367</v>
      </c>
      <c r="C57" s="217">
        <v>66000</v>
      </c>
      <c r="D57" s="229">
        <v>66000</v>
      </c>
      <c r="E57" s="75">
        <f t="shared" si="4"/>
        <v>66000</v>
      </c>
      <c r="F57" s="222">
        <v>0</v>
      </c>
    </row>
    <row r="58" spans="1:6" ht="12.75">
      <c r="A58" s="239" t="s">
        <v>368</v>
      </c>
      <c r="B58" s="217" t="s">
        <v>226</v>
      </c>
      <c r="C58" s="217">
        <v>645759</v>
      </c>
      <c r="D58" s="389">
        <v>669628</v>
      </c>
      <c r="E58" s="75">
        <f t="shared" si="4"/>
        <v>669628</v>
      </c>
      <c r="F58" s="389">
        <v>0</v>
      </c>
    </row>
    <row r="59" spans="1:6" ht="12.75">
      <c r="A59" s="239" t="s">
        <v>369</v>
      </c>
      <c r="B59" s="217" t="s">
        <v>678</v>
      </c>
      <c r="C59" s="217">
        <v>0</v>
      </c>
      <c r="D59" s="229">
        <v>128</v>
      </c>
      <c r="E59" s="75">
        <f t="shared" si="4"/>
        <v>128</v>
      </c>
      <c r="F59" s="389">
        <v>0</v>
      </c>
    </row>
    <row r="60" spans="1:6" ht="12.75">
      <c r="A60" s="239" t="s">
        <v>372</v>
      </c>
      <c r="B60" s="217" t="s">
        <v>373</v>
      </c>
      <c r="C60" s="217">
        <v>0</v>
      </c>
      <c r="D60" s="229">
        <v>800</v>
      </c>
      <c r="E60" s="75">
        <f t="shared" si="4"/>
        <v>800</v>
      </c>
      <c r="F60" s="389">
        <v>0</v>
      </c>
    </row>
    <row r="61" spans="1:6" ht="12.75">
      <c r="A61" s="239" t="s">
        <v>374</v>
      </c>
      <c r="B61" s="217" t="s">
        <v>375</v>
      </c>
      <c r="C61" s="217">
        <v>1096578</v>
      </c>
      <c r="D61" s="229">
        <v>1239269</v>
      </c>
      <c r="E61" s="75">
        <f t="shared" si="4"/>
        <v>1239269</v>
      </c>
      <c r="F61" s="222">
        <v>0</v>
      </c>
    </row>
    <row r="62" spans="1:6" ht="12.75">
      <c r="A62" s="239" t="s">
        <v>376</v>
      </c>
      <c r="B62" s="217" t="s">
        <v>215</v>
      </c>
      <c r="C62" s="217">
        <v>603018</v>
      </c>
      <c r="D62" s="389">
        <v>600576</v>
      </c>
      <c r="E62" s="75">
        <f t="shared" si="4"/>
        <v>600576</v>
      </c>
      <c r="F62" s="222">
        <v>0</v>
      </c>
    </row>
    <row r="63" spans="1:6" ht="12.75">
      <c r="A63" s="239" t="s">
        <v>377</v>
      </c>
      <c r="B63" s="217" t="s">
        <v>216</v>
      </c>
      <c r="C63" s="217">
        <v>49156</v>
      </c>
      <c r="D63" s="389">
        <v>127638</v>
      </c>
      <c r="E63" s="75">
        <f t="shared" si="4"/>
        <v>130238</v>
      </c>
      <c r="F63" s="222">
        <v>2600</v>
      </c>
    </row>
    <row r="64" spans="1:6" ht="12.75">
      <c r="A64" s="239" t="s">
        <v>378</v>
      </c>
      <c r="B64" s="217" t="s">
        <v>379</v>
      </c>
      <c r="C64" s="217">
        <v>0</v>
      </c>
      <c r="D64" s="229">
        <v>0</v>
      </c>
      <c r="E64" s="75">
        <f t="shared" si="4"/>
        <v>0</v>
      </c>
      <c r="F64" s="222">
        <v>0</v>
      </c>
    </row>
    <row r="65" spans="1:6" ht="12.75">
      <c r="A65" s="239" t="s">
        <v>380</v>
      </c>
      <c r="B65" s="217" t="s">
        <v>712</v>
      </c>
      <c r="C65" s="217">
        <v>0</v>
      </c>
      <c r="D65" s="229">
        <v>800</v>
      </c>
      <c r="E65" s="75">
        <f t="shared" si="4"/>
        <v>800</v>
      </c>
      <c r="F65" s="222">
        <v>0</v>
      </c>
    </row>
    <row r="66" spans="1:6" ht="12.75">
      <c r="A66" s="239" t="s">
        <v>469</v>
      </c>
      <c r="B66" s="224" t="s">
        <v>381</v>
      </c>
      <c r="C66" s="217">
        <v>0</v>
      </c>
      <c r="D66" s="73">
        <v>0</v>
      </c>
      <c r="E66" s="76">
        <f t="shared" si="4"/>
        <v>0</v>
      </c>
      <c r="F66" s="76">
        <f>'[1]gond.ö.'!AS38</f>
        <v>0</v>
      </c>
    </row>
    <row r="67" spans="1:6" ht="12.75">
      <c r="A67" s="41" t="s">
        <v>357</v>
      </c>
      <c r="B67" s="33" t="s">
        <v>382</v>
      </c>
      <c r="C67" s="93">
        <f>SUM(C54:C66)</f>
        <v>2763374</v>
      </c>
      <c r="D67" s="93">
        <f>SUM(D54:D66)</f>
        <v>3079201</v>
      </c>
      <c r="E67" s="93">
        <f>SUM(E54:E66)</f>
        <v>3081801</v>
      </c>
      <c r="F67" s="93">
        <f>SUM(F54:F66)</f>
        <v>2600</v>
      </c>
    </row>
    <row r="68" spans="1:6" ht="12.75">
      <c r="A68" s="42" t="s">
        <v>383</v>
      </c>
      <c r="B68" s="34" t="s">
        <v>384</v>
      </c>
      <c r="C68" s="125">
        <f>(C45+C67)</f>
        <v>2906791</v>
      </c>
      <c r="D68" s="125">
        <f>(D45+D67)</f>
        <v>3252535</v>
      </c>
      <c r="E68" s="125">
        <f>(E45+E67)</f>
        <v>3310363</v>
      </c>
      <c r="F68" s="125">
        <f>(F45+F67)</f>
        <v>57828</v>
      </c>
    </row>
    <row r="69" spans="1:6" ht="12.75">
      <c r="A69" s="43"/>
      <c r="B69" s="44" t="s">
        <v>385</v>
      </c>
      <c r="C69" s="95">
        <f>(C43+C68)</f>
        <v>16769084</v>
      </c>
      <c r="D69" s="95">
        <f>(D43+D68)</f>
        <v>17537192</v>
      </c>
      <c r="E69" s="95">
        <f>(E43+E68)</f>
        <v>18170515</v>
      </c>
      <c r="F69" s="95">
        <f>(F43+F68)</f>
        <v>633323</v>
      </c>
    </row>
    <row r="70" spans="1:6" ht="12.75">
      <c r="A70" s="241" t="s">
        <v>386</v>
      </c>
      <c r="B70" s="219" t="s">
        <v>387</v>
      </c>
      <c r="C70" s="74">
        <f>(C141-C69)</f>
        <v>1160141</v>
      </c>
      <c r="D70" s="74">
        <f>(D141-D69)</f>
        <v>1160972</v>
      </c>
      <c r="E70" s="74">
        <f>(E141-E69)</f>
        <v>1160824</v>
      </c>
      <c r="F70" s="74">
        <f>(F141-F69)</f>
        <v>-148</v>
      </c>
    </row>
    <row r="71" spans="1:6" ht="12.75">
      <c r="A71" s="239"/>
      <c r="B71" s="217" t="s">
        <v>388</v>
      </c>
      <c r="C71" s="217">
        <v>750925</v>
      </c>
      <c r="D71" s="229">
        <v>750925</v>
      </c>
      <c r="E71" s="75">
        <f>(D71+F71)</f>
        <v>750925</v>
      </c>
      <c r="F71" s="222">
        <v>0</v>
      </c>
    </row>
    <row r="72" spans="1:6" ht="12.75">
      <c r="A72" s="240"/>
      <c r="B72" s="224" t="s">
        <v>441</v>
      </c>
      <c r="C72" s="76">
        <f>(C70-C71)</f>
        <v>409216</v>
      </c>
      <c r="D72" s="76">
        <f>(D70-D71)</f>
        <v>410047</v>
      </c>
      <c r="E72" s="76">
        <f>(E70-E71)</f>
        <v>409899</v>
      </c>
      <c r="F72" s="76">
        <f>(F70-F71)</f>
        <v>-148</v>
      </c>
    </row>
    <row r="73" spans="1:6" ht="12.75">
      <c r="A73" s="243"/>
      <c r="B73" s="244" t="s">
        <v>389</v>
      </c>
      <c r="C73" s="393">
        <f>(C69+C70)</f>
        <v>17929225</v>
      </c>
      <c r="D73" s="393">
        <f>(D69+D70)</f>
        <v>18698164</v>
      </c>
      <c r="E73" s="393">
        <f>(E69+E70)</f>
        <v>19331339</v>
      </c>
      <c r="F73" s="267">
        <f>(F69+F70)</f>
        <v>633175</v>
      </c>
    </row>
    <row r="74" spans="1:6" ht="12.75">
      <c r="A74" s="7"/>
      <c r="B74" s="7"/>
      <c r="C74" s="7"/>
      <c r="D74" s="126"/>
      <c r="E74" s="66"/>
      <c r="F74" s="66"/>
    </row>
    <row r="75" spans="1:6" ht="12.75">
      <c r="A75" s="7"/>
      <c r="B75" s="7"/>
      <c r="C75" s="7"/>
      <c r="D75" s="126"/>
      <c r="E75" s="66"/>
      <c r="F75" s="66"/>
    </row>
    <row r="76" spans="1:6" ht="12.75">
      <c r="A76" s="7"/>
      <c r="B76" s="7"/>
      <c r="C76" s="7"/>
      <c r="D76" s="15"/>
      <c r="E76" s="7"/>
      <c r="F76" s="7"/>
    </row>
    <row r="77" spans="1:6" ht="12.75">
      <c r="A77" s="7"/>
      <c r="B77" s="7" t="s">
        <v>289</v>
      </c>
      <c r="C77" s="7"/>
      <c r="D77" s="15"/>
      <c r="E77" s="7"/>
      <c r="F77" s="7"/>
    </row>
    <row r="78" spans="1:6" ht="12.75">
      <c r="A78" s="18" t="s">
        <v>327</v>
      </c>
      <c r="B78" s="35" t="s">
        <v>289</v>
      </c>
      <c r="C78" s="18" t="s">
        <v>209</v>
      </c>
      <c r="D78" s="87" t="s">
        <v>284</v>
      </c>
      <c r="E78" s="119" t="s">
        <v>720</v>
      </c>
      <c r="F78" s="119" t="s">
        <v>282</v>
      </c>
    </row>
    <row r="79" spans="1:6" ht="12.75">
      <c r="A79" s="19" t="s">
        <v>328</v>
      </c>
      <c r="B79" s="19" t="s">
        <v>390</v>
      </c>
      <c r="C79" s="19" t="s">
        <v>330</v>
      </c>
      <c r="D79" s="89" t="s">
        <v>330</v>
      </c>
      <c r="E79" s="120" t="s">
        <v>330</v>
      </c>
      <c r="F79" s="120" t="s">
        <v>285</v>
      </c>
    </row>
    <row r="80" spans="1:6" ht="13.5">
      <c r="A80" s="479" t="s">
        <v>391</v>
      </c>
      <c r="B80" s="480"/>
      <c r="C80" s="480"/>
      <c r="D80" s="480"/>
      <c r="E80" s="480"/>
      <c r="F80" s="481"/>
    </row>
    <row r="81" spans="1:6" ht="12.75">
      <c r="A81" s="395" t="s">
        <v>361</v>
      </c>
      <c r="B81" s="265" t="s">
        <v>217</v>
      </c>
      <c r="C81" s="445">
        <f>SUM(C82+C83+C84+C87+C88)</f>
        <v>10058821</v>
      </c>
      <c r="D81" s="445">
        <f>SUM(D82+D83+D84+D87+D88)</f>
        <v>10866604</v>
      </c>
      <c r="E81" s="445">
        <f>SUM(E82+E83+E84+E87+E88)</f>
        <v>10974445</v>
      </c>
      <c r="F81" s="266">
        <f>SUM(F82+F83+F84+F87+F88)</f>
        <v>107841</v>
      </c>
    </row>
    <row r="82" spans="1:6" ht="12.75">
      <c r="A82" s="241">
        <v>1.1</v>
      </c>
      <c r="B82" s="219" t="s">
        <v>69</v>
      </c>
      <c r="C82" s="219">
        <v>5263784</v>
      </c>
      <c r="D82" s="245">
        <v>5779660</v>
      </c>
      <c r="E82" s="74">
        <f aca="true" t="shared" si="5" ref="E82:E88">(D82+F82)</f>
        <v>5812328</v>
      </c>
      <c r="F82" s="236">
        <v>32668</v>
      </c>
    </row>
    <row r="83" spans="1:6" ht="12.75">
      <c r="A83" s="239">
        <v>1.2</v>
      </c>
      <c r="B83" s="217" t="s">
        <v>70</v>
      </c>
      <c r="C83" s="217">
        <v>1760916</v>
      </c>
      <c r="D83" s="246">
        <v>1926194</v>
      </c>
      <c r="E83" s="75">
        <f t="shared" si="5"/>
        <v>1938578</v>
      </c>
      <c r="F83" s="236">
        <v>12384</v>
      </c>
    </row>
    <row r="84" spans="1:6" ht="12.75">
      <c r="A84" s="239">
        <v>1.3</v>
      </c>
      <c r="B84" s="217" t="s">
        <v>71</v>
      </c>
      <c r="C84" s="217">
        <v>3015716</v>
      </c>
      <c r="D84" s="246">
        <v>3105783</v>
      </c>
      <c r="E84" s="75">
        <f t="shared" si="5"/>
        <v>3153162</v>
      </c>
      <c r="F84" s="236">
        <v>47379</v>
      </c>
    </row>
    <row r="85" spans="1:6" ht="12.75">
      <c r="A85" s="239" t="s">
        <v>392</v>
      </c>
      <c r="B85" s="217" t="s">
        <v>393</v>
      </c>
      <c r="C85" s="217">
        <v>253154</v>
      </c>
      <c r="D85" s="246">
        <v>0</v>
      </c>
      <c r="E85" s="75">
        <f t="shared" si="5"/>
        <v>0</v>
      </c>
      <c r="F85" s="236">
        <v>0</v>
      </c>
    </row>
    <row r="86" spans="1:6" ht="12.75">
      <c r="A86" s="239" t="s">
        <v>394</v>
      </c>
      <c r="B86" s="217" t="s">
        <v>395</v>
      </c>
      <c r="C86" s="217">
        <v>2762562</v>
      </c>
      <c r="D86" s="246">
        <v>3105783</v>
      </c>
      <c r="E86" s="75">
        <f t="shared" si="5"/>
        <v>3153162</v>
      </c>
      <c r="F86" s="236">
        <v>47379</v>
      </c>
    </row>
    <row r="87" spans="1:6" ht="12.75">
      <c r="A87" s="239">
        <v>1.4</v>
      </c>
      <c r="B87" s="217" t="s">
        <v>72</v>
      </c>
      <c r="C87" s="217">
        <v>6243</v>
      </c>
      <c r="D87" s="246">
        <v>15071</v>
      </c>
      <c r="E87" s="75">
        <f t="shared" si="5"/>
        <v>15787</v>
      </c>
      <c r="F87" s="236">
        <v>716</v>
      </c>
    </row>
    <row r="88" spans="1:6" ht="12.75">
      <c r="A88" s="240">
        <v>1.5</v>
      </c>
      <c r="B88" s="224" t="s">
        <v>73</v>
      </c>
      <c r="C88" s="224">
        <v>12162</v>
      </c>
      <c r="D88" s="247">
        <v>39896</v>
      </c>
      <c r="E88" s="76">
        <f t="shared" si="5"/>
        <v>54590</v>
      </c>
      <c r="F88" s="236">
        <v>14694</v>
      </c>
    </row>
    <row r="89" spans="1:6" ht="12.75">
      <c r="A89" s="395">
        <v>2.1</v>
      </c>
      <c r="B89" s="30" t="s">
        <v>218</v>
      </c>
      <c r="C89" s="93">
        <f>(C90+C91+C92+C95)</f>
        <v>2859146</v>
      </c>
      <c r="D89" s="93">
        <f>(D90+D91+D92+D95)</f>
        <v>3239422</v>
      </c>
      <c r="E89" s="93">
        <f>(E90+E91+E92+E95)</f>
        <v>3268597</v>
      </c>
      <c r="F89" s="394">
        <f>(F90+F91+F92+F95)</f>
        <v>29175</v>
      </c>
    </row>
    <row r="90" spans="1:6" ht="12.75">
      <c r="A90" s="241" t="s">
        <v>332</v>
      </c>
      <c r="B90" s="219" t="s">
        <v>272</v>
      </c>
      <c r="C90" s="219">
        <v>799908</v>
      </c>
      <c r="D90" s="74">
        <f>'önk.kiad.'!D134</f>
        <v>944719</v>
      </c>
      <c r="E90" s="74">
        <f>'önk.kiad.'!E134</f>
        <v>952642</v>
      </c>
      <c r="F90" s="74">
        <f>'önk.kiad.'!F134</f>
        <v>7923</v>
      </c>
    </row>
    <row r="91" spans="1:6" ht="12.75">
      <c r="A91" s="239" t="s">
        <v>333</v>
      </c>
      <c r="B91" s="217" t="s">
        <v>70</v>
      </c>
      <c r="C91" s="217">
        <v>252112</v>
      </c>
      <c r="D91" s="75">
        <f>'önk.kiad.'!G134</f>
        <v>298806</v>
      </c>
      <c r="E91" s="75">
        <f>'önk.kiad.'!H134</f>
        <v>301098</v>
      </c>
      <c r="F91" s="75">
        <f>'önk.kiad.'!I134</f>
        <v>2292</v>
      </c>
    </row>
    <row r="92" spans="1:6" ht="12.75">
      <c r="A92" s="239" t="s">
        <v>396</v>
      </c>
      <c r="B92" s="217" t="s">
        <v>273</v>
      </c>
      <c r="C92" s="217">
        <v>709691</v>
      </c>
      <c r="D92" s="75">
        <f>'önk.kiad.'!M134</f>
        <v>783543</v>
      </c>
      <c r="E92" s="75">
        <f>'önk.kiad.'!N134</f>
        <v>797097</v>
      </c>
      <c r="F92" s="75">
        <f>'önk.kiad.'!O134</f>
        <v>13554</v>
      </c>
    </row>
    <row r="93" spans="1:6" ht="12.75">
      <c r="A93" s="239" t="s">
        <v>397</v>
      </c>
      <c r="B93" s="217" t="s">
        <v>445</v>
      </c>
      <c r="C93" s="217">
        <v>0</v>
      </c>
      <c r="D93" s="75">
        <f>'önk.kiad.'!P134</f>
        <v>0</v>
      </c>
      <c r="E93" s="75">
        <f>'önk.kiad.'!Q134</f>
        <v>0</v>
      </c>
      <c r="F93" s="75">
        <f>'önk.kiad.'!R134</f>
        <v>0</v>
      </c>
    </row>
    <row r="94" spans="1:6" ht="12.75">
      <c r="A94" s="239" t="s">
        <v>446</v>
      </c>
      <c r="B94" s="217" t="s">
        <v>447</v>
      </c>
      <c r="C94" s="217">
        <v>709691</v>
      </c>
      <c r="D94" s="75">
        <f>'önk.kiad.'!V134</f>
        <v>783543</v>
      </c>
      <c r="E94" s="75">
        <f>'önk.kiad.'!W134</f>
        <v>797097</v>
      </c>
      <c r="F94" s="75">
        <f>'önk.kiad.'!X134</f>
        <v>13554</v>
      </c>
    </row>
    <row r="95" spans="1:6" ht="12.75">
      <c r="A95" s="239" t="s">
        <v>448</v>
      </c>
      <c r="B95" s="217" t="s">
        <v>274</v>
      </c>
      <c r="C95" s="217">
        <v>1097435</v>
      </c>
      <c r="D95" s="75">
        <f>'önk.kiad.'!Y134</f>
        <v>1212354</v>
      </c>
      <c r="E95" s="75">
        <f>'önk.kiad.'!Z134</f>
        <v>1217760</v>
      </c>
      <c r="F95" s="75">
        <f>'önk.kiad.'!AA134</f>
        <v>5406</v>
      </c>
    </row>
    <row r="96" spans="1:6" ht="12.75">
      <c r="A96" s="239" t="s">
        <v>449</v>
      </c>
      <c r="B96" s="217" t="s">
        <v>219</v>
      </c>
      <c r="C96" s="217">
        <v>817173</v>
      </c>
      <c r="D96" s="75">
        <f>'szoc.pol.'!D38</f>
        <v>766129</v>
      </c>
      <c r="E96" s="75">
        <f>'szoc.pol.'!E38</f>
        <v>763624</v>
      </c>
      <c r="F96" s="75">
        <f>'szoc.pol.'!F38</f>
        <v>-2505</v>
      </c>
    </row>
    <row r="97" spans="1:6" ht="12.75">
      <c r="A97" s="239"/>
      <c r="B97" s="217"/>
      <c r="C97" s="217"/>
      <c r="D97" s="75"/>
      <c r="E97" s="75"/>
      <c r="F97" s="75"/>
    </row>
    <row r="98" spans="1:6" ht="12.75">
      <c r="A98" s="239"/>
      <c r="B98" s="248" t="s">
        <v>220</v>
      </c>
      <c r="C98" s="248">
        <v>3595</v>
      </c>
      <c r="D98" s="75">
        <f>'Kis.Ö.'!E30</f>
        <v>3755</v>
      </c>
      <c r="E98" s="75">
        <f>'Kis.Ö.'!F30</f>
        <v>3874</v>
      </c>
      <c r="F98" s="75">
        <f>'Kis.Ö.'!G30</f>
        <v>119</v>
      </c>
    </row>
    <row r="99" spans="1:6" ht="12.75">
      <c r="A99" s="239"/>
      <c r="B99" s="248" t="s">
        <v>221</v>
      </c>
      <c r="C99" s="248">
        <v>2568</v>
      </c>
      <c r="D99" s="75">
        <f>'Kis.Ö.'!L30</f>
        <v>6399</v>
      </c>
      <c r="E99" s="75">
        <f>'Kis.Ö.'!M30</f>
        <v>4869</v>
      </c>
      <c r="F99" s="75">
        <f>'Kis.Ö.'!N30</f>
        <v>-1530</v>
      </c>
    </row>
    <row r="100" spans="1:6" ht="12.75">
      <c r="A100" s="239"/>
      <c r="B100" s="248" t="s">
        <v>370</v>
      </c>
      <c r="C100" s="248">
        <v>1767</v>
      </c>
      <c r="D100" s="75">
        <f>'Kis.Ö. (2)'!E30</f>
        <v>2925</v>
      </c>
      <c r="E100" s="75">
        <f>'Kis.Ö. (2)'!F30</f>
        <v>2925</v>
      </c>
      <c r="F100" s="75">
        <f>'Kis.Ö. (2)'!G30</f>
        <v>0</v>
      </c>
    </row>
    <row r="101" spans="1:6" ht="12.75">
      <c r="A101" s="239"/>
      <c r="B101" s="248" t="s">
        <v>371</v>
      </c>
      <c r="C101" s="248">
        <v>1542</v>
      </c>
      <c r="D101" s="75">
        <f>'Kis.Ö. (2)'!L30</f>
        <v>2064</v>
      </c>
      <c r="E101" s="75">
        <f>'Kis.Ö. (2)'!M30</f>
        <v>2064</v>
      </c>
      <c r="F101" s="75">
        <f>'Kis.Ö. (2)'!N30</f>
        <v>0</v>
      </c>
    </row>
    <row r="102" spans="1:6" ht="12.75">
      <c r="A102" s="239"/>
      <c r="B102" s="248"/>
      <c r="C102" s="248"/>
      <c r="D102" s="75"/>
      <c r="E102" s="75"/>
      <c r="F102" s="75"/>
    </row>
    <row r="103" spans="1:6" ht="12.75">
      <c r="A103" s="249">
        <v>2.2</v>
      </c>
      <c r="B103" s="217" t="s">
        <v>450</v>
      </c>
      <c r="C103" s="217">
        <v>30000</v>
      </c>
      <c r="D103" s="229">
        <v>30000</v>
      </c>
      <c r="E103" s="75">
        <f>(D103+F103)</f>
        <v>30000</v>
      </c>
      <c r="F103" s="222">
        <v>0</v>
      </c>
    </row>
    <row r="104" spans="1:6" ht="12.75">
      <c r="A104" s="249">
        <v>2.3</v>
      </c>
      <c r="B104" s="217" t="s">
        <v>451</v>
      </c>
      <c r="C104" s="217">
        <v>0</v>
      </c>
      <c r="D104" s="229">
        <v>0</v>
      </c>
      <c r="E104" s="75">
        <f>(D104+F104)</f>
        <v>0</v>
      </c>
      <c r="F104" s="222">
        <v>0</v>
      </c>
    </row>
    <row r="105" spans="1:6" ht="12.75">
      <c r="A105" s="249">
        <v>2.4</v>
      </c>
      <c r="B105" s="217" t="s">
        <v>875</v>
      </c>
      <c r="C105" s="217">
        <v>0</v>
      </c>
      <c r="D105" s="229">
        <v>0</v>
      </c>
      <c r="E105" s="75">
        <f>(D105+F105)</f>
        <v>480000</v>
      </c>
      <c r="F105" s="222">
        <v>480000</v>
      </c>
    </row>
    <row r="106" spans="1:6" ht="12.75">
      <c r="A106" s="249">
        <v>2.5</v>
      </c>
      <c r="B106" s="217" t="s">
        <v>222</v>
      </c>
      <c r="C106" s="217">
        <v>1009664</v>
      </c>
      <c r="D106" s="75">
        <f>'célt.'!B174</f>
        <v>131242</v>
      </c>
      <c r="E106" s="75">
        <f>'célt.'!L174</f>
        <v>90907</v>
      </c>
      <c r="F106" s="75">
        <f>'célt.'!M174</f>
        <v>-40335</v>
      </c>
    </row>
    <row r="107" spans="1:6" ht="12.75">
      <c r="A107" s="250">
        <v>2.6</v>
      </c>
      <c r="B107" s="224" t="s">
        <v>452</v>
      </c>
      <c r="C107" s="224">
        <v>50000</v>
      </c>
      <c r="D107" s="230">
        <v>58251</v>
      </c>
      <c r="E107" s="76">
        <f>(D107+F107)</f>
        <v>58251</v>
      </c>
      <c r="F107" s="225">
        <v>0</v>
      </c>
    </row>
    <row r="108" spans="1:6" ht="12.75">
      <c r="A108" s="11"/>
      <c r="B108" s="12"/>
      <c r="C108" s="12"/>
      <c r="D108" s="459"/>
      <c r="E108" s="460"/>
      <c r="F108" s="13"/>
    </row>
    <row r="109" spans="1:6" ht="12.75">
      <c r="A109" s="22">
        <v>2</v>
      </c>
      <c r="B109" s="37" t="s">
        <v>874</v>
      </c>
      <c r="C109" s="33">
        <f>(C89+C103+C104+C105+C106+C107)</f>
        <v>3948810</v>
      </c>
      <c r="D109" s="33">
        <f>(D89+D103+D104+D105+D106+D107)</f>
        <v>3458915</v>
      </c>
      <c r="E109" s="33">
        <f>(E89+E103+E104+E105+E106+E107)</f>
        <v>3927755</v>
      </c>
      <c r="F109" s="33">
        <f>(F89+F103+F104+F105+F106+F107)</f>
        <v>468840</v>
      </c>
    </row>
    <row r="110" spans="1:6" ht="12.75" hidden="1">
      <c r="A110" s="429">
        <v>3</v>
      </c>
      <c r="B110" s="430" t="s">
        <v>850</v>
      </c>
      <c r="C110" s="430">
        <v>0</v>
      </c>
      <c r="D110" s="431">
        <v>0</v>
      </c>
      <c r="E110" s="75">
        <f>(D110+F110)</f>
        <v>0</v>
      </c>
      <c r="F110" s="430">
        <v>0</v>
      </c>
    </row>
    <row r="111" spans="1:6" ht="12.75">
      <c r="A111" s="45" t="s">
        <v>453</v>
      </c>
      <c r="B111" s="31" t="s">
        <v>885</v>
      </c>
      <c r="C111" s="34">
        <f>(C81+C109+C110)</f>
        <v>14007631</v>
      </c>
      <c r="D111" s="34">
        <f>(D81+D109+D110)</f>
        <v>14325519</v>
      </c>
      <c r="E111" s="34">
        <f>(E81+E109+E110)</f>
        <v>14902200</v>
      </c>
      <c r="F111" s="258">
        <f>(F81+F109+F110)</f>
        <v>576681</v>
      </c>
    </row>
    <row r="112" spans="1:6" ht="12.75">
      <c r="A112" s="46"/>
      <c r="B112" s="47"/>
      <c r="C112" s="47"/>
      <c r="D112" s="14"/>
      <c r="E112" s="32"/>
      <c r="F112" s="32"/>
    </row>
    <row r="113" spans="1:6" ht="13.5">
      <c r="A113" s="479" t="s">
        <v>454</v>
      </c>
      <c r="B113" s="480"/>
      <c r="C113" s="480"/>
      <c r="D113" s="480"/>
      <c r="E113" s="480"/>
      <c r="F113" s="481"/>
    </row>
    <row r="114" spans="1:6" ht="12.75">
      <c r="A114" s="40">
        <v>1</v>
      </c>
      <c r="B114" s="48" t="s">
        <v>223</v>
      </c>
      <c r="C114" s="93">
        <f>SUM(C115:C117)</f>
        <v>269797</v>
      </c>
      <c r="D114" s="93">
        <f>SUM(D115:D117)</f>
        <v>426009</v>
      </c>
      <c r="E114" s="93">
        <f>SUM(E115:E117)</f>
        <v>487171</v>
      </c>
      <c r="F114" s="93">
        <f>SUM(F115:F117)</f>
        <v>61162</v>
      </c>
    </row>
    <row r="115" spans="1:6" ht="12.75">
      <c r="A115" s="239">
        <v>1.1</v>
      </c>
      <c r="B115" s="217" t="s">
        <v>275</v>
      </c>
      <c r="C115" s="217">
        <v>30092</v>
      </c>
      <c r="D115" s="222">
        <v>29331</v>
      </c>
      <c r="E115" s="74">
        <f>(D115+F115)</f>
        <v>29331</v>
      </c>
      <c r="F115" s="222">
        <v>0</v>
      </c>
    </row>
    <row r="116" spans="1:6" ht="12.75">
      <c r="A116" s="239">
        <v>1.2</v>
      </c>
      <c r="B116" s="217" t="s">
        <v>276</v>
      </c>
      <c r="C116" s="217">
        <v>26370</v>
      </c>
      <c r="D116" s="222">
        <v>31704</v>
      </c>
      <c r="E116" s="75">
        <f>(D116+F116)</f>
        <v>36931</v>
      </c>
      <c r="F116" s="222">
        <v>5227</v>
      </c>
    </row>
    <row r="117" spans="1:6" ht="12.75">
      <c r="A117" s="240">
        <v>1.3</v>
      </c>
      <c r="B117" s="224" t="s">
        <v>277</v>
      </c>
      <c r="C117" s="224">
        <v>213335</v>
      </c>
      <c r="D117" s="225">
        <v>364974</v>
      </c>
      <c r="E117" s="76">
        <f>(D117+F117)</f>
        <v>420909</v>
      </c>
      <c r="F117" s="225">
        <v>55935</v>
      </c>
    </row>
    <row r="118" spans="1:6" ht="12.75">
      <c r="A118" s="11"/>
      <c r="B118" s="12"/>
      <c r="C118" s="12"/>
      <c r="D118" s="124"/>
      <c r="E118" s="86"/>
      <c r="F118" s="91"/>
    </row>
    <row r="119" spans="1:6" ht="12.75">
      <c r="A119" s="241">
        <v>2.1</v>
      </c>
      <c r="B119" s="219" t="s">
        <v>224</v>
      </c>
      <c r="C119" s="219">
        <v>93686</v>
      </c>
      <c r="D119" s="221">
        <v>121258</v>
      </c>
      <c r="E119" s="74">
        <f aca="true" t="shared" si="6" ref="E119:E124">(D119+F119)</f>
        <v>122884</v>
      </c>
      <c r="F119" s="262">
        <v>1626</v>
      </c>
    </row>
    <row r="120" spans="1:6" ht="12.75">
      <c r="A120" s="239">
        <v>2.2</v>
      </c>
      <c r="B120" s="217" t="s">
        <v>227</v>
      </c>
      <c r="C120" s="217">
        <v>286347</v>
      </c>
      <c r="D120" s="229">
        <v>283386</v>
      </c>
      <c r="E120" s="75">
        <f t="shared" si="6"/>
        <v>283365</v>
      </c>
      <c r="F120" s="222">
        <v>-21</v>
      </c>
    </row>
    <row r="121" spans="1:6" ht="12.75">
      <c r="A121" s="239">
        <v>2.3</v>
      </c>
      <c r="B121" s="217" t="s">
        <v>455</v>
      </c>
      <c r="C121" s="217">
        <v>89067</v>
      </c>
      <c r="D121" s="229">
        <v>106389</v>
      </c>
      <c r="E121" s="75">
        <f t="shared" si="6"/>
        <v>106639</v>
      </c>
      <c r="F121" s="263">
        <v>250</v>
      </c>
    </row>
    <row r="122" spans="1:6" ht="12.75">
      <c r="A122" s="239">
        <v>2.4</v>
      </c>
      <c r="B122" s="217" t="s">
        <v>228</v>
      </c>
      <c r="C122" s="217">
        <v>107234</v>
      </c>
      <c r="D122" s="229">
        <v>104896</v>
      </c>
      <c r="E122" s="75">
        <f t="shared" si="6"/>
        <v>104896</v>
      </c>
      <c r="F122" s="222">
        <v>0</v>
      </c>
    </row>
    <row r="123" spans="1:6" ht="12.75">
      <c r="A123" s="239">
        <v>2.5</v>
      </c>
      <c r="B123" s="217" t="s">
        <v>456</v>
      </c>
      <c r="C123" s="217">
        <v>511670</v>
      </c>
      <c r="D123" s="229">
        <v>537500</v>
      </c>
      <c r="E123" s="75">
        <f t="shared" si="6"/>
        <v>537500</v>
      </c>
      <c r="F123" s="222">
        <v>0</v>
      </c>
    </row>
    <row r="124" spans="1:6" ht="12.75">
      <c r="A124" s="239">
        <v>2.6</v>
      </c>
      <c r="B124" s="217" t="s">
        <v>229</v>
      </c>
      <c r="C124" s="217">
        <v>2290914</v>
      </c>
      <c r="D124" s="229">
        <v>2449867</v>
      </c>
      <c r="E124" s="75">
        <f t="shared" si="6"/>
        <v>2446828</v>
      </c>
      <c r="F124" s="222">
        <v>-3039</v>
      </c>
    </row>
    <row r="125" spans="1:6" ht="12.75">
      <c r="A125" s="239">
        <v>2.7</v>
      </c>
      <c r="B125" s="217" t="s">
        <v>230</v>
      </c>
      <c r="C125" s="271">
        <f>C126+C127+C128</f>
        <v>147372</v>
      </c>
      <c r="D125" s="75">
        <f>'önk.kiad.'!AZ119</f>
        <v>239347</v>
      </c>
      <c r="E125" s="75">
        <f>'önk.kiad.'!BA119</f>
        <v>240083</v>
      </c>
      <c r="F125" s="75">
        <f>'önk.kiad.'!BB119</f>
        <v>736</v>
      </c>
    </row>
    <row r="126" spans="1:6" ht="12.75">
      <c r="A126" s="239" t="s">
        <v>348</v>
      </c>
      <c r="B126" s="217" t="s">
        <v>278</v>
      </c>
      <c r="C126" s="217">
        <v>111414</v>
      </c>
      <c r="D126" s="75">
        <f>'önk.kiad.'!V10</f>
        <v>163639</v>
      </c>
      <c r="E126" s="75">
        <f>'önk.kiad.'!W10</f>
        <v>163639</v>
      </c>
      <c r="F126" s="75">
        <f>'önk.kiad.'!X10</f>
        <v>0</v>
      </c>
    </row>
    <row r="127" spans="1:6" ht="12.75">
      <c r="A127" s="239" t="s">
        <v>349</v>
      </c>
      <c r="B127" s="217" t="s">
        <v>279</v>
      </c>
      <c r="C127" s="217">
        <v>34270</v>
      </c>
      <c r="D127" s="75">
        <f>'önk.kiad.'!AE119</f>
        <v>72211</v>
      </c>
      <c r="E127" s="75">
        <f>'önk.kiad.'!AF119</f>
        <v>72947</v>
      </c>
      <c r="F127" s="75">
        <f>'önk.kiad.'!AG119</f>
        <v>736</v>
      </c>
    </row>
    <row r="128" spans="1:6" ht="12.75">
      <c r="A128" s="239" t="s">
        <v>457</v>
      </c>
      <c r="B128" s="217" t="s">
        <v>280</v>
      </c>
      <c r="C128" s="72">
        <v>1688</v>
      </c>
      <c r="D128" s="75">
        <f>(D125-D126-D127)</f>
        <v>3497</v>
      </c>
      <c r="E128" s="75">
        <f>(E125-E126-E127)</f>
        <v>3497</v>
      </c>
      <c r="F128" s="75">
        <f>(F125-F126-F127)</f>
        <v>0</v>
      </c>
    </row>
    <row r="129" spans="1:6" ht="12.75">
      <c r="A129" s="239">
        <v>2.8</v>
      </c>
      <c r="B129" s="217" t="s">
        <v>231</v>
      </c>
      <c r="C129" s="217">
        <v>3735</v>
      </c>
      <c r="D129" s="75">
        <f>'önk.kiad.'!AZ131</f>
        <v>5925</v>
      </c>
      <c r="E129" s="75">
        <f>'önk.kiad.'!BA131</f>
        <v>5576</v>
      </c>
      <c r="F129" s="75">
        <f>'önk.kiad.'!BB131</f>
        <v>-349</v>
      </c>
    </row>
    <row r="130" spans="1:6" ht="12.75">
      <c r="A130" s="239" t="s">
        <v>351</v>
      </c>
      <c r="B130" s="251" t="s">
        <v>232</v>
      </c>
      <c r="C130" s="252">
        <v>0</v>
      </c>
      <c r="D130" s="75">
        <f>'Kis.Ö.'!E31</f>
        <v>0</v>
      </c>
      <c r="E130" s="75">
        <f>'Kis.Ö.'!F31</f>
        <v>0</v>
      </c>
      <c r="F130" s="75">
        <f>'Kis.Ö.'!G31</f>
        <v>0</v>
      </c>
    </row>
    <row r="131" spans="1:6" ht="12.75">
      <c r="A131" s="239" t="s">
        <v>458</v>
      </c>
      <c r="B131" s="251" t="s">
        <v>233</v>
      </c>
      <c r="C131" s="252">
        <v>0</v>
      </c>
      <c r="D131" s="75">
        <f>'Kis.Ö.'!L31</f>
        <v>0</v>
      </c>
      <c r="E131" s="75">
        <f>'Kis.Ö.'!M31</f>
        <v>1530</v>
      </c>
      <c r="F131" s="75">
        <f>'Kis.Ö.'!N31</f>
        <v>1530</v>
      </c>
    </row>
    <row r="132" spans="1:6" ht="12.75">
      <c r="A132" s="239" t="s">
        <v>708</v>
      </c>
      <c r="B132" s="251" t="s">
        <v>710</v>
      </c>
      <c r="C132" s="252">
        <v>0</v>
      </c>
      <c r="D132" s="75">
        <f>'Kis.Ö.'!L32</f>
        <v>0</v>
      </c>
      <c r="E132" s="75">
        <f>'Kis.Ö.'!M32</f>
        <v>0</v>
      </c>
      <c r="F132" s="75">
        <f>'Kis.Ö.'!N32</f>
        <v>0</v>
      </c>
    </row>
    <row r="133" spans="1:6" ht="12.75">
      <c r="A133" s="239" t="s">
        <v>709</v>
      </c>
      <c r="B133" s="251" t="s">
        <v>711</v>
      </c>
      <c r="C133" s="252">
        <v>0</v>
      </c>
      <c r="D133" s="75">
        <f>'Kis.Ö.'!L33</f>
        <v>0</v>
      </c>
      <c r="E133" s="75">
        <f>'Kis.Ö.'!M33</f>
        <v>0</v>
      </c>
      <c r="F133" s="75">
        <f>'Kis.Ö.'!N33</f>
        <v>0</v>
      </c>
    </row>
    <row r="134" spans="1:6" ht="12.75">
      <c r="A134" s="239">
        <v>2.9</v>
      </c>
      <c r="B134" s="217" t="s">
        <v>459</v>
      </c>
      <c r="C134" s="217">
        <v>20500</v>
      </c>
      <c r="D134" s="229">
        <v>20630</v>
      </c>
      <c r="E134" s="75">
        <f>(D134+F134)</f>
        <v>20630</v>
      </c>
      <c r="F134" s="222">
        <v>0</v>
      </c>
    </row>
    <row r="135" spans="1:6" ht="12.75">
      <c r="A135" s="239" t="s">
        <v>680</v>
      </c>
      <c r="B135" s="217" t="s">
        <v>234</v>
      </c>
      <c r="C135" s="217">
        <v>101272</v>
      </c>
      <c r="D135" s="76">
        <f>'célt.'!B40</f>
        <v>77438</v>
      </c>
      <c r="E135" s="76">
        <f>'célt.'!L40</f>
        <v>73567</v>
      </c>
      <c r="F135" s="76">
        <f>'célt.'!M40</f>
        <v>-3871</v>
      </c>
    </row>
    <row r="136" spans="1:6" ht="12.75">
      <c r="A136" s="49" t="s">
        <v>357</v>
      </c>
      <c r="B136" s="33" t="s">
        <v>460</v>
      </c>
      <c r="C136" s="93">
        <f>(C119+C120+C121+C122+C123+C124+C125+C129+C134+C135)</f>
        <v>3651797</v>
      </c>
      <c r="D136" s="93">
        <f>(D119+D120+D121+D122+D123+D124+D125+D129+D134+D135)</f>
        <v>3946636</v>
      </c>
      <c r="E136" s="93">
        <f>(E119+E120+E121+E122+E123+E124+E125+E129+E134+E135)</f>
        <v>3941968</v>
      </c>
      <c r="F136" s="93">
        <f>(F119+F120+F121+F122+F123+F124+F125+F129+F134+F135)</f>
        <v>-4668</v>
      </c>
    </row>
    <row r="137" spans="1:6" ht="12.75" hidden="1">
      <c r="A137" s="429" t="s">
        <v>362</v>
      </c>
      <c r="B137" s="432" t="s">
        <v>706</v>
      </c>
      <c r="C137" s="432">
        <v>0</v>
      </c>
      <c r="D137" s="432">
        <v>0</v>
      </c>
      <c r="E137" s="75">
        <f>(D137+F137)</f>
        <v>0</v>
      </c>
      <c r="F137" s="432">
        <v>0</v>
      </c>
    </row>
    <row r="138" spans="1:6" ht="12.75">
      <c r="A138" s="42" t="s">
        <v>383</v>
      </c>
      <c r="B138" s="143" t="s">
        <v>863</v>
      </c>
      <c r="C138" s="129">
        <f>(C114+C136+C137)</f>
        <v>3921594</v>
      </c>
      <c r="D138" s="129">
        <f>(D114+D136+D137)</f>
        <v>4372645</v>
      </c>
      <c r="E138" s="129">
        <f>(E114+E136+E137)</f>
        <v>4429139</v>
      </c>
      <c r="F138" s="129">
        <f>(F114+F136+F137)</f>
        <v>56494</v>
      </c>
    </row>
    <row r="139" spans="1:6" ht="12.75">
      <c r="A139" s="66"/>
      <c r="B139" s="66"/>
      <c r="C139" s="66"/>
      <c r="D139" s="66"/>
      <c r="E139" s="66"/>
      <c r="F139" s="66"/>
    </row>
    <row r="140" spans="1:6" ht="12.75">
      <c r="A140" s="66"/>
      <c r="B140" s="66"/>
      <c r="C140" s="66"/>
      <c r="D140" s="66"/>
      <c r="E140" s="66"/>
      <c r="F140" s="66"/>
    </row>
    <row r="141" spans="1:6" ht="12.75">
      <c r="A141" s="38" t="s">
        <v>289</v>
      </c>
      <c r="B141" s="31" t="s">
        <v>815</v>
      </c>
      <c r="C141" s="129">
        <f>(C111+C138+C139+C140)</f>
        <v>17929225</v>
      </c>
      <c r="D141" s="129">
        <f>(D111+D138+D139+D140)</f>
        <v>18698164</v>
      </c>
      <c r="E141" s="129">
        <f>(E111+E138+E139+E140)</f>
        <v>19331339</v>
      </c>
      <c r="F141" s="129">
        <f>(F111+F138+F139+F140)</f>
        <v>633175</v>
      </c>
    </row>
    <row r="142" spans="1:6" ht="12.75">
      <c r="A142" s="7"/>
      <c r="B142" s="7"/>
      <c r="C142" s="7"/>
      <c r="D142" s="126"/>
      <c r="E142" s="82"/>
      <c r="F142" s="82"/>
    </row>
    <row r="143" spans="1:6" ht="12.75">
      <c r="A143" s="7"/>
      <c r="B143" s="7"/>
      <c r="C143" s="7"/>
      <c r="D143" s="126"/>
      <c r="E143" s="82"/>
      <c r="F143" s="82"/>
    </row>
    <row r="144" spans="1:6" ht="12.75">
      <c r="A144" s="7"/>
      <c r="B144" s="7"/>
      <c r="C144" s="7"/>
      <c r="D144" s="126"/>
      <c r="E144" s="82"/>
      <c r="F144" s="82"/>
    </row>
    <row r="145" spans="1:6" ht="12.75">
      <c r="A145" s="7"/>
      <c r="B145" s="7"/>
      <c r="C145" s="7"/>
      <c r="D145" s="126"/>
      <c r="E145" s="66"/>
      <c r="F145" s="66"/>
    </row>
    <row r="146" spans="1:6" ht="12.75">
      <c r="A146" s="253"/>
      <c r="B146" s="253" t="s">
        <v>225</v>
      </c>
      <c r="C146" s="253">
        <v>3484</v>
      </c>
      <c r="D146" s="94">
        <v>3270</v>
      </c>
      <c r="E146" s="127">
        <f>(D146+F146)</f>
        <v>3259</v>
      </c>
      <c r="F146" s="94">
        <v>-11</v>
      </c>
    </row>
    <row r="147" spans="1:6" ht="12.75">
      <c r="A147" s="7"/>
      <c r="B147" s="7"/>
      <c r="C147" s="7"/>
      <c r="D147" s="126"/>
      <c r="E147" s="66"/>
      <c r="F147" s="66"/>
    </row>
    <row r="148" spans="1:6" ht="12.75">
      <c r="A148" s="7"/>
      <c r="B148" s="7"/>
      <c r="C148" s="7"/>
      <c r="D148" s="126"/>
      <c r="E148" s="66"/>
      <c r="F148" s="66"/>
    </row>
    <row r="149" spans="1:6" ht="12.75">
      <c r="A149" s="7"/>
      <c r="B149" s="7"/>
      <c r="C149" s="7"/>
      <c r="D149" s="126"/>
      <c r="E149" s="66"/>
      <c r="F149" s="66"/>
    </row>
    <row r="150" spans="1:6" ht="12.75">
      <c r="A150" s="7"/>
      <c r="B150" s="7"/>
      <c r="C150" s="7"/>
      <c r="D150" s="15"/>
      <c r="E150" s="7"/>
      <c r="F150" s="7"/>
    </row>
    <row r="151" spans="1:6" ht="12.75">
      <c r="A151" s="7"/>
      <c r="B151" s="7"/>
      <c r="C151" s="7"/>
      <c r="D151" s="15"/>
      <c r="E151" s="7"/>
      <c r="F151" s="7"/>
    </row>
    <row r="152" spans="1:6" ht="12.75">
      <c r="A152" s="7"/>
      <c r="B152" s="7"/>
      <c r="C152" s="7"/>
      <c r="D152" s="15"/>
      <c r="E152" s="7"/>
      <c r="F152" s="7"/>
    </row>
    <row r="153" spans="1:6" ht="12.75">
      <c r="A153" s="25"/>
      <c r="B153" s="25"/>
      <c r="C153" s="25"/>
      <c r="D153" s="15"/>
      <c r="E153" s="25"/>
      <c r="F153" s="25"/>
    </row>
    <row r="154" spans="1:6" ht="12.75">
      <c r="A154" s="25"/>
      <c r="B154" s="25"/>
      <c r="C154" s="25"/>
      <c r="D154" s="15"/>
      <c r="E154" s="25"/>
      <c r="F154" s="25"/>
    </row>
    <row r="155" spans="1:6" ht="12.75">
      <c r="A155" s="25"/>
      <c r="B155" s="25"/>
      <c r="C155" s="25"/>
      <c r="D155" s="15"/>
      <c r="E155" s="25"/>
      <c r="F155" s="25"/>
    </row>
    <row r="156" spans="1:6" ht="12.75">
      <c r="A156" s="25"/>
      <c r="B156" s="25"/>
      <c r="C156" s="25"/>
      <c r="D156" s="50"/>
      <c r="E156" s="25"/>
      <c r="F156" s="25"/>
    </row>
    <row r="157" spans="1:4" ht="12.75">
      <c r="A157" s="2"/>
      <c r="D157" s="16"/>
    </row>
    <row r="158" spans="1:4" ht="12.75">
      <c r="A158" s="2"/>
      <c r="D158" s="16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</sheetData>
  <mergeCells count="4">
    <mergeCell ref="A44:F44"/>
    <mergeCell ref="A80:F80"/>
    <mergeCell ref="A3:F3"/>
    <mergeCell ref="A113:F113"/>
  </mergeCells>
  <printOptions horizontalCentered="1" verticalCentered="1"/>
  <pageMargins left="0.62" right="0.52" top="0.9" bottom="0.68" header="0.36" footer="0.59"/>
  <pageSetup blackAndWhite="1" horizontalDpi="300" verticalDpi="300" orientation="portrait" paperSize="9" scale="75" r:id="rId1"/>
  <headerFooter alignWithMargins="0">
    <oddHeader>&amp;C&amp;"Times New Roman CE,Normál"&amp;P/3
Bevételek és kiadások
pénzforgalmi mérlege&amp;R&amp;"Times New Roman CE,Normál"1/2005.(III.04.) sz.önk.rendelethez
1. sz. melléklet
(ezer ft-ban)</oddHeader>
    <oddFooter>&amp;L&amp;"Times New Roman CE,Normál"&amp;8&amp;D/&amp;T
Molnár György
gazdasági igazgató&amp;C&amp;"Times New Roman CE,Normál"&amp;8&amp;F.xls/&amp;A/Balogh Réka&amp;R&amp;"Times New Roman CE,Normál"&amp;8............../............oldal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236"/>
  <sheetViews>
    <sheetView view="pageBreakPreview" zoomScale="75" zoomScaleSheetLayoutView="75" workbookViewId="0" topLeftCell="AV1">
      <pane ySplit="4" topLeftCell="BM90" activePane="bottomLeft" state="frozen"/>
      <selection pane="topLeft" activeCell="A1" sqref="A1"/>
      <selection pane="bottomLeft" activeCell="AV105" sqref="AV105"/>
    </sheetView>
  </sheetViews>
  <sheetFormatPr defaultColWidth="9.140625" defaultRowHeight="12.75"/>
  <cols>
    <col min="1" max="1" width="5.140625" style="0" customWidth="1"/>
    <col min="2" max="2" width="4.57421875" style="0" customWidth="1"/>
    <col min="3" max="3" width="76.28125" style="0" customWidth="1"/>
    <col min="4" max="9" width="9.7109375" style="0" customWidth="1"/>
    <col min="10" max="10" width="5.7109375" style="0" customWidth="1"/>
    <col min="11" max="11" width="4.57421875" style="0" customWidth="1"/>
    <col min="12" max="12" width="76.28125" style="0" customWidth="1"/>
    <col min="13" max="18" width="9.7109375" style="0" customWidth="1"/>
    <col min="19" max="19" width="5.7109375" style="0" customWidth="1"/>
    <col min="20" max="20" width="4.57421875" style="0" customWidth="1"/>
    <col min="21" max="21" width="76.28125" style="0" customWidth="1"/>
    <col min="22" max="27" width="9.7109375" style="0" customWidth="1"/>
    <col min="28" max="28" width="5.7109375" style="0" customWidth="1"/>
    <col min="29" max="29" width="4.57421875" style="0" customWidth="1"/>
    <col min="30" max="30" width="76.28125" style="0" customWidth="1"/>
    <col min="31" max="36" width="9.7109375" style="0" customWidth="1"/>
    <col min="37" max="37" width="5.7109375" style="0" customWidth="1"/>
    <col min="38" max="38" width="4.57421875" style="0" customWidth="1"/>
    <col min="39" max="39" width="76.28125" style="0" customWidth="1"/>
    <col min="40" max="45" width="9.7109375" style="0" customWidth="1"/>
    <col min="46" max="46" width="5.7109375" style="0" customWidth="1"/>
    <col min="47" max="47" width="4.57421875" style="0" customWidth="1"/>
    <col min="48" max="48" width="76.28125" style="0" customWidth="1"/>
    <col min="49" max="64" width="9.7109375" style="0" customWidth="1"/>
  </cols>
  <sheetData>
    <row r="1" spans="1:67" ht="18" customHeight="1">
      <c r="A1" s="166" t="s">
        <v>289</v>
      </c>
      <c r="B1" s="166" t="s">
        <v>289</v>
      </c>
      <c r="C1" s="166" t="s">
        <v>289</v>
      </c>
      <c r="D1" s="167" t="s">
        <v>461</v>
      </c>
      <c r="E1" s="168"/>
      <c r="F1" s="169"/>
      <c r="G1" s="167" t="s">
        <v>461</v>
      </c>
      <c r="H1" s="168"/>
      <c r="I1" s="169"/>
      <c r="J1" s="166" t="s">
        <v>289</v>
      </c>
      <c r="K1" s="166" t="s">
        <v>289</v>
      </c>
      <c r="L1" s="166" t="s">
        <v>289</v>
      </c>
      <c r="M1" s="188" t="s">
        <v>461</v>
      </c>
      <c r="N1" s="189"/>
      <c r="O1" s="171"/>
      <c r="P1" s="190" t="s">
        <v>289</v>
      </c>
      <c r="Q1" s="191"/>
      <c r="R1" s="192"/>
      <c r="S1" s="166" t="s">
        <v>289</v>
      </c>
      <c r="T1" s="166" t="s">
        <v>289</v>
      </c>
      <c r="U1" s="166" t="s">
        <v>289</v>
      </c>
      <c r="V1" s="167" t="s">
        <v>289</v>
      </c>
      <c r="W1" s="168"/>
      <c r="X1" s="169"/>
      <c r="Y1" s="167" t="s">
        <v>461</v>
      </c>
      <c r="Z1" s="168"/>
      <c r="AA1" s="169"/>
      <c r="AB1" s="166" t="s">
        <v>289</v>
      </c>
      <c r="AC1" s="166" t="s">
        <v>289</v>
      </c>
      <c r="AD1" s="166" t="s">
        <v>289</v>
      </c>
      <c r="AE1" s="167" t="s">
        <v>289</v>
      </c>
      <c r="AF1" s="168"/>
      <c r="AG1" s="169"/>
      <c r="AH1" s="167" t="s">
        <v>289</v>
      </c>
      <c r="AI1" s="168"/>
      <c r="AJ1" s="169"/>
      <c r="AK1" s="166" t="s">
        <v>289</v>
      </c>
      <c r="AL1" s="166" t="s">
        <v>289</v>
      </c>
      <c r="AM1" s="166" t="s">
        <v>289</v>
      </c>
      <c r="AN1" s="188" t="s">
        <v>461</v>
      </c>
      <c r="AO1" s="189"/>
      <c r="AP1" s="171"/>
      <c r="AQ1" s="188" t="s">
        <v>461</v>
      </c>
      <c r="AR1" s="189"/>
      <c r="AS1" s="171"/>
      <c r="AT1" s="166" t="s">
        <v>289</v>
      </c>
      <c r="AU1" s="166" t="s">
        <v>289</v>
      </c>
      <c r="AV1" s="166" t="s">
        <v>289</v>
      </c>
      <c r="AW1" s="167" t="s">
        <v>390</v>
      </c>
      <c r="AX1" s="168"/>
      <c r="AY1" s="169"/>
      <c r="AZ1" s="167" t="s">
        <v>517</v>
      </c>
      <c r="BA1" s="168"/>
      <c r="BB1" s="169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</row>
    <row r="2" spans="1:67" ht="18" customHeight="1">
      <c r="A2" s="170" t="s">
        <v>462</v>
      </c>
      <c r="B2" s="170" t="s">
        <v>518</v>
      </c>
      <c r="C2" s="170" t="s">
        <v>519</v>
      </c>
      <c r="D2" s="171" t="s">
        <v>463</v>
      </c>
      <c r="E2" s="171"/>
      <c r="F2" s="171"/>
      <c r="G2" s="194" t="s">
        <v>464</v>
      </c>
      <c r="H2" s="171"/>
      <c r="I2" s="171"/>
      <c r="J2" s="170" t="s">
        <v>462</v>
      </c>
      <c r="K2" s="170" t="s">
        <v>518</v>
      </c>
      <c r="L2" s="170" t="s">
        <v>519</v>
      </c>
      <c r="M2" s="169" t="s">
        <v>465</v>
      </c>
      <c r="N2" s="169"/>
      <c r="O2" s="169"/>
      <c r="P2" s="193" t="s">
        <v>498</v>
      </c>
      <c r="Q2" s="169"/>
      <c r="R2" s="169"/>
      <c r="S2" s="170" t="s">
        <v>462</v>
      </c>
      <c r="T2" s="170" t="s">
        <v>518</v>
      </c>
      <c r="U2" s="170" t="s">
        <v>519</v>
      </c>
      <c r="V2" s="171" t="s">
        <v>499</v>
      </c>
      <c r="W2" s="171"/>
      <c r="X2" s="171"/>
      <c r="Y2" s="171" t="s">
        <v>466</v>
      </c>
      <c r="Z2" s="171"/>
      <c r="AA2" s="171"/>
      <c r="AB2" s="170" t="s">
        <v>462</v>
      </c>
      <c r="AC2" s="170" t="s">
        <v>518</v>
      </c>
      <c r="AD2" s="170" t="s">
        <v>519</v>
      </c>
      <c r="AE2" s="171" t="s">
        <v>500</v>
      </c>
      <c r="AF2" s="171"/>
      <c r="AG2" s="171"/>
      <c r="AH2" s="171" t="s">
        <v>467</v>
      </c>
      <c r="AI2" s="171"/>
      <c r="AJ2" s="171"/>
      <c r="AK2" s="170" t="s">
        <v>462</v>
      </c>
      <c r="AL2" s="170" t="s">
        <v>518</v>
      </c>
      <c r="AM2" s="170" t="s">
        <v>519</v>
      </c>
      <c r="AN2" s="169" t="s">
        <v>501</v>
      </c>
      <c r="AO2" s="169"/>
      <c r="AP2" s="169"/>
      <c r="AQ2" s="169" t="s">
        <v>502</v>
      </c>
      <c r="AR2" s="169"/>
      <c r="AS2" s="169"/>
      <c r="AT2" s="170" t="s">
        <v>462</v>
      </c>
      <c r="AU2" s="170" t="s">
        <v>518</v>
      </c>
      <c r="AV2" s="170" t="s">
        <v>519</v>
      </c>
      <c r="AW2" s="171" t="s">
        <v>520</v>
      </c>
      <c r="AX2" s="171"/>
      <c r="AY2" s="171"/>
      <c r="AZ2" s="194" t="s">
        <v>503</v>
      </c>
      <c r="BA2" s="171"/>
      <c r="BB2" s="171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</row>
    <row r="3" spans="1:67" ht="18" customHeight="1">
      <c r="A3" s="170" t="s">
        <v>468</v>
      </c>
      <c r="B3" s="170" t="s">
        <v>521</v>
      </c>
      <c r="C3" s="172"/>
      <c r="D3" s="167" t="s">
        <v>76</v>
      </c>
      <c r="E3" s="168"/>
      <c r="F3" s="169"/>
      <c r="G3" s="167" t="s">
        <v>504</v>
      </c>
      <c r="H3" s="168"/>
      <c r="I3" s="169"/>
      <c r="J3" s="170" t="s">
        <v>468</v>
      </c>
      <c r="K3" s="170" t="s">
        <v>521</v>
      </c>
      <c r="L3" s="172"/>
      <c r="M3" s="188" t="s">
        <v>505</v>
      </c>
      <c r="N3" s="189"/>
      <c r="O3" s="171"/>
      <c r="P3" s="195" t="s">
        <v>506</v>
      </c>
      <c r="Q3" s="196"/>
      <c r="R3" s="197"/>
      <c r="S3" s="170" t="s">
        <v>468</v>
      </c>
      <c r="T3" s="170" t="s">
        <v>521</v>
      </c>
      <c r="U3" s="172"/>
      <c r="V3" s="198" t="s">
        <v>507</v>
      </c>
      <c r="W3" s="198"/>
      <c r="X3" s="198"/>
      <c r="Y3" s="167" t="s">
        <v>43</v>
      </c>
      <c r="Z3" s="168"/>
      <c r="AA3" s="169"/>
      <c r="AB3" s="170" t="s">
        <v>468</v>
      </c>
      <c r="AC3" s="170" t="s">
        <v>521</v>
      </c>
      <c r="AD3" s="172"/>
      <c r="AE3" s="167" t="s">
        <v>509</v>
      </c>
      <c r="AF3" s="168"/>
      <c r="AG3" s="169"/>
      <c r="AH3" s="167" t="s">
        <v>510</v>
      </c>
      <c r="AI3" s="168"/>
      <c r="AJ3" s="169"/>
      <c r="AK3" s="170" t="s">
        <v>468</v>
      </c>
      <c r="AL3" s="170" t="s">
        <v>521</v>
      </c>
      <c r="AM3" s="172"/>
      <c r="AN3" s="188" t="s">
        <v>511</v>
      </c>
      <c r="AO3" s="189"/>
      <c r="AP3" s="171"/>
      <c r="AQ3" s="188" t="s">
        <v>512</v>
      </c>
      <c r="AR3" s="189"/>
      <c r="AS3" s="171"/>
      <c r="AT3" s="170" t="s">
        <v>468</v>
      </c>
      <c r="AU3" s="170" t="s">
        <v>521</v>
      </c>
      <c r="AV3" s="172"/>
      <c r="AW3" s="167" t="s">
        <v>513</v>
      </c>
      <c r="AX3" s="168"/>
      <c r="AY3" s="169"/>
      <c r="AZ3" s="167" t="s">
        <v>514</v>
      </c>
      <c r="BA3" s="168"/>
      <c r="BB3" s="169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</row>
    <row r="4" spans="1:67" ht="18" customHeight="1">
      <c r="A4" s="170" t="s">
        <v>289</v>
      </c>
      <c r="B4" s="170" t="s">
        <v>468</v>
      </c>
      <c r="C4" s="170"/>
      <c r="D4" s="173" t="s">
        <v>284</v>
      </c>
      <c r="E4" s="173" t="s">
        <v>719</v>
      </c>
      <c r="F4" s="173" t="s">
        <v>282</v>
      </c>
      <c r="G4" s="173" t="s">
        <v>284</v>
      </c>
      <c r="H4" s="173" t="s">
        <v>719</v>
      </c>
      <c r="I4" s="173" t="s">
        <v>282</v>
      </c>
      <c r="J4" s="170" t="s">
        <v>289</v>
      </c>
      <c r="K4" s="170" t="s">
        <v>468</v>
      </c>
      <c r="L4" s="170"/>
      <c r="M4" s="173" t="s">
        <v>284</v>
      </c>
      <c r="N4" s="173" t="s">
        <v>719</v>
      </c>
      <c r="O4" s="173" t="s">
        <v>282</v>
      </c>
      <c r="P4" s="173" t="s">
        <v>284</v>
      </c>
      <c r="Q4" s="173" t="s">
        <v>719</v>
      </c>
      <c r="R4" s="173" t="s">
        <v>282</v>
      </c>
      <c r="S4" s="170" t="s">
        <v>289</v>
      </c>
      <c r="T4" s="170" t="s">
        <v>468</v>
      </c>
      <c r="U4" s="170"/>
      <c r="V4" s="173" t="s">
        <v>284</v>
      </c>
      <c r="W4" s="173" t="s">
        <v>719</v>
      </c>
      <c r="X4" s="173" t="s">
        <v>282</v>
      </c>
      <c r="Y4" s="173" t="s">
        <v>284</v>
      </c>
      <c r="Z4" s="173" t="s">
        <v>719</v>
      </c>
      <c r="AA4" s="173" t="s">
        <v>282</v>
      </c>
      <c r="AB4" s="170" t="s">
        <v>289</v>
      </c>
      <c r="AC4" s="170" t="s">
        <v>468</v>
      </c>
      <c r="AD4" s="170"/>
      <c r="AE4" s="173" t="s">
        <v>284</v>
      </c>
      <c r="AF4" s="173" t="s">
        <v>719</v>
      </c>
      <c r="AG4" s="173" t="s">
        <v>282</v>
      </c>
      <c r="AH4" s="173" t="s">
        <v>284</v>
      </c>
      <c r="AI4" s="173" t="s">
        <v>719</v>
      </c>
      <c r="AJ4" s="173" t="s">
        <v>282</v>
      </c>
      <c r="AK4" s="170" t="s">
        <v>289</v>
      </c>
      <c r="AL4" s="170" t="s">
        <v>468</v>
      </c>
      <c r="AM4" s="170"/>
      <c r="AN4" s="173" t="s">
        <v>284</v>
      </c>
      <c r="AO4" s="173" t="s">
        <v>719</v>
      </c>
      <c r="AP4" s="173" t="s">
        <v>282</v>
      </c>
      <c r="AQ4" s="173" t="s">
        <v>284</v>
      </c>
      <c r="AR4" s="173" t="s">
        <v>719</v>
      </c>
      <c r="AS4" s="173" t="s">
        <v>282</v>
      </c>
      <c r="AT4" s="170" t="s">
        <v>289</v>
      </c>
      <c r="AU4" s="170" t="s">
        <v>468</v>
      </c>
      <c r="AV4" s="170"/>
      <c r="AW4" s="173" t="s">
        <v>284</v>
      </c>
      <c r="AX4" s="173" t="s">
        <v>719</v>
      </c>
      <c r="AY4" s="173" t="s">
        <v>282</v>
      </c>
      <c r="AZ4" s="173" t="s">
        <v>284</v>
      </c>
      <c r="BA4" s="173" t="s">
        <v>719</v>
      </c>
      <c r="BB4" s="173" t="s">
        <v>282</v>
      </c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</row>
    <row r="5" spans="1:67" ht="18" customHeight="1">
      <c r="A5" s="174"/>
      <c r="B5" s="175"/>
      <c r="C5" s="176"/>
      <c r="D5" s="177" t="s">
        <v>330</v>
      </c>
      <c r="E5" s="177" t="s">
        <v>330</v>
      </c>
      <c r="F5" s="177" t="s">
        <v>285</v>
      </c>
      <c r="G5" s="177" t="s">
        <v>330</v>
      </c>
      <c r="H5" s="177" t="s">
        <v>330</v>
      </c>
      <c r="I5" s="177" t="s">
        <v>285</v>
      </c>
      <c r="J5" s="174"/>
      <c r="K5" s="175"/>
      <c r="L5" s="176"/>
      <c r="M5" s="177" t="s">
        <v>330</v>
      </c>
      <c r="N5" s="177" t="s">
        <v>330</v>
      </c>
      <c r="O5" s="177" t="s">
        <v>285</v>
      </c>
      <c r="P5" s="177" t="s">
        <v>330</v>
      </c>
      <c r="Q5" s="177" t="s">
        <v>330</v>
      </c>
      <c r="R5" s="177" t="s">
        <v>285</v>
      </c>
      <c r="S5" s="174"/>
      <c r="T5" s="175"/>
      <c r="U5" s="176"/>
      <c r="V5" s="177" t="s">
        <v>330</v>
      </c>
      <c r="W5" s="177" t="s">
        <v>330</v>
      </c>
      <c r="X5" s="177" t="s">
        <v>285</v>
      </c>
      <c r="Y5" s="177" t="s">
        <v>330</v>
      </c>
      <c r="Z5" s="177" t="s">
        <v>330</v>
      </c>
      <c r="AA5" s="177" t="s">
        <v>285</v>
      </c>
      <c r="AB5" s="174"/>
      <c r="AC5" s="175"/>
      <c r="AD5" s="176"/>
      <c r="AE5" s="177" t="s">
        <v>330</v>
      </c>
      <c r="AF5" s="177" t="s">
        <v>330</v>
      </c>
      <c r="AG5" s="177" t="s">
        <v>285</v>
      </c>
      <c r="AH5" s="177" t="s">
        <v>330</v>
      </c>
      <c r="AI5" s="177" t="s">
        <v>330</v>
      </c>
      <c r="AJ5" s="177" t="s">
        <v>285</v>
      </c>
      <c r="AK5" s="174"/>
      <c r="AL5" s="175"/>
      <c r="AM5" s="176"/>
      <c r="AN5" s="177" t="s">
        <v>330</v>
      </c>
      <c r="AO5" s="177" t="s">
        <v>330</v>
      </c>
      <c r="AP5" s="177" t="s">
        <v>285</v>
      </c>
      <c r="AQ5" s="177" t="s">
        <v>330</v>
      </c>
      <c r="AR5" s="177" t="s">
        <v>330</v>
      </c>
      <c r="AS5" s="177" t="s">
        <v>285</v>
      </c>
      <c r="AT5" s="174"/>
      <c r="AU5" s="175"/>
      <c r="AV5" s="176"/>
      <c r="AW5" s="177" t="s">
        <v>330</v>
      </c>
      <c r="AX5" s="177" t="s">
        <v>330</v>
      </c>
      <c r="AY5" s="177" t="s">
        <v>285</v>
      </c>
      <c r="AZ5" s="177" t="s">
        <v>330</v>
      </c>
      <c r="BA5" s="177" t="s">
        <v>330</v>
      </c>
      <c r="BB5" s="177" t="s">
        <v>285</v>
      </c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</row>
    <row r="6" spans="1:67" ht="18" customHeight="1">
      <c r="A6" s="178" t="s">
        <v>522</v>
      </c>
      <c r="B6" s="179" t="s">
        <v>361</v>
      </c>
      <c r="C6" s="268" t="s">
        <v>24</v>
      </c>
      <c r="D6" s="180">
        <v>0</v>
      </c>
      <c r="E6" s="181">
        <f>(D6+F6)</f>
        <v>0</v>
      </c>
      <c r="F6" s="180">
        <v>0</v>
      </c>
      <c r="G6" s="180">
        <v>0</v>
      </c>
      <c r="H6" s="181">
        <f aca="true" t="shared" si="0" ref="H6:H13">(G6+I6)</f>
        <v>0</v>
      </c>
      <c r="I6" s="180">
        <v>0</v>
      </c>
      <c r="J6" s="178" t="s">
        <v>522</v>
      </c>
      <c r="K6" s="179" t="s">
        <v>361</v>
      </c>
      <c r="L6" s="268" t="s">
        <v>24</v>
      </c>
      <c r="M6" s="180">
        <v>0</v>
      </c>
      <c r="N6" s="181">
        <f>(M6+O6)</f>
        <v>0</v>
      </c>
      <c r="O6" s="180">
        <v>0</v>
      </c>
      <c r="P6" s="180">
        <v>0</v>
      </c>
      <c r="Q6" s="181">
        <f>(P6+R6)</f>
        <v>0</v>
      </c>
      <c r="R6" s="180">
        <v>0</v>
      </c>
      <c r="S6" s="178" t="s">
        <v>522</v>
      </c>
      <c r="T6" s="179" t="s">
        <v>361</v>
      </c>
      <c r="U6" s="268" t="s">
        <v>24</v>
      </c>
      <c r="V6" s="181">
        <f aca="true" t="shared" si="1" ref="V6:X7">(M6-P6)</f>
        <v>0</v>
      </c>
      <c r="W6" s="181">
        <f t="shared" si="1"/>
        <v>0</v>
      </c>
      <c r="X6" s="181">
        <f t="shared" si="1"/>
        <v>0</v>
      </c>
      <c r="Y6" s="180">
        <v>49483</v>
      </c>
      <c r="Z6" s="181">
        <f>(Y6+AA6)</f>
        <v>49483</v>
      </c>
      <c r="AA6" s="180">
        <v>0</v>
      </c>
      <c r="AB6" s="178" t="s">
        <v>522</v>
      </c>
      <c r="AC6" s="179" t="s">
        <v>361</v>
      </c>
      <c r="AD6" s="268" t="s">
        <v>24</v>
      </c>
      <c r="AE6" s="180">
        <v>0</v>
      </c>
      <c r="AF6" s="181">
        <f>(AE6+AG6)</f>
        <v>0</v>
      </c>
      <c r="AG6" s="180">
        <v>0</v>
      </c>
      <c r="AH6" s="181">
        <f aca="true" t="shared" si="2" ref="AH6:AJ7">(Y6-AE6)</f>
        <v>49483</v>
      </c>
      <c r="AI6" s="181">
        <f t="shared" si="2"/>
        <v>49483</v>
      </c>
      <c r="AJ6" s="181">
        <f t="shared" si="2"/>
        <v>0</v>
      </c>
      <c r="AK6" s="178" t="s">
        <v>522</v>
      </c>
      <c r="AL6" s="179" t="s">
        <v>361</v>
      </c>
      <c r="AM6" s="268" t="s">
        <v>24</v>
      </c>
      <c r="AN6" s="180">
        <v>0</v>
      </c>
      <c r="AO6" s="181">
        <f>(AN6+AP6)</f>
        <v>0</v>
      </c>
      <c r="AP6" s="180">
        <v>0</v>
      </c>
      <c r="AQ6" s="180">
        <v>0</v>
      </c>
      <c r="AR6" s="181">
        <f>(AQ6+AS6)</f>
        <v>0</v>
      </c>
      <c r="AS6" s="180">
        <v>0</v>
      </c>
      <c r="AT6" s="178" t="s">
        <v>522</v>
      </c>
      <c r="AU6" s="179" t="s">
        <v>361</v>
      </c>
      <c r="AV6" s="268" t="s">
        <v>24</v>
      </c>
      <c r="AW6" s="181">
        <f aca="true" t="shared" si="3" ref="AW6:AX8">(D6+G6+M6+Y6+AN6+AQ6)</f>
        <v>49483</v>
      </c>
      <c r="AX6" s="181">
        <f t="shared" si="3"/>
        <v>49483</v>
      </c>
      <c r="AY6" s="181">
        <f aca="true" t="shared" si="4" ref="AW6:AY21">(F6+I6+O6+AA6+AP6+AS6)</f>
        <v>0</v>
      </c>
      <c r="AZ6" s="181">
        <f aca="true" t="shared" si="5" ref="AZ6:BB7">(AE6+AN6+AQ6)</f>
        <v>0</v>
      </c>
      <c r="BA6" s="181">
        <f t="shared" si="5"/>
        <v>0</v>
      </c>
      <c r="BB6" s="181">
        <f t="shared" si="5"/>
        <v>0</v>
      </c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</row>
    <row r="7" spans="1:67" ht="18" customHeight="1">
      <c r="A7" s="182"/>
      <c r="B7" s="183" t="s">
        <v>357</v>
      </c>
      <c r="C7" s="269" t="s">
        <v>806</v>
      </c>
      <c r="D7" s="182">
        <v>0</v>
      </c>
      <c r="E7" s="185">
        <f>(D7+F7)</f>
        <v>0</v>
      </c>
      <c r="F7" s="182">
        <v>0</v>
      </c>
      <c r="G7" s="182">
        <v>0</v>
      </c>
      <c r="H7" s="185">
        <f t="shared" si="0"/>
        <v>0</v>
      </c>
      <c r="I7" s="182">
        <v>0</v>
      </c>
      <c r="J7" s="182"/>
      <c r="K7" s="183" t="s">
        <v>357</v>
      </c>
      <c r="L7" s="269" t="s">
        <v>806</v>
      </c>
      <c r="M7" s="182">
        <v>0</v>
      </c>
      <c r="N7" s="185">
        <f>(M7+O7)</f>
        <v>0</v>
      </c>
      <c r="O7" s="182">
        <v>0</v>
      </c>
      <c r="P7" s="182">
        <v>0</v>
      </c>
      <c r="Q7" s="185">
        <f>(P7+R7)</f>
        <v>0</v>
      </c>
      <c r="R7" s="182">
        <v>0</v>
      </c>
      <c r="S7" s="182"/>
      <c r="T7" s="183" t="s">
        <v>357</v>
      </c>
      <c r="U7" s="269" t="s">
        <v>806</v>
      </c>
      <c r="V7" s="185">
        <f t="shared" si="1"/>
        <v>0</v>
      </c>
      <c r="W7" s="185">
        <f t="shared" si="1"/>
        <v>0</v>
      </c>
      <c r="X7" s="185">
        <f t="shared" si="1"/>
        <v>0</v>
      </c>
      <c r="Y7" s="182">
        <v>74000</v>
      </c>
      <c r="Z7" s="185">
        <f>(Y7+AA7)</f>
        <v>74000</v>
      </c>
      <c r="AA7" s="182">
        <v>0</v>
      </c>
      <c r="AB7" s="182"/>
      <c r="AC7" s="183" t="s">
        <v>357</v>
      </c>
      <c r="AD7" s="269" t="s">
        <v>806</v>
      </c>
      <c r="AE7" s="182">
        <v>0</v>
      </c>
      <c r="AF7" s="185">
        <f>(AE7+AG7)</f>
        <v>0</v>
      </c>
      <c r="AG7" s="182">
        <v>0</v>
      </c>
      <c r="AH7" s="185">
        <f t="shared" si="2"/>
        <v>74000</v>
      </c>
      <c r="AI7" s="185">
        <f t="shared" si="2"/>
        <v>74000</v>
      </c>
      <c r="AJ7" s="185">
        <f t="shared" si="2"/>
        <v>0</v>
      </c>
      <c r="AK7" s="182"/>
      <c r="AL7" s="183" t="s">
        <v>357</v>
      </c>
      <c r="AM7" s="269" t="s">
        <v>806</v>
      </c>
      <c r="AN7" s="182">
        <v>0</v>
      </c>
      <c r="AO7" s="185">
        <f>(AN7+AP7)</f>
        <v>0</v>
      </c>
      <c r="AP7" s="182">
        <v>0</v>
      </c>
      <c r="AQ7" s="182">
        <v>0</v>
      </c>
      <c r="AR7" s="185">
        <f>(AQ7+AS7)</f>
        <v>0</v>
      </c>
      <c r="AS7" s="182">
        <v>0</v>
      </c>
      <c r="AT7" s="182"/>
      <c r="AU7" s="183" t="s">
        <v>357</v>
      </c>
      <c r="AV7" s="269" t="s">
        <v>806</v>
      </c>
      <c r="AW7" s="185">
        <f t="shared" si="3"/>
        <v>74000</v>
      </c>
      <c r="AX7" s="185">
        <f t="shared" si="3"/>
        <v>74000</v>
      </c>
      <c r="AY7" s="185">
        <f t="shared" si="4"/>
        <v>0</v>
      </c>
      <c r="AZ7" s="185">
        <f t="shared" si="5"/>
        <v>0</v>
      </c>
      <c r="BA7" s="185">
        <f t="shared" si="5"/>
        <v>0</v>
      </c>
      <c r="BB7" s="185">
        <f t="shared" si="5"/>
        <v>0</v>
      </c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</row>
    <row r="8" spans="1:67" ht="18" customHeight="1">
      <c r="A8" s="182"/>
      <c r="B8" s="183" t="s">
        <v>362</v>
      </c>
      <c r="C8" s="269" t="s">
        <v>807</v>
      </c>
      <c r="D8" s="182">
        <v>0</v>
      </c>
      <c r="E8" s="185">
        <f>(D8+F8)</f>
        <v>0</v>
      </c>
      <c r="F8" s="182">
        <v>0</v>
      </c>
      <c r="G8" s="182">
        <v>0</v>
      </c>
      <c r="H8" s="185">
        <f>(G8+I8)</f>
        <v>0</v>
      </c>
      <c r="I8" s="182">
        <v>0</v>
      </c>
      <c r="J8" s="182"/>
      <c r="K8" s="183" t="s">
        <v>362</v>
      </c>
      <c r="L8" s="269" t="s">
        <v>807</v>
      </c>
      <c r="M8" s="182">
        <v>1200</v>
      </c>
      <c r="N8" s="185">
        <f>(M8+O8)</f>
        <v>1200</v>
      </c>
      <c r="O8" s="182">
        <v>0</v>
      </c>
      <c r="P8" s="182">
        <v>0</v>
      </c>
      <c r="Q8" s="185">
        <f>(P8+R8)</f>
        <v>0</v>
      </c>
      <c r="R8" s="182">
        <v>0</v>
      </c>
      <c r="S8" s="182"/>
      <c r="T8" s="183" t="s">
        <v>362</v>
      </c>
      <c r="U8" s="269" t="s">
        <v>807</v>
      </c>
      <c r="V8" s="185">
        <f>(M8-P8)</f>
        <v>1200</v>
      </c>
      <c r="W8" s="185">
        <f>(N8-Q8)</f>
        <v>1200</v>
      </c>
      <c r="X8" s="185">
        <f>(O8-R8)</f>
        <v>0</v>
      </c>
      <c r="Y8" s="182">
        <v>0</v>
      </c>
      <c r="Z8" s="185">
        <f>(Y8+AA8)</f>
        <v>0</v>
      </c>
      <c r="AA8" s="182">
        <v>0</v>
      </c>
      <c r="AB8" s="182"/>
      <c r="AC8" s="183" t="s">
        <v>362</v>
      </c>
      <c r="AD8" s="269" t="s">
        <v>807</v>
      </c>
      <c r="AE8" s="182">
        <v>0</v>
      </c>
      <c r="AF8" s="185">
        <f>(AE8+AG8)</f>
        <v>0</v>
      </c>
      <c r="AG8" s="182">
        <v>0</v>
      </c>
      <c r="AH8" s="185">
        <f>(Y8-AE8)</f>
        <v>0</v>
      </c>
      <c r="AI8" s="185">
        <f>(Z8-AF8)</f>
        <v>0</v>
      </c>
      <c r="AJ8" s="185">
        <f>(AA8-AG8)</f>
        <v>0</v>
      </c>
      <c r="AK8" s="182"/>
      <c r="AL8" s="183" t="s">
        <v>362</v>
      </c>
      <c r="AM8" s="269" t="s">
        <v>807</v>
      </c>
      <c r="AN8" s="182">
        <v>0</v>
      </c>
      <c r="AO8" s="185">
        <f>(AN8+AP8)</f>
        <v>0</v>
      </c>
      <c r="AP8" s="182">
        <v>0</v>
      </c>
      <c r="AQ8" s="182">
        <v>0</v>
      </c>
      <c r="AR8" s="185">
        <f>(AQ8+AS8)</f>
        <v>0</v>
      </c>
      <c r="AS8" s="182">
        <v>0</v>
      </c>
      <c r="AT8" s="182"/>
      <c r="AU8" s="183" t="s">
        <v>362</v>
      </c>
      <c r="AV8" s="269" t="s">
        <v>807</v>
      </c>
      <c r="AW8" s="185">
        <f t="shared" si="3"/>
        <v>1200</v>
      </c>
      <c r="AX8" s="185">
        <f t="shared" si="3"/>
        <v>1200</v>
      </c>
      <c r="AY8" s="185">
        <f>(F8+I8+O8+AA8+AP8+AS8)</f>
        <v>0</v>
      </c>
      <c r="AZ8" s="185">
        <f aca="true" t="shared" si="6" ref="AZ8:BB9">(AE8+AN8+AQ8)</f>
        <v>0</v>
      </c>
      <c r="BA8" s="185">
        <f t="shared" si="6"/>
        <v>0</v>
      </c>
      <c r="BB8" s="185">
        <f t="shared" si="6"/>
        <v>0</v>
      </c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</row>
    <row r="9" spans="1:67" ht="18" customHeight="1">
      <c r="A9" s="182"/>
      <c r="B9" s="183" t="s">
        <v>364</v>
      </c>
      <c r="C9" s="269" t="s">
        <v>236</v>
      </c>
      <c r="D9" s="182">
        <v>0</v>
      </c>
      <c r="E9" s="185">
        <f>(D9+F9)</f>
        <v>0</v>
      </c>
      <c r="F9" s="182">
        <v>0</v>
      </c>
      <c r="G9" s="182">
        <v>0</v>
      </c>
      <c r="H9" s="185">
        <f t="shared" si="0"/>
        <v>0</v>
      </c>
      <c r="I9" s="182">
        <v>0</v>
      </c>
      <c r="J9" s="182"/>
      <c r="K9" s="183" t="s">
        <v>364</v>
      </c>
      <c r="L9" s="269" t="s">
        <v>236</v>
      </c>
      <c r="M9" s="185">
        <f>egyéb!G97</f>
        <v>0</v>
      </c>
      <c r="N9" s="185">
        <f>egyéb!H97</f>
        <v>1500</v>
      </c>
      <c r="O9" s="185">
        <f>egyéb!I97</f>
        <v>1500</v>
      </c>
      <c r="P9" s="182">
        <v>0</v>
      </c>
      <c r="Q9" s="185">
        <f>(P9+R9)</f>
        <v>0</v>
      </c>
      <c r="R9" s="182">
        <v>0</v>
      </c>
      <c r="S9" s="182"/>
      <c r="T9" s="183" t="s">
        <v>364</v>
      </c>
      <c r="U9" s="269" t="s">
        <v>236</v>
      </c>
      <c r="V9" s="185">
        <f aca="true" t="shared" si="7" ref="V9:X20">(M9-P9)</f>
        <v>0</v>
      </c>
      <c r="W9" s="185">
        <f t="shared" si="7"/>
        <v>1500</v>
      </c>
      <c r="X9" s="185">
        <f t="shared" si="7"/>
        <v>1500</v>
      </c>
      <c r="Y9" s="185">
        <f>AE9+AH9</f>
        <v>301731</v>
      </c>
      <c r="Z9" s="185">
        <f>AF9+AI9</f>
        <v>305315</v>
      </c>
      <c r="AA9" s="185">
        <f>AG9+AJ9</f>
        <v>3584</v>
      </c>
      <c r="AB9" s="182"/>
      <c r="AC9" s="183" t="s">
        <v>364</v>
      </c>
      <c r="AD9" s="269" t="s">
        <v>236</v>
      </c>
      <c r="AE9" s="185">
        <f>egyéb!J98</f>
        <v>70996</v>
      </c>
      <c r="AF9" s="185">
        <f>egyéb!K98</f>
        <v>71732</v>
      </c>
      <c r="AG9" s="185">
        <f>egyéb!L98</f>
        <v>736</v>
      </c>
      <c r="AH9" s="185">
        <f>egyéb!M97</f>
        <v>230735</v>
      </c>
      <c r="AI9" s="185">
        <f>egyéb!N97</f>
        <v>233583</v>
      </c>
      <c r="AJ9" s="185">
        <f>egyéb!O97</f>
        <v>2848</v>
      </c>
      <c r="AK9" s="182"/>
      <c r="AL9" s="183" t="s">
        <v>364</v>
      </c>
      <c r="AM9" s="269" t="s">
        <v>236</v>
      </c>
      <c r="AN9" s="182">
        <v>0</v>
      </c>
      <c r="AO9" s="185">
        <f>(AN9+AP9)</f>
        <v>0</v>
      </c>
      <c r="AP9" s="182">
        <v>0</v>
      </c>
      <c r="AQ9" s="182">
        <v>0</v>
      </c>
      <c r="AR9" s="185">
        <f>(AQ9+AS9)</f>
        <v>0</v>
      </c>
      <c r="AS9" s="182">
        <v>0</v>
      </c>
      <c r="AT9" s="182"/>
      <c r="AU9" s="183" t="s">
        <v>364</v>
      </c>
      <c r="AV9" s="269" t="s">
        <v>236</v>
      </c>
      <c r="AW9" s="185">
        <f>(D9+G9+M9+Y9+AN9+AQ9)</f>
        <v>301731</v>
      </c>
      <c r="AX9" s="185">
        <f t="shared" si="4"/>
        <v>306815</v>
      </c>
      <c r="AY9" s="185">
        <f t="shared" si="4"/>
        <v>5084</v>
      </c>
      <c r="AZ9" s="185">
        <f t="shared" si="6"/>
        <v>70996</v>
      </c>
      <c r="BA9" s="185">
        <f t="shared" si="6"/>
        <v>71732</v>
      </c>
      <c r="BB9" s="185">
        <f t="shared" si="6"/>
        <v>736</v>
      </c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</row>
    <row r="10" spans="1:67" ht="18" customHeight="1">
      <c r="A10" s="182"/>
      <c r="B10" s="183" t="s">
        <v>366</v>
      </c>
      <c r="C10" s="269" t="s">
        <v>237</v>
      </c>
      <c r="D10" s="182">
        <v>0</v>
      </c>
      <c r="E10" s="185">
        <f aca="true" t="shared" si="8" ref="E10:E22">(D10+F10)</f>
        <v>0</v>
      </c>
      <c r="F10" s="182">
        <v>0</v>
      </c>
      <c r="G10" s="182">
        <v>0</v>
      </c>
      <c r="H10" s="185">
        <f t="shared" si="0"/>
        <v>0</v>
      </c>
      <c r="I10" s="182">
        <v>0</v>
      </c>
      <c r="J10" s="182"/>
      <c r="K10" s="183" t="s">
        <v>366</v>
      </c>
      <c r="L10" s="269" t="s">
        <v>237</v>
      </c>
      <c r="M10" s="182">
        <v>163639</v>
      </c>
      <c r="N10" s="185">
        <f>(M10+O10)</f>
        <v>163639</v>
      </c>
      <c r="O10" s="182">
        <v>0</v>
      </c>
      <c r="P10" s="182">
        <v>0</v>
      </c>
      <c r="Q10" s="185">
        <f aca="true" t="shared" si="9" ref="Q10:Q22">(P10+R10)</f>
        <v>0</v>
      </c>
      <c r="R10" s="182">
        <v>0</v>
      </c>
      <c r="S10" s="182"/>
      <c r="T10" s="183" t="s">
        <v>366</v>
      </c>
      <c r="U10" s="269" t="s">
        <v>237</v>
      </c>
      <c r="V10" s="185">
        <f t="shared" si="7"/>
        <v>163639</v>
      </c>
      <c r="W10" s="185">
        <f t="shared" si="7"/>
        <v>163639</v>
      </c>
      <c r="X10" s="185">
        <f t="shared" si="7"/>
        <v>0</v>
      </c>
      <c r="Y10" s="182">
        <v>0</v>
      </c>
      <c r="Z10" s="185">
        <f>(Y10+AA10)</f>
        <v>0</v>
      </c>
      <c r="AA10" s="182">
        <v>0</v>
      </c>
      <c r="AB10" s="182"/>
      <c r="AC10" s="183" t="s">
        <v>366</v>
      </c>
      <c r="AD10" s="269" t="s">
        <v>237</v>
      </c>
      <c r="AE10" s="182">
        <v>0</v>
      </c>
      <c r="AF10" s="185">
        <f aca="true" t="shared" si="10" ref="AF10:AF24">(AE10+AG10)</f>
        <v>0</v>
      </c>
      <c r="AG10" s="182">
        <v>0</v>
      </c>
      <c r="AH10" s="185">
        <f>(Y10-AE10)</f>
        <v>0</v>
      </c>
      <c r="AI10" s="185">
        <f>(Z10-AF10)</f>
        <v>0</v>
      </c>
      <c r="AJ10" s="185">
        <f>(AA10-AG10)</f>
        <v>0</v>
      </c>
      <c r="AK10" s="182"/>
      <c r="AL10" s="183" t="s">
        <v>366</v>
      </c>
      <c r="AM10" s="269" t="s">
        <v>237</v>
      </c>
      <c r="AN10" s="182">
        <v>0</v>
      </c>
      <c r="AO10" s="185">
        <f aca="true" t="shared" si="11" ref="AO10:AO25">(AN10+AP10)</f>
        <v>0</v>
      </c>
      <c r="AP10" s="182">
        <v>0</v>
      </c>
      <c r="AQ10" s="182">
        <v>0</v>
      </c>
      <c r="AR10" s="185">
        <f aca="true" t="shared" si="12" ref="AR10:AR22">(AQ10+AS10)</f>
        <v>0</v>
      </c>
      <c r="AS10" s="182">
        <v>0</v>
      </c>
      <c r="AT10" s="182"/>
      <c r="AU10" s="183" t="s">
        <v>366</v>
      </c>
      <c r="AV10" s="269" t="s">
        <v>237</v>
      </c>
      <c r="AW10" s="185">
        <f t="shared" si="4"/>
        <v>163639</v>
      </c>
      <c r="AX10" s="185">
        <f t="shared" si="4"/>
        <v>163639</v>
      </c>
      <c r="AY10" s="185">
        <f t="shared" si="4"/>
        <v>0</v>
      </c>
      <c r="AZ10" s="185">
        <f>M10</f>
        <v>163639</v>
      </c>
      <c r="BA10" s="185">
        <f>N10</f>
        <v>163639</v>
      </c>
      <c r="BB10" s="185">
        <f>O10</f>
        <v>0</v>
      </c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</row>
    <row r="11" spans="1:67" ht="18" customHeight="1">
      <c r="A11" s="182"/>
      <c r="B11" s="183"/>
      <c r="C11" s="269" t="s">
        <v>238</v>
      </c>
      <c r="D11" s="182">
        <v>0</v>
      </c>
      <c r="E11" s="185">
        <f t="shared" si="8"/>
        <v>0</v>
      </c>
      <c r="F11" s="182">
        <v>0</v>
      </c>
      <c r="G11" s="182">
        <v>0</v>
      </c>
      <c r="H11" s="185">
        <f t="shared" si="0"/>
        <v>0</v>
      </c>
      <c r="I11" s="182">
        <v>0</v>
      </c>
      <c r="J11" s="182"/>
      <c r="K11" s="183"/>
      <c r="L11" s="269" t="s">
        <v>238</v>
      </c>
      <c r="M11" s="182">
        <v>90639</v>
      </c>
      <c r="N11" s="185">
        <f aca="true" t="shared" si="13" ref="N11:N24">(M11+O11)</f>
        <v>90639</v>
      </c>
      <c r="O11" s="182">
        <v>0</v>
      </c>
      <c r="P11" s="182">
        <v>0</v>
      </c>
      <c r="Q11" s="185">
        <f t="shared" si="9"/>
        <v>0</v>
      </c>
      <c r="R11" s="182">
        <v>0</v>
      </c>
      <c r="S11" s="182"/>
      <c r="T11" s="183"/>
      <c r="U11" s="269" t="s">
        <v>238</v>
      </c>
      <c r="V11" s="185">
        <f t="shared" si="7"/>
        <v>90639</v>
      </c>
      <c r="W11" s="185">
        <f t="shared" si="7"/>
        <v>90639</v>
      </c>
      <c r="X11" s="185">
        <f t="shared" si="7"/>
        <v>0</v>
      </c>
      <c r="Y11" s="182">
        <v>0</v>
      </c>
      <c r="Z11" s="185">
        <f aca="true" t="shared" si="14" ref="Z11:Z24">(Y11+AA11)</f>
        <v>0</v>
      </c>
      <c r="AA11" s="182">
        <v>0</v>
      </c>
      <c r="AB11" s="182"/>
      <c r="AC11" s="183"/>
      <c r="AD11" s="269" t="s">
        <v>238</v>
      </c>
      <c r="AE11" s="182">
        <v>0</v>
      </c>
      <c r="AF11" s="185">
        <f t="shared" si="10"/>
        <v>0</v>
      </c>
      <c r="AG11" s="182">
        <v>0</v>
      </c>
      <c r="AH11" s="185">
        <f aca="true" t="shared" si="15" ref="AH11:AJ24">(Y11-AE11)</f>
        <v>0</v>
      </c>
      <c r="AI11" s="185">
        <f t="shared" si="15"/>
        <v>0</v>
      </c>
      <c r="AJ11" s="185">
        <f t="shared" si="15"/>
        <v>0</v>
      </c>
      <c r="AK11" s="182"/>
      <c r="AL11" s="183"/>
      <c r="AM11" s="269" t="s">
        <v>238</v>
      </c>
      <c r="AN11" s="182">
        <v>0</v>
      </c>
      <c r="AO11" s="185">
        <f t="shared" si="11"/>
        <v>0</v>
      </c>
      <c r="AP11" s="182">
        <v>0</v>
      </c>
      <c r="AQ11" s="182">
        <v>0</v>
      </c>
      <c r="AR11" s="185">
        <f t="shared" si="12"/>
        <v>0</v>
      </c>
      <c r="AS11" s="182">
        <v>0</v>
      </c>
      <c r="AT11" s="182"/>
      <c r="AU11" s="183"/>
      <c r="AV11" s="269" t="s">
        <v>238</v>
      </c>
      <c r="AW11" s="185">
        <f>(D11+G11+M11+Y11+AN11+AQ11)</f>
        <v>90639</v>
      </c>
      <c r="AX11" s="185">
        <f>(E11+H11+N11+Z11+AO11+AR11)</f>
        <v>90639</v>
      </c>
      <c r="AY11" s="185">
        <f>(F11+I11+O11+AA11+AP11+AS11)</f>
        <v>0</v>
      </c>
      <c r="AZ11" s="185">
        <f aca="true" t="shared" si="16" ref="AZ11:BB29">(AE11+AN11+AQ11)</f>
        <v>0</v>
      </c>
      <c r="BA11" s="185">
        <f t="shared" si="16"/>
        <v>0</v>
      </c>
      <c r="BB11" s="185">
        <f t="shared" si="16"/>
        <v>0</v>
      </c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</row>
    <row r="12" spans="1:67" ht="18" customHeight="1">
      <c r="A12" s="182"/>
      <c r="B12" s="183" t="s">
        <v>368</v>
      </c>
      <c r="C12" s="269" t="s">
        <v>523</v>
      </c>
      <c r="D12" s="182">
        <v>0</v>
      </c>
      <c r="E12" s="185">
        <f t="shared" si="8"/>
        <v>0</v>
      </c>
      <c r="F12" s="182">
        <v>0</v>
      </c>
      <c r="G12" s="182">
        <v>0</v>
      </c>
      <c r="H12" s="185">
        <f t="shared" si="0"/>
        <v>0</v>
      </c>
      <c r="I12" s="182">
        <v>0</v>
      </c>
      <c r="J12" s="182"/>
      <c r="K12" s="183" t="s">
        <v>368</v>
      </c>
      <c r="L12" s="269" t="s">
        <v>523</v>
      </c>
      <c r="M12" s="182">
        <v>1800</v>
      </c>
      <c r="N12" s="185">
        <f t="shared" si="13"/>
        <v>1800</v>
      </c>
      <c r="O12" s="182">
        <v>0</v>
      </c>
      <c r="P12" s="182">
        <v>0</v>
      </c>
      <c r="Q12" s="185">
        <f t="shared" si="9"/>
        <v>0</v>
      </c>
      <c r="R12" s="182">
        <v>0</v>
      </c>
      <c r="S12" s="182"/>
      <c r="T12" s="183" t="s">
        <v>368</v>
      </c>
      <c r="U12" s="269" t="s">
        <v>523</v>
      </c>
      <c r="V12" s="185">
        <f t="shared" si="7"/>
        <v>1800</v>
      </c>
      <c r="W12" s="185">
        <f t="shared" si="7"/>
        <v>1800</v>
      </c>
      <c r="X12" s="185">
        <f t="shared" si="7"/>
        <v>0</v>
      </c>
      <c r="Y12" s="182">
        <v>0</v>
      </c>
      <c r="Z12" s="185">
        <f t="shared" si="14"/>
        <v>0</v>
      </c>
      <c r="AA12" s="182">
        <v>0</v>
      </c>
      <c r="AB12" s="182"/>
      <c r="AC12" s="183" t="s">
        <v>368</v>
      </c>
      <c r="AD12" s="269" t="s">
        <v>523</v>
      </c>
      <c r="AE12" s="182">
        <v>0</v>
      </c>
      <c r="AF12" s="185">
        <f t="shared" si="10"/>
        <v>0</v>
      </c>
      <c r="AG12" s="182">
        <v>0</v>
      </c>
      <c r="AH12" s="185">
        <f t="shared" si="15"/>
        <v>0</v>
      </c>
      <c r="AI12" s="185">
        <f t="shared" si="15"/>
        <v>0</v>
      </c>
      <c r="AJ12" s="185">
        <f t="shared" si="15"/>
        <v>0</v>
      </c>
      <c r="AK12" s="182"/>
      <c r="AL12" s="183" t="s">
        <v>368</v>
      </c>
      <c r="AM12" s="269" t="s">
        <v>523</v>
      </c>
      <c r="AN12" s="182">
        <v>0</v>
      </c>
      <c r="AO12" s="185">
        <f t="shared" si="11"/>
        <v>0</v>
      </c>
      <c r="AP12" s="182">
        <v>0</v>
      </c>
      <c r="AQ12" s="182">
        <v>0</v>
      </c>
      <c r="AR12" s="185">
        <f t="shared" si="12"/>
        <v>0</v>
      </c>
      <c r="AS12" s="182">
        <v>0</v>
      </c>
      <c r="AT12" s="182"/>
      <c r="AU12" s="183" t="s">
        <v>368</v>
      </c>
      <c r="AV12" s="269" t="s">
        <v>523</v>
      </c>
      <c r="AW12" s="185">
        <f t="shared" si="4"/>
        <v>1800</v>
      </c>
      <c r="AX12" s="185">
        <f t="shared" si="4"/>
        <v>1800</v>
      </c>
      <c r="AY12" s="185">
        <f t="shared" si="4"/>
        <v>0</v>
      </c>
      <c r="AZ12" s="185">
        <f t="shared" si="16"/>
        <v>0</v>
      </c>
      <c r="BA12" s="185">
        <f t="shared" si="16"/>
        <v>0</v>
      </c>
      <c r="BB12" s="185">
        <f t="shared" si="16"/>
        <v>0</v>
      </c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</row>
    <row r="13" spans="1:67" ht="18" customHeight="1">
      <c r="A13" s="182"/>
      <c r="B13" s="183" t="s">
        <v>369</v>
      </c>
      <c r="C13" s="269" t="s">
        <v>239</v>
      </c>
      <c r="D13" s="182">
        <v>0</v>
      </c>
      <c r="E13" s="185">
        <f t="shared" si="8"/>
        <v>0</v>
      </c>
      <c r="F13" s="182">
        <v>0</v>
      </c>
      <c r="G13" s="182">
        <v>0</v>
      </c>
      <c r="H13" s="185">
        <f t="shared" si="0"/>
        <v>0</v>
      </c>
      <c r="I13" s="182">
        <v>0</v>
      </c>
      <c r="J13" s="182"/>
      <c r="K13" s="183" t="s">
        <v>369</v>
      </c>
      <c r="L13" s="269" t="s">
        <v>239</v>
      </c>
      <c r="M13" s="182">
        <v>4000</v>
      </c>
      <c r="N13" s="185">
        <f t="shared" si="13"/>
        <v>4000</v>
      </c>
      <c r="O13" s="182">
        <v>0</v>
      </c>
      <c r="P13" s="182">
        <v>0</v>
      </c>
      <c r="Q13" s="185">
        <f t="shared" si="9"/>
        <v>0</v>
      </c>
      <c r="R13" s="182">
        <v>0</v>
      </c>
      <c r="S13" s="182"/>
      <c r="T13" s="183" t="s">
        <v>369</v>
      </c>
      <c r="U13" s="269" t="s">
        <v>239</v>
      </c>
      <c r="V13" s="185">
        <f t="shared" si="7"/>
        <v>4000</v>
      </c>
      <c r="W13" s="185">
        <f t="shared" si="7"/>
        <v>4000</v>
      </c>
      <c r="X13" s="185">
        <f t="shared" si="7"/>
        <v>0</v>
      </c>
      <c r="Y13" s="182">
        <v>0</v>
      </c>
      <c r="Z13" s="185">
        <f t="shared" si="14"/>
        <v>0</v>
      </c>
      <c r="AA13" s="182">
        <v>0</v>
      </c>
      <c r="AB13" s="182"/>
      <c r="AC13" s="183" t="s">
        <v>369</v>
      </c>
      <c r="AD13" s="269" t="s">
        <v>239</v>
      </c>
      <c r="AE13" s="182">
        <v>0</v>
      </c>
      <c r="AF13" s="185">
        <f t="shared" si="10"/>
        <v>0</v>
      </c>
      <c r="AG13" s="182">
        <v>0</v>
      </c>
      <c r="AH13" s="185">
        <f t="shared" si="15"/>
        <v>0</v>
      </c>
      <c r="AI13" s="185">
        <f t="shared" si="15"/>
        <v>0</v>
      </c>
      <c r="AJ13" s="185">
        <f t="shared" si="15"/>
        <v>0</v>
      </c>
      <c r="AK13" s="182"/>
      <c r="AL13" s="183" t="s">
        <v>369</v>
      </c>
      <c r="AM13" s="269" t="s">
        <v>239</v>
      </c>
      <c r="AN13" s="182">
        <v>0</v>
      </c>
      <c r="AO13" s="185">
        <f t="shared" si="11"/>
        <v>0</v>
      </c>
      <c r="AP13" s="182">
        <v>0</v>
      </c>
      <c r="AQ13" s="182">
        <v>0</v>
      </c>
      <c r="AR13" s="185">
        <f t="shared" si="12"/>
        <v>0</v>
      </c>
      <c r="AS13" s="182">
        <v>0</v>
      </c>
      <c r="AT13" s="182"/>
      <c r="AU13" s="183" t="s">
        <v>369</v>
      </c>
      <c r="AV13" s="269" t="s">
        <v>239</v>
      </c>
      <c r="AW13" s="185">
        <f t="shared" si="4"/>
        <v>4000</v>
      </c>
      <c r="AX13" s="185">
        <f t="shared" si="4"/>
        <v>4000</v>
      </c>
      <c r="AY13" s="185">
        <f t="shared" si="4"/>
        <v>0</v>
      </c>
      <c r="AZ13" s="185">
        <f t="shared" si="16"/>
        <v>0</v>
      </c>
      <c r="BA13" s="185">
        <f t="shared" si="16"/>
        <v>0</v>
      </c>
      <c r="BB13" s="185">
        <f t="shared" si="16"/>
        <v>0</v>
      </c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</row>
    <row r="14" spans="1:67" ht="18" customHeight="1">
      <c r="A14" s="182"/>
      <c r="B14" s="183" t="s">
        <v>372</v>
      </c>
      <c r="C14" s="269" t="s">
        <v>25</v>
      </c>
      <c r="D14" s="182">
        <v>210</v>
      </c>
      <c r="E14" s="185">
        <f t="shared" si="8"/>
        <v>210</v>
      </c>
      <c r="F14" s="182">
        <v>0</v>
      </c>
      <c r="G14" s="182">
        <v>48</v>
      </c>
      <c r="H14" s="185">
        <f aca="true" t="shared" si="17" ref="H14:H41">(G14+I14)</f>
        <v>48</v>
      </c>
      <c r="I14" s="182">
        <v>0</v>
      </c>
      <c r="J14" s="182"/>
      <c r="K14" s="183" t="s">
        <v>372</v>
      </c>
      <c r="L14" s="269" t="s">
        <v>25</v>
      </c>
      <c r="M14" s="182">
        <v>1623</v>
      </c>
      <c r="N14" s="185">
        <f t="shared" si="13"/>
        <v>1623</v>
      </c>
      <c r="O14" s="182">
        <v>0</v>
      </c>
      <c r="P14" s="182">
        <v>0</v>
      </c>
      <c r="Q14" s="185">
        <f t="shared" si="9"/>
        <v>0</v>
      </c>
      <c r="R14" s="182">
        <v>0</v>
      </c>
      <c r="S14" s="182"/>
      <c r="T14" s="183" t="s">
        <v>372</v>
      </c>
      <c r="U14" s="269" t="s">
        <v>25</v>
      </c>
      <c r="V14" s="185">
        <f t="shared" si="7"/>
        <v>1623</v>
      </c>
      <c r="W14" s="185">
        <f t="shared" si="7"/>
        <v>1623</v>
      </c>
      <c r="X14" s="185">
        <f t="shared" si="7"/>
        <v>0</v>
      </c>
      <c r="Y14" s="182">
        <v>0</v>
      </c>
      <c r="Z14" s="185">
        <f t="shared" si="14"/>
        <v>0</v>
      </c>
      <c r="AA14" s="182">
        <v>0</v>
      </c>
      <c r="AB14" s="182"/>
      <c r="AC14" s="183" t="s">
        <v>372</v>
      </c>
      <c r="AD14" s="269" t="s">
        <v>25</v>
      </c>
      <c r="AE14" s="182">
        <v>0</v>
      </c>
      <c r="AF14" s="185">
        <f t="shared" si="10"/>
        <v>0</v>
      </c>
      <c r="AG14" s="182">
        <v>0</v>
      </c>
      <c r="AH14" s="185">
        <f t="shared" si="15"/>
        <v>0</v>
      </c>
      <c r="AI14" s="185">
        <f t="shared" si="15"/>
        <v>0</v>
      </c>
      <c r="AJ14" s="185">
        <f t="shared" si="15"/>
        <v>0</v>
      </c>
      <c r="AK14" s="182"/>
      <c r="AL14" s="183" t="s">
        <v>372</v>
      </c>
      <c r="AM14" s="269" t="s">
        <v>25</v>
      </c>
      <c r="AN14" s="182">
        <v>0</v>
      </c>
      <c r="AO14" s="185">
        <f t="shared" si="11"/>
        <v>0</v>
      </c>
      <c r="AP14" s="182">
        <v>0</v>
      </c>
      <c r="AQ14" s="182">
        <v>0</v>
      </c>
      <c r="AR14" s="185">
        <f t="shared" si="12"/>
        <v>0</v>
      </c>
      <c r="AS14" s="182">
        <v>0</v>
      </c>
      <c r="AT14" s="182"/>
      <c r="AU14" s="183" t="s">
        <v>372</v>
      </c>
      <c r="AV14" s="269" t="s">
        <v>25</v>
      </c>
      <c r="AW14" s="185">
        <f t="shared" si="4"/>
        <v>1881</v>
      </c>
      <c r="AX14" s="185">
        <f t="shared" si="4"/>
        <v>1881</v>
      </c>
      <c r="AY14" s="185">
        <f t="shared" si="4"/>
        <v>0</v>
      </c>
      <c r="AZ14" s="185">
        <f t="shared" si="16"/>
        <v>0</v>
      </c>
      <c r="BA14" s="185">
        <f t="shared" si="16"/>
        <v>0</v>
      </c>
      <c r="BB14" s="185">
        <f t="shared" si="16"/>
        <v>0</v>
      </c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</row>
    <row r="15" spans="1:67" ht="18" customHeight="1">
      <c r="A15" s="182"/>
      <c r="B15" s="183" t="s">
        <v>374</v>
      </c>
      <c r="C15" s="269" t="s">
        <v>240</v>
      </c>
      <c r="D15" s="182">
        <v>0</v>
      </c>
      <c r="E15" s="185">
        <f t="shared" si="8"/>
        <v>0</v>
      </c>
      <c r="F15" s="182">
        <v>0</v>
      </c>
      <c r="G15" s="182">
        <v>0</v>
      </c>
      <c r="H15" s="185">
        <f t="shared" si="17"/>
        <v>0</v>
      </c>
      <c r="I15" s="182">
        <v>0</v>
      </c>
      <c r="J15" s="182"/>
      <c r="K15" s="183" t="s">
        <v>374</v>
      </c>
      <c r="L15" s="269" t="s">
        <v>240</v>
      </c>
      <c r="M15" s="182">
        <v>16545</v>
      </c>
      <c r="N15" s="185">
        <f t="shared" si="13"/>
        <v>16545</v>
      </c>
      <c r="O15" s="182">
        <v>0</v>
      </c>
      <c r="P15" s="182">
        <v>0</v>
      </c>
      <c r="Q15" s="185">
        <f t="shared" si="9"/>
        <v>0</v>
      </c>
      <c r="R15" s="182">
        <v>0</v>
      </c>
      <c r="S15" s="182"/>
      <c r="T15" s="183" t="s">
        <v>374</v>
      </c>
      <c r="U15" s="269" t="s">
        <v>240</v>
      </c>
      <c r="V15" s="185">
        <f t="shared" si="7"/>
        <v>16545</v>
      </c>
      <c r="W15" s="185">
        <f t="shared" si="7"/>
        <v>16545</v>
      </c>
      <c r="X15" s="185">
        <f t="shared" si="7"/>
        <v>0</v>
      </c>
      <c r="Y15" s="182">
        <v>0</v>
      </c>
      <c r="Z15" s="185">
        <f t="shared" si="14"/>
        <v>0</v>
      </c>
      <c r="AA15" s="182">
        <v>0</v>
      </c>
      <c r="AB15" s="182"/>
      <c r="AC15" s="183" t="s">
        <v>374</v>
      </c>
      <c r="AD15" s="269" t="s">
        <v>240</v>
      </c>
      <c r="AE15" s="182">
        <v>0</v>
      </c>
      <c r="AF15" s="185">
        <f t="shared" si="10"/>
        <v>0</v>
      </c>
      <c r="AG15" s="182">
        <v>0</v>
      </c>
      <c r="AH15" s="185">
        <f t="shared" si="15"/>
        <v>0</v>
      </c>
      <c r="AI15" s="185">
        <f t="shared" si="15"/>
        <v>0</v>
      </c>
      <c r="AJ15" s="185">
        <f t="shared" si="15"/>
        <v>0</v>
      </c>
      <c r="AK15" s="182"/>
      <c r="AL15" s="183" t="s">
        <v>374</v>
      </c>
      <c r="AM15" s="269" t="s">
        <v>240</v>
      </c>
      <c r="AN15" s="182">
        <v>0</v>
      </c>
      <c r="AO15" s="185">
        <f t="shared" si="11"/>
        <v>0</v>
      </c>
      <c r="AP15" s="182">
        <v>0</v>
      </c>
      <c r="AQ15" s="182">
        <v>0</v>
      </c>
      <c r="AR15" s="185">
        <f t="shared" si="12"/>
        <v>0</v>
      </c>
      <c r="AS15" s="182">
        <v>0</v>
      </c>
      <c r="AT15" s="182"/>
      <c r="AU15" s="183" t="s">
        <v>374</v>
      </c>
      <c r="AV15" s="269" t="s">
        <v>240</v>
      </c>
      <c r="AW15" s="185">
        <f t="shared" si="4"/>
        <v>16545</v>
      </c>
      <c r="AX15" s="185">
        <f t="shared" si="4"/>
        <v>16545</v>
      </c>
      <c r="AY15" s="185">
        <f t="shared" si="4"/>
        <v>0</v>
      </c>
      <c r="AZ15" s="185">
        <f t="shared" si="16"/>
        <v>0</v>
      </c>
      <c r="BA15" s="185">
        <f t="shared" si="16"/>
        <v>0</v>
      </c>
      <c r="BB15" s="185">
        <f t="shared" si="16"/>
        <v>0</v>
      </c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</row>
    <row r="16" spans="1:67" ht="18" customHeight="1">
      <c r="A16" s="182"/>
      <c r="B16" s="183" t="s">
        <v>376</v>
      </c>
      <c r="C16" s="269" t="s">
        <v>241</v>
      </c>
      <c r="D16" s="182">
        <v>0</v>
      </c>
      <c r="E16" s="185">
        <f t="shared" si="8"/>
        <v>0</v>
      </c>
      <c r="F16" s="182">
        <v>0</v>
      </c>
      <c r="G16" s="182">
        <v>0</v>
      </c>
      <c r="H16" s="185">
        <f t="shared" si="17"/>
        <v>0</v>
      </c>
      <c r="I16" s="182">
        <v>0</v>
      </c>
      <c r="J16" s="182"/>
      <c r="K16" s="183" t="s">
        <v>376</v>
      </c>
      <c r="L16" s="269" t="s">
        <v>241</v>
      </c>
      <c r="M16" s="182">
        <v>2595</v>
      </c>
      <c r="N16" s="185">
        <f t="shared" si="13"/>
        <v>2595</v>
      </c>
      <c r="O16" s="182">
        <v>0</v>
      </c>
      <c r="P16" s="182">
        <v>0</v>
      </c>
      <c r="Q16" s="185">
        <f t="shared" si="9"/>
        <v>0</v>
      </c>
      <c r="R16" s="182">
        <v>0</v>
      </c>
      <c r="S16" s="182"/>
      <c r="T16" s="183" t="s">
        <v>376</v>
      </c>
      <c r="U16" s="269" t="s">
        <v>241</v>
      </c>
      <c r="V16" s="185">
        <f t="shared" si="7"/>
        <v>2595</v>
      </c>
      <c r="W16" s="185">
        <f t="shared" si="7"/>
        <v>2595</v>
      </c>
      <c r="X16" s="185">
        <f t="shared" si="7"/>
        <v>0</v>
      </c>
      <c r="Y16" s="182">
        <v>0</v>
      </c>
      <c r="Z16" s="185">
        <f t="shared" si="14"/>
        <v>0</v>
      </c>
      <c r="AA16" s="182">
        <v>0</v>
      </c>
      <c r="AB16" s="182"/>
      <c r="AC16" s="183" t="s">
        <v>376</v>
      </c>
      <c r="AD16" s="269" t="s">
        <v>241</v>
      </c>
      <c r="AE16" s="182">
        <v>0</v>
      </c>
      <c r="AF16" s="185">
        <f t="shared" si="10"/>
        <v>0</v>
      </c>
      <c r="AG16" s="182">
        <v>0</v>
      </c>
      <c r="AH16" s="185">
        <f t="shared" si="15"/>
        <v>0</v>
      </c>
      <c r="AI16" s="185">
        <f t="shared" si="15"/>
        <v>0</v>
      </c>
      <c r="AJ16" s="185">
        <f t="shared" si="15"/>
        <v>0</v>
      </c>
      <c r="AK16" s="182"/>
      <c r="AL16" s="183" t="s">
        <v>376</v>
      </c>
      <c r="AM16" s="269" t="s">
        <v>241</v>
      </c>
      <c r="AN16" s="182">
        <v>0</v>
      </c>
      <c r="AO16" s="185">
        <f t="shared" si="11"/>
        <v>0</v>
      </c>
      <c r="AP16" s="182">
        <v>0</v>
      </c>
      <c r="AQ16" s="182">
        <v>0</v>
      </c>
      <c r="AR16" s="185">
        <f t="shared" si="12"/>
        <v>0</v>
      </c>
      <c r="AS16" s="182">
        <v>0</v>
      </c>
      <c r="AT16" s="182"/>
      <c r="AU16" s="183" t="s">
        <v>376</v>
      </c>
      <c r="AV16" s="269" t="s">
        <v>241</v>
      </c>
      <c r="AW16" s="185">
        <f t="shared" si="4"/>
        <v>2595</v>
      </c>
      <c r="AX16" s="185">
        <f t="shared" si="4"/>
        <v>2595</v>
      </c>
      <c r="AY16" s="185">
        <f t="shared" si="4"/>
        <v>0</v>
      </c>
      <c r="AZ16" s="185">
        <f t="shared" si="16"/>
        <v>0</v>
      </c>
      <c r="BA16" s="185">
        <f t="shared" si="16"/>
        <v>0</v>
      </c>
      <c r="BB16" s="185">
        <f t="shared" si="16"/>
        <v>0</v>
      </c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</row>
    <row r="17" spans="1:67" ht="18" customHeight="1">
      <c r="A17" s="182"/>
      <c r="B17" s="183" t="s">
        <v>377</v>
      </c>
      <c r="C17" s="269" t="s">
        <v>242</v>
      </c>
      <c r="D17" s="182">
        <v>0</v>
      </c>
      <c r="E17" s="185">
        <f t="shared" si="8"/>
        <v>0</v>
      </c>
      <c r="F17" s="182">
        <v>0</v>
      </c>
      <c r="G17" s="182">
        <v>0</v>
      </c>
      <c r="H17" s="185">
        <f t="shared" si="17"/>
        <v>0</v>
      </c>
      <c r="I17" s="182">
        <v>0</v>
      </c>
      <c r="J17" s="182"/>
      <c r="K17" s="183" t="s">
        <v>377</v>
      </c>
      <c r="L17" s="269" t="s">
        <v>242</v>
      </c>
      <c r="M17" s="182">
        <v>2607</v>
      </c>
      <c r="N17" s="185">
        <f t="shared" si="13"/>
        <v>2607</v>
      </c>
      <c r="O17" s="182">
        <v>0</v>
      </c>
      <c r="P17" s="182">
        <v>0</v>
      </c>
      <c r="Q17" s="185">
        <f t="shared" si="9"/>
        <v>0</v>
      </c>
      <c r="R17" s="182">
        <v>0</v>
      </c>
      <c r="S17" s="182"/>
      <c r="T17" s="183" t="s">
        <v>377</v>
      </c>
      <c r="U17" s="269" t="s">
        <v>242</v>
      </c>
      <c r="V17" s="185">
        <f t="shared" si="7"/>
        <v>2607</v>
      </c>
      <c r="W17" s="185">
        <f t="shared" si="7"/>
        <v>2607</v>
      </c>
      <c r="X17" s="185">
        <f t="shared" si="7"/>
        <v>0</v>
      </c>
      <c r="Y17" s="182">
        <v>0</v>
      </c>
      <c r="Z17" s="185">
        <f t="shared" si="14"/>
        <v>0</v>
      </c>
      <c r="AA17" s="182">
        <v>0</v>
      </c>
      <c r="AB17" s="182"/>
      <c r="AC17" s="183" t="s">
        <v>377</v>
      </c>
      <c r="AD17" s="269" t="s">
        <v>242</v>
      </c>
      <c r="AE17" s="182">
        <v>0</v>
      </c>
      <c r="AF17" s="185">
        <f t="shared" si="10"/>
        <v>0</v>
      </c>
      <c r="AG17" s="182">
        <v>0</v>
      </c>
      <c r="AH17" s="185">
        <f t="shared" si="15"/>
        <v>0</v>
      </c>
      <c r="AI17" s="185">
        <f t="shared" si="15"/>
        <v>0</v>
      </c>
      <c r="AJ17" s="185">
        <f t="shared" si="15"/>
        <v>0</v>
      </c>
      <c r="AK17" s="182"/>
      <c r="AL17" s="183" t="s">
        <v>377</v>
      </c>
      <c r="AM17" s="269" t="s">
        <v>242</v>
      </c>
      <c r="AN17" s="182">
        <v>0</v>
      </c>
      <c r="AO17" s="185">
        <f t="shared" si="11"/>
        <v>0</v>
      </c>
      <c r="AP17" s="182">
        <v>0</v>
      </c>
      <c r="AQ17" s="182">
        <v>0</v>
      </c>
      <c r="AR17" s="185">
        <f t="shared" si="12"/>
        <v>0</v>
      </c>
      <c r="AS17" s="182">
        <v>0</v>
      </c>
      <c r="AT17" s="182"/>
      <c r="AU17" s="183" t="s">
        <v>377</v>
      </c>
      <c r="AV17" s="269" t="s">
        <v>242</v>
      </c>
      <c r="AW17" s="185">
        <f t="shared" si="4"/>
        <v>2607</v>
      </c>
      <c r="AX17" s="185">
        <f t="shared" si="4"/>
        <v>2607</v>
      </c>
      <c r="AY17" s="185">
        <f t="shared" si="4"/>
        <v>0</v>
      </c>
      <c r="AZ17" s="185">
        <f t="shared" si="16"/>
        <v>0</v>
      </c>
      <c r="BA17" s="185">
        <f t="shared" si="16"/>
        <v>0</v>
      </c>
      <c r="BB17" s="185">
        <f t="shared" si="16"/>
        <v>0</v>
      </c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</row>
    <row r="18" spans="1:67" ht="18" customHeight="1">
      <c r="A18" s="182"/>
      <c r="B18" s="183" t="s">
        <v>378</v>
      </c>
      <c r="C18" s="269" t="s">
        <v>860</v>
      </c>
      <c r="D18" s="182">
        <v>0</v>
      </c>
      <c r="E18" s="185">
        <f>(D18+F18)</f>
        <v>0</v>
      </c>
      <c r="F18" s="182">
        <v>0</v>
      </c>
      <c r="G18" s="182">
        <v>0</v>
      </c>
      <c r="H18" s="185">
        <f>(G18+I18)</f>
        <v>0</v>
      </c>
      <c r="I18" s="182">
        <v>0</v>
      </c>
      <c r="J18" s="182"/>
      <c r="K18" s="183" t="s">
        <v>378</v>
      </c>
      <c r="L18" s="269" t="s">
        <v>860</v>
      </c>
      <c r="M18" s="182">
        <v>0</v>
      </c>
      <c r="N18" s="185">
        <f>(M18+O18)</f>
        <v>0</v>
      </c>
      <c r="O18" s="182">
        <v>0</v>
      </c>
      <c r="P18" s="182">
        <v>0</v>
      </c>
      <c r="Q18" s="185">
        <f>(P18+R18)</f>
        <v>0</v>
      </c>
      <c r="R18" s="182">
        <v>0</v>
      </c>
      <c r="S18" s="182"/>
      <c r="T18" s="183" t="s">
        <v>378</v>
      </c>
      <c r="U18" s="269" t="s">
        <v>860</v>
      </c>
      <c r="V18" s="185">
        <f>(M18-P18)</f>
        <v>0</v>
      </c>
      <c r="W18" s="185">
        <f>(N18-Q18)</f>
        <v>0</v>
      </c>
      <c r="X18" s="185">
        <f>(O18-R18)</f>
        <v>0</v>
      </c>
      <c r="Y18" s="182">
        <v>400</v>
      </c>
      <c r="Z18" s="185">
        <f>(Y18+AA18)</f>
        <v>400</v>
      </c>
      <c r="AA18" s="182">
        <v>0</v>
      </c>
      <c r="AB18" s="182"/>
      <c r="AC18" s="183" t="s">
        <v>378</v>
      </c>
      <c r="AD18" s="269" t="s">
        <v>860</v>
      </c>
      <c r="AE18" s="182">
        <v>400</v>
      </c>
      <c r="AF18" s="185">
        <f>(AE18+AG18)</f>
        <v>400</v>
      </c>
      <c r="AG18" s="182">
        <v>0</v>
      </c>
      <c r="AH18" s="185">
        <f>(Y18-AE18)</f>
        <v>0</v>
      </c>
      <c r="AI18" s="185">
        <f>(Z18-AF18)</f>
        <v>0</v>
      </c>
      <c r="AJ18" s="185">
        <f>(AA18-AG18)</f>
        <v>0</v>
      </c>
      <c r="AK18" s="182"/>
      <c r="AL18" s="183" t="s">
        <v>378</v>
      </c>
      <c r="AM18" s="269" t="s">
        <v>860</v>
      </c>
      <c r="AN18" s="182">
        <v>0</v>
      </c>
      <c r="AO18" s="185">
        <f>(AN18+AP18)</f>
        <v>0</v>
      </c>
      <c r="AP18" s="182">
        <v>0</v>
      </c>
      <c r="AQ18" s="182">
        <v>0</v>
      </c>
      <c r="AR18" s="185">
        <f>(AQ18+AS18)</f>
        <v>0</v>
      </c>
      <c r="AS18" s="182">
        <v>0</v>
      </c>
      <c r="AT18" s="182"/>
      <c r="AU18" s="183" t="s">
        <v>378</v>
      </c>
      <c r="AV18" s="269" t="s">
        <v>860</v>
      </c>
      <c r="AW18" s="185">
        <f>(D18+G18+M18+Y18+AN18+AQ18)</f>
        <v>400</v>
      </c>
      <c r="AX18" s="185">
        <f>(E18+H18+N18+Z18+AO18+AR18)</f>
        <v>400</v>
      </c>
      <c r="AY18" s="185">
        <f>(F18+I18+O18+AA18+AP18+AS18)</f>
        <v>0</v>
      </c>
      <c r="AZ18" s="185">
        <f>(AE18+AN18+AQ18)</f>
        <v>400</v>
      </c>
      <c r="BA18" s="185">
        <f>(AF18+AO18+AR18)</f>
        <v>400</v>
      </c>
      <c r="BB18" s="185">
        <f>(AG18+AP18+AS18)</f>
        <v>0</v>
      </c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</row>
    <row r="19" spans="1:67" ht="18" customHeight="1">
      <c r="A19" s="182"/>
      <c r="B19" s="183" t="s">
        <v>380</v>
      </c>
      <c r="C19" s="269" t="s">
        <v>243</v>
      </c>
      <c r="D19" s="182">
        <v>0</v>
      </c>
      <c r="E19" s="185">
        <f t="shared" si="8"/>
        <v>100</v>
      </c>
      <c r="F19" s="182">
        <v>100</v>
      </c>
      <c r="G19" s="182">
        <v>0</v>
      </c>
      <c r="H19" s="185">
        <f t="shared" si="17"/>
        <v>26</v>
      </c>
      <c r="I19" s="182">
        <v>26</v>
      </c>
      <c r="J19" s="182"/>
      <c r="K19" s="183" t="s">
        <v>380</v>
      </c>
      <c r="L19" s="269" t="s">
        <v>243</v>
      </c>
      <c r="M19" s="182">
        <v>10000</v>
      </c>
      <c r="N19" s="185">
        <f t="shared" si="13"/>
        <v>9874</v>
      </c>
      <c r="O19" s="182">
        <v>-126</v>
      </c>
      <c r="P19" s="182">
        <v>0</v>
      </c>
      <c r="Q19" s="185">
        <f t="shared" si="9"/>
        <v>0</v>
      </c>
      <c r="R19" s="182">
        <v>0</v>
      </c>
      <c r="S19" s="182"/>
      <c r="T19" s="183" t="s">
        <v>380</v>
      </c>
      <c r="U19" s="269" t="s">
        <v>243</v>
      </c>
      <c r="V19" s="185">
        <f t="shared" si="7"/>
        <v>10000</v>
      </c>
      <c r="W19" s="185">
        <f t="shared" si="7"/>
        <v>9874</v>
      </c>
      <c r="X19" s="185">
        <f t="shared" si="7"/>
        <v>-126</v>
      </c>
      <c r="Y19" s="182">
        <v>0</v>
      </c>
      <c r="Z19" s="185">
        <f t="shared" si="14"/>
        <v>0</v>
      </c>
      <c r="AA19" s="182">
        <v>0</v>
      </c>
      <c r="AB19" s="182"/>
      <c r="AC19" s="183" t="s">
        <v>380</v>
      </c>
      <c r="AD19" s="269" t="s">
        <v>243</v>
      </c>
      <c r="AE19" s="182">
        <v>0</v>
      </c>
      <c r="AF19" s="185">
        <f t="shared" si="10"/>
        <v>0</v>
      </c>
      <c r="AG19" s="182">
        <v>0</v>
      </c>
      <c r="AH19" s="185">
        <f t="shared" si="15"/>
        <v>0</v>
      </c>
      <c r="AI19" s="185">
        <f t="shared" si="15"/>
        <v>0</v>
      </c>
      <c r="AJ19" s="185">
        <f t="shared" si="15"/>
        <v>0</v>
      </c>
      <c r="AK19" s="182"/>
      <c r="AL19" s="183" t="s">
        <v>380</v>
      </c>
      <c r="AM19" s="269" t="s">
        <v>243</v>
      </c>
      <c r="AN19" s="182">
        <v>0</v>
      </c>
      <c r="AO19" s="185">
        <f t="shared" si="11"/>
        <v>0</v>
      </c>
      <c r="AP19" s="182">
        <v>0</v>
      </c>
      <c r="AQ19" s="182">
        <v>0</v>
      </c>
      <c r="AR19" s="185">
        <f t="shared" si="12"/>
        <v>0</v>
      </c>
      <c r="AS19" s="182">
        <v>0</v>
      </c>
      <c r="AT19" s="182"/>
      <c r="AU19" s="183" t="s">
        <v>380</v>
      </c>
      <c r="AV19" s="269" t="s">
        <v>243</v>
      </c>
      <c r="AW19" s="185">
        <f t="shared" si="4"/>
        <v>10000</v>
      </c>
      <c r="AX19" s="185">
        <f t="shared" si="4"/>
        <v>10000</v>
      </c>
      <c r="AY19" s="185">
        <f t="shared" si="4"/>
        <v>0</v>
      </c>
      <c r="AZ19" s="185">
        <f t="shared" si="16"/>
        <v>0</v>
      </c>
      <c r="BA19" s="185">
        <f t="shared" si="16"/>
        <v>0</v>
      </c>
      <c r="BB19" s="185">
        <f t="shared" si="16"/>
        <v>0</v>
      </c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</row>
    <row r="20" spans="1:67" ht="18" customHeight="1">
      <c r="A20" s="182"/>
      <c r="B20" s="183" t="s">
        <v>469</v>
      </c>
      <c r="C20" s="269" t="s">
        <v>29</v>
      </c>
      <c r="D20" s="182">
        <v>0</v>
      </c>
      <c r="E20" s="185">
        <f t="shared" si="8"/>
        <v>0</v>
      </c>
      <c r="F20" s="182">
        <v>0</v>
      </c>
      <c r="G20" s="182">
        <v>0</v>
      </c>
      <c r="H20" s="185">
        <f t="shared" si="17"/>
        <v>0</v>
      </c>
      <c r="I20" s="182">
        <v>0</v>
      </c>
      <c r="J20" s="182"/>
      <c r="K20" s="183" t="s">
        <v>469</v>
      </c>
      <c r="L20" s="269" t="s">
        <v>29</v>
      </c>
      <c r="M20" s="182">
        <v>1760</v>
      </c>
      <c r="N20" s="185">
        <f t="shared" si="13"/>
        <v>1760</v>
      </c>
      <c r="O20" s="182">
        <v>0</v>
      </c>
      <c r="P20" s="182">
        <v>0</v>
      </c>
      <c r="Q20" s="185">
        <f t="shared" si="9"/>
        <v>0</v>
      </c>
      <c r="R20" s="182">
        <v>0</v>
      </c>
      <c r="S20" s="182"/>
      <c r="T20" s="183" t="s">
        <v>469</v>
      </c>
      <c r="U20" s="269" t="s">
        <v>29</v>
      </c>
      <c r="V20" s="185">
        <f t="shared" si="7"/>
        <v>1760</v>
      </c>
      <c r="W20" s="185">
        <f t="shared" si="7"/>
        <v>1760</v>
      </c>
      <c r="X20" s="185">
        <f t="shared" si="7"/>
        <v>0</v>
      </c>
      <c r="Y20" s="182">
        <v>0</v>
      </c>
      <c r="Z20" s="185">
        <f t="shared" si="14"/>
        <v>0</v>
      </c>
      <c r="AA20" s="182">
        <v>0</v>
      </c>
      <c r="AB20" s="182"/>
      <c r="AC20" s="183" t="s">
        <v>469</v>
      </c>
      <c r="AD20" s="269" t="s">
        <v>29</v>
      </c>
      <c r="AE20" s="182">
        <v>0</v>
      </c>
      <c r="AF20" s="185">
        <f t="shared" si="10"/>
        <v>0</v>
      </c>
      <c r="AG20" s="182">
        <v>0</v>
      </c>
      <c r="AH20" s="185">
        <f t="shared" si="15"/>
        <v>0</v>
      </c>
      <c r="AI20" s="185">
        <f t="shared" si="15"/>
        <v>0</v>
      </c>
      <c r="AJ20" s="185">
        <f t="shared" si="15"/>
        <v>0</v>
      </c>
      <c r="AK20" s="182"/>
      <c r="AL20" s="183" t="s">
        <v>469</v>
      </c>
      <c r="AM20" s="269" t="s">
        <v>29</v>
      </c>
      <c r="AN20" s="182">
        <v>0</v>
      </c>
      <c r="AO20" s="185">
        <f t="shared" si="11"/>
        <v>0</v>
      </c>
      <c r="AP20" s="182">
        <v>0</v>
      </c>
      <c r="AQ20" s="182">
        <v>0</v>
      </c>
      <c r="AR20" s="185">
        <f t="shared" si="12"/>
        <v>0</v>
      </c>
      <c r="AS20" s="182">
        <v>0</v>
      </c>
      <c r="AT20" s="182"/>
      <c r="AU20" s="183" t="s">
        <v>469</v>
      </c>
      <c r="AV20" s="269" t="s">
        <v>29</v>
      </c>
      <c r="AW20" s="185">
        <f t="shared" si="4"/>
        <v>1760</v>
      </c>
      <c r="AX20" s="185">
        <f t="shared" si="4"/>
        <v>1760</v>
      </c>
      <c r="AY20" s="185">
        <f t="shared" si="4"/>
        <v>0</v>
      </c>
      <c r="AZ20" s="185">
        <f t="shared" si="16"/>
        <v>0</v>
      </c>
      <c r="BA20" s="185">
        <f t="shared" si="16"/>
        <v>0</v>
      </c>
      <c r="BB20" s="185">
        <f t="shared" si="16"/>
        <v>0</v>
      </c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</row>
    <row r="21" spans="1:67" ht="18" customHeight="1">
      <c r="A21" s="182"/>
      <c r="B21" s="183" t="s">
        <v>470</v>
      </c>
      <c r="C21" s="269" t="s">
        <v>524</v>
      </c>
      <c r="D21" s="182">
        <v>0</v>
      </c>
      <c r="E21" s="185">
        <f t="shared" si="8"/>
        <v>0</v>
      </c>
      <c r="F21" s="182">
        <v>0</v>
      </c>
      <c r="G21" s="182">
        <v>0</v>
      </c>
      <c r="H21" s="185">
        <f t="shared" si="17"/>
        <v>0</v>
      </c>
      <c r="I21" s="182">
        <v>0</v>
      </c>
      <c r="J21" s="182"/>
      <c r="K21" s="183" t="s">
        <v>470</v>
      </c>
      <c r="L21" s="269" t="s">
        <v>524</v>
      </c>
      <c r="M21" s="182">
        <v>3000</v>
      </c>
      <c r="N21" s="185">
        <f t="shared" si="13"/>
        <v>3000</v>
      </c>
      <c r="O21" s="182">
        <v>0</v>
      </c>
      <c r="P21" s="182">
        <v>0</v>
      </c>
      <c r="Q21" s="185">
        <f t="shared" si="9"/>
        <v>0</v>
      </c>
      <c r="R21" s="182">
        <v>0</v>
      </c>
      <c r="S21" s="182"/>
      <c r="T21" s="183" t="s">
        <v>470</v>
      </c>
      <c r="U21" s="269" t="s">
        <v>524</v>
      </c>
      <c r="V21" s="185">
        <f aca="true" t="shared" si="18" ref="V21:V33">(M21-P21)</f>
        <v>3000</v>
      </c>
      <c r="W21" s="185">
        <f aca="true" t="shared" si="19" ref="W21:W33">(N21-Q21)</f>
        <v>3000</v>
      </c>
      <c r="X21" s="185">
        <f aca="true" t="shared" si="20" ref="X21:X33">(O21-R21)</f>
        <v>0</v>
      </c>
      <c r="Y21" s="182">
        <v>0</v>
      </c>
      <c r="Z21" s="185">
        <f t="shared" si="14"/>
        <v>0</v>
      </c>
      <c r="AA21" s="182">
        <v>0</v>
      </c>
      <c r="AB21" s="182"/>
      <c r="AC21" s="183" t="s">
        <v>470</v>
      </c>
      <c r="AD21" s="269" t="s">
        <v>524</v>
      </c>
      <c r="AE21" s="182">
        <v>0</v>
      </c>
      <c r="AF21" s="185">
        <f t="shared" si="10"/>
        <v>0</v>
      </c>
      <c r="AG21" s="182">
        <v>0</v>
      </c>
      <c r="AH21" s="185">
        <f t="shared" si="15"/>
        <v>0</v>
      </c>
      <c r="AI21" s="185">
        <f t="shared" si="15"/>
        <v>0</v>
      </c>
      <c r="AJ21" s="185">
        <f t="shared" si="15"/>
        <v>0</v>
      </c>
      <c r="AK21" s="182"/>
      <c r="AL21" s="183" t="s">
        <v>470</v>
      </c>
      <c r="AM21" s="269" t="s">
        <v>524</v>
      </c>
      <c r="AN21" s="182">
        <v>0</v>
      </c>
      <c r="AO21" s="185">
        <f t="shared" si="11"/>
        <v>0</v>
      </c>
      <c r="AP21" s="182">
        <v>0</v>
      </c>
      <c r="AQ21" s="182">
        <v>0</v>
      </c>
      <c r="AR21" s="185">
        <f t="shared" si="12"/>
        <v>0</v>
      </c>
      <c r="AS21" s="182">
        <v>0</v>
      </c>
      <c r="AT21" s="182"/>
      <c r="AU21" s="183" t="s">
        <v>470</v>
      </c>
      <c r="AV21" s="269" t="s">
        <v>524</v>
      </c>
      <c r="AW21" s="185">
        <f t="shared" si="4"/>
        <v>3000</v>
      </c>
      <c r="AX21" s="185">
        <f t="shared" si="4"/>
        <v>3000</v>
      </c>
      <c r="AY21" s="185">
        <f t="shared" si="4"/>
        <v>0</v>
      </c>
      <c r="AZ21" s="185">
        <f t="shared" si="16"/>
        <v>0</v>
      </c>
      <c r="BA21" s="185">
        <f t="shared" si="16"/>
        <v>0</v>
      </c>
      <c r="BB21" s="185">
        <f t="shared" si="16"/>
        <v>0</v>
      </c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</row>
    <row r="22" spans="1:67" ht="18" customHeight="1">
      <c r="A22" s="182"/>
      <c r="B22" s="183" t="s">
        <v>471</v>
      </c>
      <c r="C22" s="269" t="s">
        <v>367</v>
      </c>
      <c r="D22" s="182">
        <v>0</v>
      </c>
      <c r="E22" s="185">
        <f t="shared" si="8"/>
        <v>0</v>
      </c>
      <c r="F22" s="182">
        <v>0</v>
      </c>
      <c r="G22" s="182">
        <v>0</v>
      </c>
      <c r="H22" s="185">
        <f t="shared" si="17"/>
        <v>0</v>
      </c>
      <c r="I22" s="182">
        <v>0</v>
      </c>
      <c r="J22" s="182"/>
      <c r="K22" s="183" t="s">
        <v>471</v>
      </c>
      <c r="L22" s="269" t="s">
        <v>367</v>
      </c>
      <c r="M22" s="182">
        <v>1000</v>
      </c>
      <c r="N22" s="185">
        <f t="shared" si="13"/>
        <v>1000</v>
      </c>
      <c r="O22" s="182">
        <v>0</v>
      </c>
      <c r="P22" s="182">
        <v>0</v>
      </c>
      <c r="Q22" s="185">
        <f t="shared" si="9"/>
        <v>0</v>
      </c>
      <c r="R22" s="182">
        <v>0</v>
      </c>
      <c r="S22" s="182"/>
      <c r="T22" s="183" t="s">
        <v>471</v>
      </c>
      <c r="U22" s="269" t="s">
        <v>367</v>
      </c>
      <c r="V22" s="185">
        <f t="shared" si="18"/>
        <v>1000</v>
      </c>
      <c r="W22" s="185">
        <f t="shared" si="19"/>
        <v>1000</v>
      </c>
      <c r="X22" s="185">
        <f t="shared" si="20"/>
        <v>0</v>
      </c>
      <c r="Y22" s="182">
        <v>0</v>
      </c>
      <c r="Z22" s="185">
        <f t="shared" si="14"/>
        <v>0</v>
      </c>
      <c r="AA22" s="182">
        <v>0</v>
      </c>
      <c r="AB22" s="182"/>
      <c r="AC22" s="183" t="s">
        <v>471</v>
      </c>
      <c r="AD22" s="269" t="s">
        <v>367</v>
      </c>
      <c r="AE22" s="182">
        <v>0</v>
      </c>
      <c r="AF22" s="185">
        <f t="shared" si="10"/>
        <v>0</v>
      </c>
      <c r="AG22" s="182">
        <v>0</v>
      </c>
      <c r="AH22" s="185">
        <f t="shared" si="15"/>
        <v>0</v>
      </c>
      <c r="AI22" s="185">
        <f t="shared" si="15"/>
        <v>0</v>
      </c>
      <c r="AJ22" s="185">
        <f t="shared" si="15"/>
        <v>0</v>
      </c>
      <c r="AK22" s="182"/>
      <c r="AL22" s="183" t="s">
        <v>471</v>
      </c>
      <c r="AM22" s="269" t="s">
        <v>367</v>
      </c>
      <c r="AN22" s="182">
        <v>0</v>
      </c>
      <c r="AO22" s="185">
        <f t="shared" si="11"/>
        <v>0</v>
      </c>
      <c r="AP22" s="182">
        <v>0</v>
      </c>
      <c r="AQ22" s="182">
        <v>0</v>
      </c>
      <c r="AR22" s="185">
        <f t="shared" si="12"/>
        <v>0</v>
      </c>
      <c r="AS22" s="182">
        <v>0</v>
      </c>
      <c r="AT22" s="182"/>
      <c r="AU22" s="183" t="s">
        <v>471</v>
      </c>
      <c r="AV22" s="269" t="s">
        <v>367</v>
      </c>
      <c r="AW22" s="185">
        <f aca="true" t="shared" si="21" ref="AW22:AW33">(D22+G22+M22+Y22+AN22+AQ22)</f>
        <v>1000</v>
      </c>
      <c r="AX22" s="185">
        <f aca="true" t="shared" si="22" ref="AX22:AX33">(E22+H22+N22+Z22+AO22+AR22)</f>
        <v>1000</v>
      </c>
      <c r="AY22" s="185">
        <f aca="true" t="shared" si="23" ref="AY22:AY33">(F22+I22+O22+AA22+AP22+AS22)</f>
        <v>0</v>
      </c>
      <c r="AZ22" s="185">
        <f aca="true" t="shared" si="24" ref="AZ22:AZ33">(AE22+AN22+AQ22)</f>
        <v>0</v>
      </c>
      <c r="BA22" s="185">
        <f t="shared" si="16"/>
        <v>0</v>
      </c>
      <c r="BB22" s="185">
        <f aca="true" t="shared" si="25" ref="BB22:BB33">(AG22+AP22+AS22)</f>
        <v>0</v>
      </c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</row>
    <row r="23" spans="1:67" ht="18" customHeight="1">
      <c r="A23" s="182"/>
      <c r="B23" s="183" t="s">
        <v>472</v>
      </c>
      <c r="C23" s="269" t="s">
        <v>525</v>
      </c>
      <c r="D23" s="182">
        <v>0</v>
      </c>
      <c r="E23" s="185">
        <f aca="true" t="shared" si="26" ref="E23:E41">(D23+F23)</f>
        <v>0</v>
      </c>
      <c r="F23" s="182">
        <v>0</v>
      </c>
      <c r="G23" s="182">
        <v>0</v>
      </c>
      <c r="H23" s="185">
        <f t="shared" si="17"/>
        <v>0</v>
      </c>
      <c r="I23" s="182">
        <v>0</v>
      </c>
      <c r="J23" s="182"/>
      <c r="K23" s="183" t="s">
        <v>472</v>
      </c>
      <c r="L23" s="269" t="s">
        <v>525</v>
      </c>
      <c r="M23" s="182">
        <v>4000</v>
      </c>
      <c r="N23" s="185">
        <f t="shared" si="13"/>
        <v>4000</v>
      </c>
      <c r="O23" s="182">
        <v>0</v>
      </c>
      <c r="P23" s="182">
        <v>0</v>
      </c>
      <c r="Q23" s="185">
        <f aca="true" t="shared" si="27" ref="Q23:Q41">(P23+R23)</f>
        <v>0</v>
      </c>
      <c r="R23" s="182">
        <v>0</v>
      </c>
      <c r="S23" s="182"/>
      <c r="T23" s="183" t="s">
        <v>472</v>
      </c>
      <c r="U23" s="269" t="s">
        <v>525</v>
      </c>
      <c r="V23" s="185">
        <f t="shared" si="18"/>
        <v>4000</v>
      </c>
      <c r="W23" s="185">
        <f t="shared" si="19"/>
        <v>4000</v>
      </c>
      <c r="X23" s="185">
        <f t="shared" si="20"/>
        <v>0</v>
      </c>
      <c r="Y23" s="182">
        <v>0</v>
      </c>
      <c r="Z23" s="185">
        <f t="shared" si="14"/>
        <v>0</v>
      </c>
      <c r="AA23" s="182">
        <v>0</v>
      </c>
      <c r="AB23" s="182"/>
      <c r="AC23" s="183" t="s">
        <v>472</v>
      </c>
      <c r="AD23" s="269" t="s">
        <v>525</v>
      </c>
      <c r="AE23" s="182">
        <v>0</v>
      </c>
      <c r="AF23" s="185">
        <f t="shared" si="10"/>
        <v>0</v>
      </c>
      <c r="AG23" s="182">
        <v>0</v>
      </c>
      <c r="AH23" s="185">
        <f t="shared" si="15"/>
        <v>0</v>
      </c>
      <c r="AI23" s="185">
        <f t="shared" si="15"/>
        <v>0</v>
      </c>
      <c r="AJ23" s="185">
        <f t="shared" si="15"/>
        <v>0</v>
      </c>
      <c r="AK23" s="182"/>
      <c r="AL23" s="183" t="s">
        <v>472</v>
      </c>
      <c r="AM23" s="269" t="s">
        <v>525</v>
      </c>
      <c r="AN23" s="182">
        <v>0</v>
      </c>
      <c r="AO23" s="185">
        <f t="shared" si="11"/>
        <v>0</v>
      </c>
      <c r="AP23" s="182">
        <v>0</v>
      </c>
      <c r="AQ23" s="182">
        <v>0</v>
      </c>
      <c r="AR23" s="185">
        <f aca="true" t="shared" si="28" ref="AR23:AR41">(AQ23+AS23)</f>
        <v>0</v>
      </c>
      <c r="AS23" s="182">
        <v>0</v>
      </c>
      <c r="AT23" s="182"/>
      <c r="AU23" s="183" t="s">
        <v>472</v>
      </c>
      <c r="AV23" s="269" t="s">
        <v>525</v>
      </c>
      <c r="AW23" s="185">
        <f t="shared" si="21"/>
        <v>4000</v>
      </c>
      <c r="AX23" s="185">
        <f t="shared" si="22"/>
        <v>4000</v>
      </c>
      <c r="AY23" s="185">
        <f t="shared" si="23"/>
        <v>0</v>
      </c>
      <c r="AZ23" s="185">
        <f t="shared" si="24"/>
        <v>0</v>
      </c>
      <c r="BA23" s="185">
        <f t="shared" si="16"/>
        <v>0</v>
      </c>
      <c r="BB23" s="185">
        <f t="shared" si="25"/>
        <v>0</v>
      </c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</row>
    <row r="24" spans="1:67" ht="18" customHeight="1">
      <c r="A24" s="182"/>
      <c r="B24" s="183" t="s">
        <v>473</v>
      </c>
      <c r="C24" s="269" t="s">
        <v>252</v>
      </c>
      <c r="D24" s="182">
        <v>0</v>
      </c>
      <c r="E24" s="185">
        <f t="shared" si="26"/>
        <v>0</v>
      </c>
      <c r="F24" s="182">
        <v>0</v>
      </c>
      <c r="G24" s="182">
        <v>0</v>
      </c>
      <c r="H24" s="185">
        <f t="shared" si="17"/>
        <v>0</v>
      </c>
      <c r="I24" s="182">
        <v>0</v>
      </c>
      <c r="J24" s="182"/>
      <c r="K24" s="183" t="s">
        <v>473</v>
      </c>
      <c r="L24" s="269" t="s">
        <v>252</v>
      </c>
      <c r="M24" s="182">
        <v>0</v>
      </c>
      <c r="N24" s="185">
        <f t="shared" si="13"/>
        <v>0</v>
      </c>
      <c r="O24" s="182">
        <v>0</v>
      </c>
      <c r="P24" s="182">
        <v>0</v>
      </c>
      <c r="Q24" s="185">
        <f t="shared" si="27"/>
        <v>0</v>
      </c>
      <c r="R24" s="182">
        <v>0</v>
      </c>
      <c r="S24" s="182"/>
      <c r="T24" s="183" t="s">
        <v>473</v>
      </c>
      <c r="U24" s="269" t="s">
        <v>252</v>
      </c>
      <c r="V24" s="185">
        <f t="shared" si="18"/>
        <v>0</v>
      </c>
      <c r="W24" s="185">
        <f t="shared" si="19"/>
        <v>0</v>
      </c>
      <c r="X24" s="185">
        <f t="shared" si="20"/>
        <v>0</v>
      </c>
      <c r="Y24" s="182">
        <v>3000</v>
      </c>
      <c r="Z24" s="185">
        <f t="shared" si="14"/>
        <v>3000</v>
      </c>
      <c r="AA24" s="182">
        <v>0</v>
      </c>
      <c r="AB24" s="182"/>
      <c r="AC24" s="183" t="s">
        <v>473</v>
      </c>
      <c r="AD24" s="269" t="s">
        <v>252</v>
      </c>
      <c r="AE24" s="182">
        <v>0</v>
      </c>
      <c r="AF24" s="185">
        <f t="shared" si="10"/>
        <v>0</v>
      </c>
      <c r="AG24" s="182">
        <v>0</v>
      </c>
      <c r="AH24" s="185">
        <f t="shared" si="15"/>
        <v>3000</v>
      </c>
      <c r="AI24" s="185">
        <f t="shared" si="15"/>
        <v>3000</v>
      </c>
      <c r="AJ24" s="185">
        <f t="shared" si="15"/>
        <v>0</v>
      </c>
      <c r="AK24" s="182"/>
      <c r="AL24" s="183" t="s">
        <v>473</v>
      </c>
      <c r="AM24" s="269" t="s">
        <v>252</v>
      </c>
      <c r="AN24" s="182">
        <v>0</v>
      </c>
      <c r="AO24" s="185">
        <f t="shared" si="11"/>
        <v>0</v>
      </c>
      <c r="AP24" s="182">
        <v>0</v>
      </c>
      <c r="AQ24" s="182">
        <v>0</v>
      </c>
      <c r="AR24" s="185">
        <f t="shared" si="28"/>
        <v>0</v>
      </c>
      <c r="AS24" s="182">
        <v>0</v>
      </c>
      <c r="AT24" s="182"/>
      <c r="AU24" s="183" t="s">
        <v>473</v>
      </c>
      <c r="AV24" s="269" t="s">
        <v>252</v>
      </c>
      <c r="AW24" s="185">
        <f t="shared" si="21"/>
        <v>3000</v>
      </c>
      <c r="AX24" s="185">
        <f t="shared" si="22"/>
        <v>3000</v>
      </c>
      <c r="AY24" s="185">
        <f t="shared" si="23"/>
        <v>0</v>
      </c>
      <c r="AZ24" s="185">
        <f t="shared" si="24"/>
        <v>0</v>
      </c>
      <c r="BA24" s="185">
        <f t="shared" si="16"/>
        <v>0</v>
      </c>
      <c r="BB24" s="185">
        <f t="shared" si="25"/>
        <v>0</v>
      </c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</row>
    <row r="25" spans="1:67" ht="18" customHeight="1">
      <c r="A25" s="182"/>
      <c r="B25" s="183" t="s">
        <v>474</v>
      </c>
      <c r="C25" s="269" t="s">
        <v>253</v>
      </c>
      <c r="D25" s="182">
        <v>0</v>
      </c>
      <c r="E25" s="185">
        <f t="shared" si="26"/>
        <v>0</v>
      </c>
      <c r="F25" s="182">
        <v>0</v>
      </c>
      <c r="G25" s="182">
        <v>0</v>
      </c>
      <c r="H25" s="185">
        <f t="shared" si="17"/>
        <v>0</v>
      </c>
      <c r="I25" s="182">
        <v>0</v>
      </c>
      <c r="J25" s="182"/>
      <c r="K25" s="183" t="s">
        <v>474</v>
      </c>
      <c r="L25" s="269" t="s">
        <v>253</v>
      </c>
      <c r="M25" s="182">
        <v>2234</v>
      </c>
      <c r="N25" s="185">
        <f aca="true" t="shared" si="29" ref="N25:N41">(M25+O25)</f>
        <v>2234</v>
      </c>
      <c r="O25" s="182">
        <v>0</v>
      </c>
      <c r="P25" s="182">
        <v>0</v>
      </c>
      <c r="Q25" s="185">
        <f t="shared" si="27"/>
        <v>0</v>
      </c>
      <c r="R25" s="182">
        <v>0</v>
      </c>
      <c r="S25" s="182"/>
      <c r="T25" s="183" t="s">
        <v>474</v>
      </c>
      <c r="U25" s="269" t="s">
        <v>253</v>
      </c>
      <c r="V25" s="185">
        <f t="shared" si="18"/>
        <v>2234</v>
      </c>
      <c r="W25" s="185">
        <f t="shared" si="19"/>
        <v>2234</v>
      </c>
      <c r="X25" s="185">
        <f t="shared" si="20"/>
        <v>0</v>
      </c>
      <c r="Y25" s="182">
        <v>0</v>
      </c>
      <c r="Z25" s="185">
        <f aca="true" t="shared" si="30" ref="Z25:Z30">(Y25+AA25)</f>
        <v>0</v>
      </c>
      <c r="AA25" s="182">
        <v>0</v>
      </c>
      <c r="AB25" s="182"/>
      <c r="AC25" s="183" t="s">
        <v>474</v>
      </c>
      <c r="AD25" s="269" t="s">
        <v>253</v>
      </c>
      <c r="AE25" s="182">
        <v>0</v>
      </c>
      <c r="AF25" s="185">
        <f aca="true" t="shared" si="31" ref="AF25:AF30">(AE25+AG25)</f>
        <v>0</v>
      </c>
      <c r="AG25" s="182">
        <v>0</v>
      </c>
      <c r="AH25" s="185">
        <f aca="true" t="shared" si="32" ref="AH25:AH31">(Y25-AE25)</f>
        <v>0</v>
      </c>
      <c r="AI25" s="185">
        <f aca="true" t="shared" si="33" ref="AI25:AI31">(Z25-AF25)</f>
        <v>0</v>
      </c>
      <c r="AJ25" s="185">
        <f aca="true" t="shared" si="34" ref="AJ25:AJ31">(AA25-AG25)</f>
        <v>0</v>
      </c>
      <c r="AK25" s="182"/>
      <c r="AL25" s="183" t="s">
        <v>474</v>
      </c>
      <c r="AM25" s="269" t="s">
        <v>253</v>
      </c>
      <c r="AN25" s="182">
        <v>0</v>
      </c>
      <c r="AO25" s="185">
        <f t="shared" si="11"/>
        <v>0</v>
      </c>
      <c r="AP25" s="182">
        <v>0</v>
      </c>
      <c r="AQ25" s="182">
        <v>0</v>
      </c>
      <c r="AR25" s="185">
        <f t="shared" si="28"/>
        <v>0</v>
      </c>
      <c r="AS25" s="182">
        <v>0</v>
      </c>
      <c r="AT25" s="182"/>
      <c r="AU25" s="183" t="s">
        <v>474</v>
      </c>
      <c r="AV25" s="269" t="s">
        <v>253</v>
      </c>
      <c r="AW25" s="185">
        <f t="shared" si="21"/>
        <v>2234</v>
      </c>
      <c r="AX25" s="185">
        <f t="shared" si="22"/>
        <v>2234</v>
      </c>
      <c r="AY25" s="185">
        <f t="shared" si="23"/>
        <v>0</v>
      </c>
      <c r="AZ25" s="185">
        <f t="shared" si="24"/>
        <v>0</v>
      </c>
      <c r="BA25" s="185">
        <f t="shared" si="16"/>
        <v>0</v>
      </c>
      <c r="BB25" s="185">
        <f t="shared" si="25"/>
        <v>0</v>
      </c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</row>
    <row r="26" spans="1:67" ht="18" customHeight="1">
      <c r="A26" s="182"/>
      <c r="B26" s="183" t="s">
        <v>475</v>
      </c>
      <c r="C26" s="269" t="s">
        <v>526</v>
      </c>
      <c r="D26" s="182">
        <v>0</v>
      </c>
      <c r="E26" s="185">
        <f>(D26+F26)</f>
        <v>0</v>
      </c>
      <c r="F26" s="182">
        <v>0</v>
      </c>
      <c r="G26" s="182">
        <v>0</v>
      </c>
      <c r="H26" s="185">
        <f t="shared" si="17"/>
        <v>0</v>
      </c>
      <c r="I26" s="182">
        <v>0</v>
      </c>
      <c r="J26" s="182"/>
      <c r="K26" s="183" t="s">
        <v>475</v>
      </c>
      <c r="L26" s="269" t="s">
        <v>526</v>
      </c>
      <c r="M26" s="182">
        <v>0</v>
      </c>
      <c r="N26" s="185">
        <f>(M26+O26)</f>
        <v>0</v>
      </c>
      <c r="O26" s="182">
        <v>0</v>
      </c>
      <c r="P26" s="182">
        <v>0</v>
      </c>
      <c r="Q26" s="185">
        <f>(P26+R26)</f>
        <v>0</v>
      </c>
      <c r="R26" s="182">
        <v>0</v>
      </c>
      <c r="S26" s="182"/>
      <c r="T26" s="183" t="s">
        <v>475</v>
      </c>
      <c r="U26" s="269" t="s">
        <v>526</v>
      </c>
      <c r="V26" s="185">
        <f t="shared" si="18"/>
        <v>0</v>
      </c>
      <c r="W26" s="185">
        <f t="shared" si="19"/>
        <v>0</v>
      </c>
      <c r="X26" s="185">
        <f t="shared" si="20"/>
        <v>0</v>
      </c>
      <c r="Y26" s="182">
        <v>500</v>
      </c>
      <c r="Z26" s="185">
        <f t="shared" si="30"/>
        <v>500</v>
      </c>
      <c r="AA26" s="182">
        <v>0</v>
      </c>
      <c r="AB26" s="182"/>
      <c r="AC26" s="183" t="s">
        <v>475</v>
      </c>
      <c r="AD26" s="269" t="s">
        <v>526</v>
      </c>
      <c r="AE26" s="182">
        <v>0</v>
      </c>
      <c r="AF26" s="185">
        <f t="shared" si="31"/>
        <v>0</v>
      </c>
      <c r="AG26" s="182">
        <v>0</v>
      </c>
      <c r="AH26" s="185">
        <f t="shared" si="32"/>
        <v>500</v>
      </c>
      <c r="AI26" s="185">
        <f t="shared" si="33"/>
        <v>500</v>
      </c>
      <c r="AJ26" s="185">
        <f t="shared" si="34"/>
        <v>0</v>
      </c>
      <c r="AK26" s="182"/>
      <c r="AL26" s="183" t="s">
        <v>475</v>
      </c>
      <c r="AM26" s="269" t="s">
        <v>526</v>
      </c>
      <c r="AN26" s="182">
        <v>0</v>
      </c>
      <c r="AO26" s="185">
        <f>(AN26+AP26)</f>
        <v>0</v>
      </c>
      <c r="AP26" s="182">
        <v>0</v>
      </c>
      <c r="AQ26" s="182">
        <v>0</v>
      </c>
      <c r="AR26" s="185">
        <f>(AQ26+AS26)</f>
        <v>0</v>
      </c>
      <c r="AS26" s="182">
        <v>0</v>
      </c>
      <c r="AT26" s="182"/>
      <c r="AU26" s="183" t="s">
        <v>475</v>
      </c>
      <c r="AV26" s="269" t="s">
        <v>526</v>
      </c>
      <c r="AW26" s="185">
        <f t="shared" si="21"/>
        <v>500</v>
      </c>
      <c r="AX26" s="185">
        <f t="shared" si="22"/>
        <v>500</v>
      </c>
      <c r="AY26" s="185">
        <f t="shared" si="23"/>
        <v>0</v>
      </c>
      <c r="AZ26" s="185">
        <f t="shared" si="24"/>
        <v>0</v>
      </c>
      <c r="BA26" s="185">
        <f t="shared" si="16"/>
        <v>0</v>
      </c>
      <c r="BB26" s="185">
        <f t="shared" si="25"/>
        <v>0</v>
      </c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</row>
    <row r="27" spans="1:67" ht="18" customHeight="1">
      <c r="A27" s="182"/>
      <c r="B27" s="183" t="s">
        <v>476</v>
      </c>
      <c r="C27" s="269" t="s">
        <v>527</v>
      </c>
      <c r="D27" s="182">
        <v>0</v>
      </c>
      <c r="E27" s="185">
        <f>(D27+F27)</f>
        <v>0</v>
      </c>
      <c r="F27" s="182">
        <v>0</v>
      </c>
      <c r="G27" s="182">
        <v>0</v>
      </c>
      <c r="H27" s="185">
        <f t="shared" si="17"/>
        <v>0</v>
      </c>
      <c r="I27" s="182">
        <v>0</v>
      </c>
      <c r="J27" s="182"/>
      <c r="K27" s="183" t="s">
        <v>476</v>
      </c>
      <c r="L27" s="269" t="s">
        <v>527</v>
      </c>
      <c r="M27" s="182">
        <v>350</v>
      </c>
      <c r="N27" s="185">
        <f>(M27+O27)</f>
        <v>350</v>
      </c>
      <c r="O27" s="182">
        <v>0</v>
      </c>
      <c r="P27" s="182">
        <v>0</v>
      </c>
      <c r="Q27" s="185">
        <f>(P27+R27)</f>
        <v>0</v>
      </c>
      <c r="R27" s="182">
        <v>0</v>
      </c>
      <c r="S27" s="182"/>
      <c r="T27" s="183" t="s">
        <v>476</v>
      </c>
      <c r="U27" s="269" t="s">
        <v>527</v>
      </c>
      <c r="V27" s="185">
        <f t="shared" si="18"/>
        <v>350</v>
      </c>
      <c r="W27" s="185">
        <f t="shared" si="19"/>
        <v>350</v>
      </c>
      <c r="X27" s="185">
        <f t="shared" si="20"/>
        <v>0</v>
      </c>
      <c r="Y27" s="182">
        <v>0</v>
      </c>
      <c r="Z27" s="185">
        <f t="shared" si="30"/>
        <v>0</v>
      </c>
      <c r="AA27" s="182">
        <v>0</v>
      </c>
      <c r="AB27" s="182"/>
      <c r="AC27" s="183" t="s">
        <v>476</v>
      </c>
      <c r="AD27" s="269" t="s">
        <v>527</v>
      </c>
      <c r="AE27" s="182">
        <v>0</v>
      </c>
      <c r="AF27" s="185">
        <f t="shared" si="31"/>
        <v>0</v>
      </c>
      <c r="AG27" s="182">
        <v>0</v>
      </c>
      <c r="AH27" s="185">
        <f t="shared" si="32"/>
        <v>0</v>
      </c>
      <c r="AI27" s="185">
        <f t="shared" si="33"/>
        <v>0</v>
      </c>
      <c r="AJ27" s="185">
        <f t="shared" si="34"/>
        <v>0</v>
      </c>
      <c r="AK27" s="182"/>
      <c r="AL27" s="183" t="s">
        <v>476</v>
      </c>
      <c r="AM27" s="269" t="s">
        <v>527</v>
      </c>
      <c r="AN27" s="182">
        <v>0</v>
      </c>
      <c r="AO27" s="185">
        <f>(AN27+AP27)</f>
        <v>0</v>
      </c>
      <c r="AP27" s="182">
        <v>0</v>
      </c>
      <c r="AQ27" s="182">
        <v>0</v>
      </c>
      <c r="AR27" s="185">
        <f>(AQ27+AS27)</f>
        <v>0</v>
      </c>
      <c r="AS27" s="182">
        <v>0</v>
      </c>
      <c r="AT27" s="182"/>
      <c r="AU27" s="183" t="s">
        <v>476</v>
      </c>
      <c r="AV27" s="269" t="s">
        <v>527</v>
      </c>
      <c r="AW27" s="185">
        <f t="shared" si="21"/>
        <v>350</v>
      </c>
      <c r="AX27" s="185">
        <f t="shared" si="22"/>
        <v>350</v>
      </c>
      <c r="AY27" s="185">
        <f t="shared" si="23"/>
        <v>0</v>
      </c>
      <c r="AZ27" s="185">
        <f t="shared" si="24"/>
        <v>0</v>
      </c>
      <c r="BA27" s="185">
        <f t="shared" si="16"/>
        <v>0</v>
      </c>
      <c r="BB27" s="185">
        <f t="shared" si="25"/>
        <v>0</v>
      </c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</row>
    <row r="28" spans="1:67" ht="18" customHeight="1">
      <c r="A28" s="182"/>
      <c r="B28" s="183" t="s">
        <v>477</v>
      </c>
      <c r="C28" s="269" t="s">
        <v>244</v>
      </c>
      <c r="D28" s="182">
        <v>0</v>
      </c>
      <c r="E28" s="185">
        <f>(D28+F28)</f>
        <v>0</v>
      </c>
      <c r="F28" s="182">
        <v>0</v>
      </c>
      <c r="G28" s="182">
        <v>0</v>
      </c>
      <c r="H28" s="185">
        <f t="shared" si="17"/>
        <v>0</v>
      </c>
      <c r="I28" s="182">
        <v>0</v>
      </c>
      <c r="J28" s="182"/>
      <c r="K28" s="183" t="s">
        <v>477</v>
      </c>
      <c r="L28" s="269" t="s">
        <v>244</v>
      </c>
      <c r="M28" s="182">
        <v>1000</v>
      </c>
      <c r="N28" s="185">
        <f>(M28+O28)</f>
        <v>1000</v>
      </c>
      <c r="O28" s="182">
        <v>0</v>
      </c>
      <c r="P28" s="182">
        <v>0</v>
      </c>
      <c r="Q28" s="185">
        <f>(P28+R28)</f>
        <v>0</v>
      </c>
      <c r="R28" s="182">
        <v>0</v>
      </c>
      <c r="S28" s="182"/>
      <c r="T28" s="183" t="s">
        <v>477</v>
      </c>
      <c r="U28" s="269" t="s">
        <v>244</v>
      </c>
      <c r="V28" s="185">
        <f t="shared" si="18"/>
        <v>1000</v>
      </c>
      <c r="W28" s="185">
        <f t="shared" si="19"/>
        <v>1000</v>
      </c>
      <c r="X28" s="185">
        <f t="shared" si="20"/>
        <v>0</v>
      </c>
      <c r="Y28" s="182">
        <v>0</v>
      </c>
      <c r="Z28" s="185">
        <f t="shared" si="30"/>
        <v>0</v>
      </c>
      <c r="AA28" s="182">
        <v>0</v>
      </c>
      <c r="AB28" s="182"/>
      <c r="AC28" s="183" t="s">
        <v>477</v>
      </c>
      <c r="AD28" s="269" t="s">
        <v>244</v>
      </c>
      <c r="AE28" s="182">
        <v>0</v>
      </c>
      <c r="AF28" s="185">
        <f t="shared" si="31"/>
        <v>0</v>
      </c>
      <c r="AG28" s="182">
        <v>0</v>
      </c>
      <c r="AH28" s="185">
        <f t="shared" si="32"/>
        <v>0</v>
      </c>
      <c r="AI28" s="185">
        <f t="shared" si="33"/>
        <v>0</v>
      </c>
      <c r="AJ28" s="185">
        <f t="shared" si="34"/>
        <v>0</v>
      </c>
      <c r="AK28" s="182"/>
      <c r="AL28" s="183" t="s">
        <v>477</v>
      </c>
      <c r="AM28" s="269" t="s">
        <v>244</v>
      </c>
      <c r="AN28" s="182">
        <v>0</v>
      </c>
      <c r="AO28" s="185">
        <f>(AN28+AP28)</f>
        <v>0</v>
      </c>
      <c r="AP28" s="182">
        <v>0</v>
      </c>
      <c r="AQ28" s="182">
        <v>0</v>
      </c>
      <c r="AR28" s="185">
        <f>(AQ28+AS28)</f>
        <v>0</v>
      </c>
      <c r="AS28" s="182">
        <v>0</v>
      </c>
      <c r="AT28" s="182"/>
      <c r="AU28" s="183" t="s">
        <v>477</v>
      </c>
      <c r="AV28" s="269" t="s">
        <v>244</v>
      </c>
      <c r="AW28" s="185">
        <f t="shared" si="21"/>
        <v>1000</v>
      </c>
      <c r="AX28" s="185">
        <f t="shared" si="22"/>
        <v>1000</v>
      </c>
      <c r="AY28" s="185">
        <f t="shared" si="23"/>
        <v>0</v>
      </c>
      <c r="AZ28" s="185">
        <f t="shared" si="24"/>
        <v>0</v>
      </c>
      <c r="BA28" s="185">
        <f t="shared" si="16"/>
        <v>0</v>
      </c>
      <c r="BB28" s="185">
        <f t="shared" si="25"/>
        <v>0</v>
      </c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</row>
    <row r="29" spans="1:67" ht="18" customHeight="1">
      <c r="A29" s="182"/>
      <c r="B29" s="183" t="s">
        <v>478</v>
      </c>
      <c r="C29" s="269" t="s">
        <v>27</v>
      </c>
      <c r="D29" s="182">
        <v>0</v>
      </c>
      <c r="E29" s="185">
        <f t="shared" si="26"/>
        <v>0</v>
      </c>
      <c r="F29" s="182">
        <v>0</v>
      </c>
      <c r="G29" s="182">
        <v>0</v>
      </c>
      <c r="H29" s="185">
        <f t="shared" si="17"/>
        <v>0</v>
      </c>
      <c r="I29" s="182">
        <v>0</v>
      </c>
      <c r="J29" s="182"/>
      <c r="K29" s="183" t="s">
        <v>478</v>
      </c>
      <c r="L29" s="269" t="s">
        <v>27</v>
      </c>
      <c r="M29" s="182">
        <v>3279</v>
      </c>
      <c r="N29" s="185">
        <f t="shared" si="29"/>
        <v>3279</v>
      </c>
      <c r="O29" s="182">
        <v>0</v>
      </c>
      <c r="P29" s="182">
        <v>0</v>
      </c>
      <c r="Q29" s="185">
        <f t="shared" si="27"/>
        <v>0</v>
      </c>
      <c r="R29" s="182">
        <v>0</v>
      </c>
      <c r="S29" s="182"/>
      <c r="T29" s="183" t="s">
        <v>478</v>
      </c>
      <c r="U29" s="269" t="s">
        <v>27</v>
      </c>
      <c r="V29" s="185">
        <f t="shared" si="18"/>
        <v>3279</v>
      </c>
      <c r="W29" s="185">
        <f t="shared" si="19"/>
        <v>3279</v>
      </c>
      <c r="X29" s="185">
        <f t="shared" si="20"/>
        <v>0</v>
      </c>
      <c r="Y29" s="182">
        <v>0</v>
      </c>
      <c r="Z29" s="185">
        <f t="shared" si="30"/>
        <v>0</v>
      </c>
      <c r="AA29" s="182">
        <v>0</v>
      </c>
      <c r="AB29" s="182"/>
      <c r="AC29" s="183" t="s">
        <v>478</v>
      </c>
      <c r="AD29" s="269" t="s">
        <v>27</v>
      </c>
      <c r="AE29" s="182">
        <v>0</v>
      </c>
      <c r="AF29" s="185">
        <f t="shared" si="31"/>
        <v>0</v>
      </c>
      <c r="AG29" s="182">
        <v>0</v>
      </c>
      <c r="AH29" s="185">
        <f t="shared" si="32"/>
        <v>0</v>
      </c>
      <c r="AI29" s="185">
        <f t="shared" si="33"/>
        <v>0</v>
      </c>
      <c r="AJ29" s="185">
        <f t="shared" si="34"/>
        <v>0</v>
      </c>
      <c r="AK29" s="182"/>
      <c r="AL29" s="183" t="s">
        <v>478</v>
      </c>
      <c r="AM29" s="269" t="s">
        <v>27</v>
      </c>
      <c r="AN29" s="182">
        <v>0</v>
      </c>
      <c r="AO29" s="185">
        <f aca="true" t="shared" si="35" ref="AO29:AO41">(AN29+AP29)</f>
        <v>0</v>
      </c>
      <c r="AP29" s="182">
        <v>0</v>
      </c>
      <c r="AQ29" s="182">
        <v>0</v>
      </c>
      <c r="AR29" s="185">
        <f t="shared" si="28"/>
        <v>0</v>
      </c>
      <c r="AS29" s="182">
        <v>0</v>
      </c>
      <c r="AT29" s="182"/>
      <c r="AU29" s="183" t="s">
        <v>478</v>
      </c>
      <c r="AV29" s="269" t="s">
        <v>27</v>
      </c>
      <c r="AW29" s="185">
        <f t="shared" si="21"/>
        <v>3279</v>
      </c>
      <c r="AX29" s="185">
        <f t="shared" si="22"/>
        <v>3279</v>
      </c>
      <c r="AY29" s="185">
        <f t="shared" si="23"/>
        <v>0</v>
      </c>
      <c r="AZ29" s="185">
        <f t="shared" si="24"/>
        <v>0</v>
      </c>
      <c r="BA29" s="185">
        <f t="shared" si="16"/>
        <v>0</v>
      </c>
      <c r="BB29" s="185">
        <f t="shared" si="25"/>
        <v>0</v>
      </c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</row>
    <row r="30" spans="1:67" ht="18" customHeight="1">
      <c r="A30" s="182"/>
      <c r="B30" s="183" t="s">
        <v>479</v>
      </c>
      <c r="C30" s="269" t="s">
        <v>30</v>
      </c>
      <c r="D30" s="182">
        <v>0</v>
      </c>
      <c r="E30" s="185">
        <f>(D30+F30)</f>
        <v>0</v>
      </c>
      <c r="F30" s="182">
        <v>0</v>
      </c>
      <c r="G30" s="182">
        <v>0</v>
      </c>
      <c r="H30" s="185">
        <f>(G30+I30)</f>
        <v>0</v>
      </c>
      <c r="I30" s="182">
        <v>0</v>
      </c>
      <c r="J30" s="182"/>
      <c r="K30" s="183" t="s">
        <v>479</v>
      </c>
      <c r="L30" s="269" t="s">
        <v>30</v>
      </c>
      <c r="M30" s="182">
        <v>521</v>
      </c>
      <c r="N30" s="185">
        <f>(M30+O30)</f>
        <v>521</v>
      </c>
      <c r="O30" s="182">
        <v>0</v>
      </c>
      <c r="P30" s="182">
        <v>0</v>
      </c>
      <c r="Q30" s="185">
        <f>(P30+R30)</f>
        <v>0</v>
      </c>
      <c r="R30" s="182">
        <v>0</v>
      </c>
      <c r="S30" s="182"/>
      <c r="T30" s="183" t="s">
        <v>479</v>
      </c>
      <c r="U30" s="269" t="s">
        <v>30</v>
      </c>
      <c r="V30" s="185">
        <f>(M30-P30)</f>
        <v>521</v>
      </c>
      <c r="W30" s="185">
        <f>(N30-Q30)</f>
        <v>521</v>
      </c>
      <c r="X30" s="185">
        <f>(O30-R30)</f>
        <v>0</v>
      </c>
      <c r="Y30" s="182">
        <v>0</v>
      </c>
      <c r="Z30" s="185">
        <f t="shared" si="30"/>
        <v>0</v>
      </c>
      <c r="AA30" s="182">
        <v>0</v>
      </c>
      <c r="AB30" s="182"/>
      <c r="AC30" s="183" t="s">
        <v>479</v>
      </c>
      <c r="AD30" s="269" t="s">
        <v>30</v>
      </c>
      <c r="AE30" s="182">
        <v>0</v>
      </c>
      <c r="AF30" s="185">
        <f t="shared" si="31"/>
        <v>0</v>
      </c>
      <c r="AG30" s="182">
        <v>0</v>
      </c>
      <c r="AH30" s="185">
        <f>(Y30-AE30)</f>
        <v>0</v>
      </c>
      <c r="AI30" s="185">
        <f>(Z30-AF30)</f>
        <v>0</v>
      </c>
      <c r="AJ30" s="185">
        <f>(AA30-AG30)</f>
        <v>0</v>
      </c>
      <c r="AK30" s="182"/>
      <c r="AL30" s="183" t="s">
        <v>479</v>
      </c>
      <c r="AM30" s="269" t="s">
        <v>30</v>
      </c>
      <c r="AN30" s="182">
        <v>0</v>
      </c>
      <c r="AO30" s="185">
        <f>(AN30+AP30)</f>
        <v>0</v>
      </c>
      <c r="AP30" s="182">
        <v>0</v>
      </c>
      <c r="AQ30" s="182">
        <v>0</v>
      </c>
      <c r="AR30" s="185">
        <f>(AQ30+AS30)</f>
        <v>0</v>
      </c>
      <c r="AS30" s="182">
        <v>0</v>
      </c>
      <c r="AT30" s="182"/>
      <c r="AU30" s="183" t="s">
        <v>479</v>
      </c>
      <c r="AV30" s="269" t="s">
        <v>30</v>
      </c>
      <c r="AW30" s="185">
        <f>(D30+G30+M30+Y30+AN30+AQ30)</f>
        <v>521</v>
      </c>
      <c r="AX30" s="185">
        <f>(E30+H30+N30+Z30+AO30+AR30)</f>
        <v>521</v>
      </c>
      <c r="AY30" s="185">
        <f>(F30+I30+O30+AA30+AP30+AS30)</f>
        <v>0</v>
      </c>
      <c r="AZ30" s="185">
        <f>(AE30+AN30+AQ30)</f>
        <v>0</v>
      </c>
      <c r="BA30" s="185">
        <f>(AF30+AO30+AR30)</f>
        <v>0</v>
      </c>
      <c r="BB30" s="185">
        <f>(AG30+AP30+AS30)</f>
        <v>0</v>
      </c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</row>
    <row r="31" spans="1:67" ht="18" customHeight="1">
      <c r="A31" s="182"/>
      <c r="B31" s="183" t="s">
        <v>480</v>
      </c>
      <c r="C31" s="269" t="s">
        <v>254</v>
      </c>
      <c r="D31" s="182">
        <v>0</v>
      </c>
      <c r="E31" s="185">
        <f>(D31+F31)</f>
        <v>0</v>
      </c>
      <c r="F31" s="182">
        <v>0</v>
      </c>
      <c r="G31" s="182">
        <v>0</v>
      </c>
      <c r="H31" s="185">
        <f t="shared" si="17"/>
        <v>0</v>
      </c>
      <c r="I31" s="182">
        <v>0</v>
      </c>
      <c r="J31" s="182"/>
      <c r="K31" s="183" t="s">
        <v>480</v>
      </c>
      <c r="L31" s="269" t="s">
        <v>254</v>
      </c>
      <c r="M31" s="182">
        <v>0</v>
      </c>
      <c r="N31" s="185">
        <f>(M31+O31)</f>
        <v>0</v>
      </c>
      <c r="O31" s="182">
        <v>0</v>
      </c>
      <c r="P31" s="182">
        <v>0</v>
      </c>
      <c r="Q31" s="185">
        <f>(P31+R31)</f>
        <v>0</v>
      </c>
      <c r="R31" s="182">
        <v>0</v>
      </c>
      <c r="S31" s="182"/>
      <c r="T31" s="183" t="s">
        <v>480</v>
      </c>
      <c r="U31" s="269" t="s">
        <v>254</v>
      </c>
      <c r="V31" s="185">
        <f t="shared" si="18"/>
        <v>0</v>
      </c>
      <c r="W31" s="185">
        <f t="shared" si="19"/>
        <v>0</v>
      </c>
      <c r="X31" s="185">
        <f t="shared" si="20"/>
        <v>0</v>
      </c>
      <c r="Y31" s="182">
        <v>20436</v>
      </c>
      <c r="Z31" s="185">
        <f aca="true" t="shared" si="36" ref="Z31:Z41">(Y31+AA31)</f>
        <v>20436</v>
      </c>
      <c r="AA31" s="182">
        <v>0</v>
      </c>
      <c r="AB31" s="182"/>
      <c r="AC31" s="183" t="s">
        <v>480</v>
      </c>
      <c r="AD31" s="269" t="s">
        <v>254</v>
      </c>
      <c r="AE31" s="182">
        <v>0</v>
      </c>
      <c r="AF31" s="185">
        <f aca="true" t="shared" si="37" ref="AF31:AF41">(AE31+AG31)</f>
        <v>0</v>
      </c>
      <c r="AG31" s="182">
        <v>0</v>
      </c>
      <c r="AH31" s="185">
        <f t="shared" si="32"/>
        <v>20436</v>
      </c>
      <c r="AI31" s="185">
        <f t="shared" si="33"/>
        <v>20436</v>
      </c>
      <c r="AJ31" s="185">
        <f t="shared" si="34"/>
        <v>0</v>
      </c>
      <c r="AK31" s="182"/>
      <c r="AL31" s="183" t="s">
        <v>480</v>
      </c>
      <c r="AM31" s="269" t="s">
        <v>254</v>
      </c>
      <c r="AN31" s="182">
        <v>0</v>
      </c>
      <c r="AO31" s="185">
        <f>(AN31+AP31)</f>
        <v>0</v>
      </c>
      <c r="AP31" s="182">
        <v>0</v>
      </c>
      <c r="AQ31" s="182">
        <v>0</v>
      </c>
      <c r="AR31" s="185">
        <f>(AQ31+AS31)</f>
        <v>0</v>
      </c>
      <c r="AS31" s="182">
        <v>0</v>
      </c>
      <c r="AT31" s="182"/>
      <c r="AU31" s="183" t="s">
        <v>480</v>
      </c>
      <c r="AV31" s="269" t="s">
        <v>254</v>
      </c>
      <c r="AW31" s="185">
        <f t="shared" si="21"/>
        <v>20436</v>
      </c>
      <c r="AX31" s="185">
        <f t="shared" si="22"/>
        <v>20436</v>
      </c>
      <c r="AY31" s="185">
        <f t="shared" si="23"/>
        <v>0</v>
      </c>
      <c r="AZ31" s="185">
        <f t="shared" si="24"/>
        <v>0</v>
      </c>
      <c r="BA31" s="185">
        <f>(AF31+AO31+AR31)</f>
        <v>0</v>
      </c>
      <c r="BB31" s="185">
        <f t="shared" si="25"/>
        <v>0</v>
      </c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</row>
    <row r="32" spans="1:67" ht="18" customHeight="1">
      <c r="A32" s="182"/>
      <c r="B32" s="183" t="s">
        <v>481</v>
      </c>
      <c r="C32" s="182" t="s">
        <v>94</v>
      </c>
      <c r="D32" s="182">
        <v>0</v>
      </c>
      <c r="E32" s="185">
        <f t="shared" si="26"/>
        <v>0</v>
      </c>
      <c r="F32" s="182">
        <v>0</v>
      </c>
      <c r="G32" s="182">
        <v>0</v>
      </c>
      <c r="H32" s="185">
        <f t="shared" si="17"/>
        <v>0</v>
      </c>
      <c r="I32" s="182">
        <v>0</v>
      </c>
      <c r="J32" s="182"/>
      <c r="K32" s="183" t="s">
        <v>481</v>
      </c>
      <c r="L32" s="182" t="s">
        <v>94</v>
      </c>
      <c r="M32" s="182">
        <v>0</v>
      </c>
      <c r="N32" s="185">
        <f t="shared" si="29"/>
        <v>0</v>
      </c>
      <c r="O32" s="182">
        <v>0</v>
      </c>
      <c r="P32" s="182">
        <v>0</v>
      </c>
      <c r="Q32" s="185">
        <f t="shared" si="27"/>
        <v>0</v>
      </c>
      <c r="R32" s="182">
        <v>0</v>
      </c>
      <c r="S32" s="182"/>
      <c r="T32" s="183" t="s">
        <v>481</v>
      </c>
      <c r="U32" s="182" t="s">
        <v>94</v>
      </c>
      <c r="V32" s="185">
        <f t="shared" si="18"/>
        <v>0</v>
      </c>
      <c r="W32" s="185">
        <f t="shared" si="19"/>
        <v>0</v>
      </c>
      <c r="X32" s="185">
        <f t="shared" si="20"/>
        <v>0</v>
      </c>
      <c r="Y32" s="182">
        <v>0</v>
      </c>
      <c r="Z32" s="185">
        <f t="shared" si="36"/>
        <v>0</v>
      </c>
      <c r="AA32" s="182">
        <v>0</v>
      </c>
      <c r="AB32" s="182"/>
      <c r="AC32" s="183" t="s">
        <v>481</v>
      </c>
      <c r="AD32" s="182" t="s">
        <v>94</v>
      </c>
      <c r="AE32" s="182">
        <v>0</v>
      </c>
      <c r="AF32" s="185">
        <f t="shared" si="37"/>
        <v>0</v>
      </c>
      <c r="AG32" s="182">
        <v>0</v>
      </c>
      <c r="AH32" s="185">
        <f aca="true" t="shared" si="38" ref="AH32:AJ33">(Y32-AE32)</f>
        <v>0</v>
      </c>
      <c r="AI32" s="185">
        <f t="shared" si="38"/>
        <v>0</v>
      </c>
      <c r="AJ32" s="185">
        <f t="shared" si="38"/>
        <v>0</v>
      </c>
      <c r="AK32" s="182"/>
      <c r="AL32" s="183" t="s">
        <v>481</v>
      </c>
      <c r="AM32" s="182" t="s">
        <v>94</v>
      </c>
      <c r="AN32" s="182">
        <v>0</v>
      </c>
      <c r="AO32" s="185">
        <f>(AN32+AP32)</f>
        <v>0</v>
      </c>
      <c r="AP32" s="182">
        <v>0</v>
      </c>
      <c r="AQ32" s="182">
        <v>1688</v>
      </c>
      <c r="AR32" s="185">
        <f>(AQ32+AS32)</f>
        <v>1688</v>
      </c>
      <c r="AS32" s="182">
        <v>0</v>
      </c>
      <c r="AT32" s="182"/>
      <c r="AU32" s="183" t="s">
        <v>481</v>
      </c>
      <c r="AV32" s="182" t="s">
        <v>94</v>
      </c>
      <c r="AW32" s="185">
        <f t="shared" si="21"/>
        <v>1688</v>
      </c>
      <c r="AX32" s="185">
        <f t="shared" si="22"/>
        <v>1688</v>
      </c>
      <c r="AY32" s="185">
        <f t="shared" si="23"/>
        <v>0</v>
      </c>
      <c r="AZ32" s="185">
        <f t="shared" si="24"/>
        <v>1688</v>
      </c>
      <c r="BA32" s="185">
        <f>(AF32+AO32+AR32)</f>
        <v>1688</v>
      </c>
      <c r="BB32" s="185">
        <f t="shared" si="25"/>
        <v>0</v>
      </c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</row>
    <row r="33" spans="1:67" ht="18" customHeight="1">
      <c r="A33" s="182"/>
      <c r="B33" s="183" t="s">
        <v>482</v>
      </c>
      <c r="C33" s="182" t="s">
        <v>781</v>
      </c>
      <c r="D33" s="182">
        <v>0</v>
      </c>
      <c r="E33" s="185">
        <f t="shared" si="26"/>
        <v>0</v>
      </c>
      <c r="F33" s="182">
        <v>0</v>
      </c>
      <c r="G33" s="182">
        <v>0</v>
      </c>
      <c r="H33" s="185">
        <f t="shared" si="17"/>
        <v>0</v>
      </c>
      <c r="I33" s="182">
        <v>0</v>
      </c>
      <c r="J33" s="182"/>
      <c r="K33" s="183" t="s">
        <v>482</v>
      </c>
      <c r="L33" s="182" t="s">
        <v>781</v>
      </c>
      <c r="M33" s="182">
        <v>1450</v>
      </c>
      <c r="N33" s="185">
        <f t="shared" si="29"/>
        <v>1450</v>
      </c>
      <c r="O33" s="182">
        <v>0</v>
      </c>
      <c r="P33" s="182">
        <v>0</v>
      </c>
      <c r="Q33" s="185">
        <f t="shared" si="27"/>
        <v>0</v>
      </c>
      <c r="R33" s="182">
        <v>0</v>
      </c>
      <c r="S33" s="182"/>
      <c r="T33" s="183" t="s">
        <v>482</v>
      </c>
      <c r="U33" s="182" t="s">
        <v>781</v>
      </c>
      <c r="V33" s="185">
        <f t="shared" si="18"/>
        <v>1450</v>
      </c>
      <c r="W33" s="185">
        <f t="shared" si="19"/>
        <v>1450</v>
      </c>
      <c r="X33" s="185">
        <f t="shared" si="20"/>
        <v>0</v>
      </c>
      <c r="Y33" s="182">
        <v>0</v>
      </c>
      <c r="Z33" s="185">
        <f t="shared" si="36"/>
        <v>0</v>
      </c>
      <c r="AA33" s="182">
        <v>0</v>
      </c>
      <c r="AB33" s="182"/>
      <c r="AC33" s="183" t="s">
        <v>482</v>
      </c>
      <c r="AD33" s="182" t="s">
        <v>781</v>
      </c>
      <c r="AE33" s="182">
        <v>0</v>
      </c>
      <c r="AF33" s="185">
        <f t="shared" si="37"/>
        <v>0</v>
      </c>
      <c r="AG33" s="182">
        <v>0</v>
      </c>
      <c r="AH33" s="185">
        <f t="shared" si="38"/>
        <v>0</v>
      </c>
      <c r="AI33" s="185">
        <f t="shared" si="38"/>
        <v>0</v>
      </c>
      <c r="AJ33" s="185">
        <f t="shared" si="38"/>
        <v>0</v>
      </c>
      <c r="AK33" s="182"/>
      <c r="AL33" s="183" t="s">
        <v>482</v>
      </c>
      <c r="AM33" s="182" t="s">
        <v>781</v>
      </c>
      <c r="AN33" s="182">
        <v>0</v>
      </c>
      <c r="AO33" s="185">
        <f t="shared" si="35"/>
        <v>0</v>
      </c>
      <c r="AP33" s="182">
        <v>0</v>
      </c>
      <c r="AQ33" s="182">
        <v>0</v>
      </c>
      <c r="AR33" s="185">
        <f t="shared" si="28"/>
        <v>0</v>
      </c>
      <c r="AS33" s="182">
        <v>0</v>
      </c>
      <c r="AT33" s="182"/>
      <c r="AU33" s="183" t="s">
        <v>482</v>
      </c>
      <c r="AV33" s="182" t="s">
        <v>781</v>
      </c>
      <c r="AW33" s="185">
        <f t="shared" si="21"/>
        <v>1450</v>
      </c>
      <c r="AX33" s="185">
        <f t="shared" si="22"/>
        <v>1450</v>
      </c>
      <c r="AY33" s="185">
        <f t="shared" si="23"/>
        <v>0</v>
      </c>
      <c r="AZ33" s="185">
        <f t="shared" si="24"/>
        <v>0</v>
      </c>
      <c r="BA33" s="185">
        <f>(AF33+AO33+AR33)</f>
        <v>0</v>
      </c>
      <c r="BB33" s="185">
        <f t="shared" si="25"/>
        <v>0</v>
      </c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</row>
    <row r="34" spans="1:67" ht="18" customHeight="1">
      <c r="A34" s="182"/>
      <c r="B34" s="183" t="s">
        <v>483</v>
      </c>
      <c r="C34" s="182" t="s">
        <v>162</v>
      </c>
      <c r="D34" s="182">
        <v>0</v>
      </c>
      <c r="E34" s="185">
        <f t="shared" si="26"/>
        <v>0</v>
      </c>
      <c r="F34" s="182">
        <v>0</v>
      </c>
      <c r="G34" s="182">
        <v>0</v>
      </c>
      <c r="H34" s="185">
        <f t="shared" si="17"/>
        <v>0</v>
      </c>
      <c r="I34" s="182">
        <v>0</v>
      </c>
      <c r="J34" s="182"/>
      <c r="K34" s="183" t="s">
        <v>483</v>
      </c>
      <c r="L34" s="182" t="s">
        <v>162</v>
      </c>
      <c r="M34" s="182">
        <v>137</v>
      </c>
      <c r="N34" s="185">
        <f t="shared" si="29"/>
        <v>137</v>
      </c>
      <c r="O34" s="182">
        <v>0</v>
      </c>
      <c r="P34" s="182">
        <v>0</v>
      </c>
      <c r="Q34" s="185">
        <f t="shared" si="27"/>
        <v>0</v>
      </c>
      <c r="R34" s="182">
        <v>0</v>
      </c>
      <c r="S34" s="182"/>
      <c r="T34" s="183" t="s">
        <v>483</v>
      </c>
      <c r="U34" s="182" t="s">
        <v>162</v>
      </c>
      <c r="V34" s="185">
        <f>(M34-P34)</f>
        <v>137</v>
      </c>
      <c r="W34" s="185">
        <f>(N34-Q34)</f>
        <v>137</v>
      </c>
      <c r="X34" s="185">
        <f>(O34-R34)</f>
        <v>0</v>
      </c>
      <c r="Y34" s="182">
        <v>0</v>
      </c>
      <c r="Z34" s="185">
        <f t="shared" si="36"/>
        <v>0</v>
      </c>
      <c r="AA34" s="182">
        <v>0</v>
      </c>
      <c r="AB34" s="182"/>
      <c r="AC34" s="183" t="s">
        <v>483</v>
      </c>
      <c r="AD34" s="182" t="s">
        <v>162</v>
      </c>
      <c r="AE34" s="182">
        <v>0</v>
      </c>
      <c r="AF34" s="185">
        <f t="shared" si="37"/>
        <v>0</v>
      </c>
      <c r="AG34" s="182">
        <v>0</v>
      </c>
      <c r="AH34" s="185">
        <f>(Y34-AE34)</f>
        <v>0</v>
      </c>
      <c r="AI34" s="185">
        <f>(Z34-AF34)</f>
        <v>0</v>
      </c>
      <c r="AJ34" s="185">
        <f>(AA34-AG34)</f>
        <v>0</v>
      </c>
      <c r="AK34" s="182"/>
      <c r="AL34" s="183" t="s">
        <v>483</v>
      </c>
      <c r="AM34" s="182" t="s">
        <v>162</v>
      </c>
      <c r="AN34" s="182">
        <v>0</v>
      </c>
      <c r="AO34" s="185">
        <f t="shared" si="35"/>
        <v>0</v>
      </c>
      <c r="AP34" s="182">
        <v>0</v>
      </c>
      <c r="AQ34" s="182">
        <v>0</v>
      </c>
      <c r="AR34" s="185">
        <f t="shared" si="28"/>
        <v>0</v>
      </c>
      <c r="AS34" s="182">
        <v>0</v>
      </c>
      <c r="AT34" s="182"/>
      <c r="AU34" s="183" t="s">
        <v>483</v>
      </c>
      <c r="AV34" s="182" t="s">
        <v>162</v>
      </c>
      <c r="AW34" s="185">
        <f>(D34+G34+M34+Y34+AN34+AQ34)</f>
        <v>137</v>
      </c>
      <c r="AX34" s="185">
        <f>(E34+H34+N34+Z34+AO34+AR34)</f>
        <v>137</v>
      </c>
      <c r="AY34" s="185">
        <f>(F34+I34+O34+AA34+AP34+AS34)</f>
        <v>0</v>
      </c>
      <c r="AZ34" s="185">
        <f>(AE34+AN34+AQ34)</f>
        <v>0</v>
      </c>
      <c r="BA34" s="185">
        <f>(AF34+AO34+AR34)</f>
        <v>0</v>
      </c>
      <c r="BB34" s="185">
        <f>(AG34+AP34+AS34)</f>
        <v>0</v>
      </c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</row>
    <row r="35" spans="1:67" ht="18" customHeight="1">
      <c r="A35" s="182"/>
      <c r="B35" s="183" t="s">
        <v>484</v>
      </c>
      <c r="C35" s="182" t="s">
        <v>245</v>
      </c>
      <c r="D35" s="182">
        <v>0</v>
      </c>
      <c r="E35" s="185">
        <f t="shared" si="26"/>
        <v>0</v>
      </c>
      <c r="F35" s="182">
        <v>0</v>
      </c>
      <c r="G35" s="182">
        <v>0</v>
      </c>
      <c r="H35" s="185">
        <f t="shared" si="17"/>
        <v>0</v>
      </c>
      <c r="I35" s="182">
        <v>0</v>
      </c>
      <c r="J35" s="182"/>
      <c r="K35" s="183" t="s">
        <v>484</v>
      </c>
      <c r="L35" s="182" t="s">
        <v>245</v>
      </c>
      <c r="M35" s="182">
        <v>5250</v>
      </c>
      <c r="N35" s="185">
        <f t="shared" si="29"/>
        <v>5250</v>
      </c>
      <c r="O35" s="182">
        <v>0</v>
      </c>
      <c r="P35" s="182">
        <v>0</v>
      </c>
      <c r="Q35" s="185">
        <f t="shared" si="27"/>
        <v>0</v>
      </c>
      <c r="R35" s="182">
        <v>0</v>
      </c>
      <c r="S35" s="182"/>
      <c r="T35" s="183" t="s">
        <v>484</v>
      </c>
      <c r="U35" s="182" t="s">
        <v>245</v>
      </c>
      <c r="V35" s="185">
        <f aca="true" t="shared" si="39" ref="V35:V40">(M35-P35)</f>
        <v>5250</v>
      </c>
      <c r="W35" s="185">
        <f aca="true" t="shared" si="40" ref="W35:W40">(N35-Q35)</f>
        <v>5250</v>
      </c>
      <c r="X35" s="185">
        <f aca="true" t="shared" si="41" ref="X35:X40">(O35-R35)</f>
        <v>0</v>
      </c>
      <c r="Y35" s="182">
        <v>0</v>
      </c>
      <c r="Z35" s="185">
        <f t="shared" si="36"/>
        <v>0</v>
      </c>
      <c r="AA35" s="182">
        <v>0</v>
      </c>
      <c r="AB35" s="182"/>
      <c r="AC35" s="183" t="s">
        <v>484</v>
      </c>
      <c r="AD35" s="182" t="s">
        <v>245</v>
      </c>
      <c r="AE35" s="182">
        <v>0</v>
      </c>
      <c r="AF35" s="185">
        <f t="shared" si="37"/>
        <v>0</v>
      </c>
      <c r="AG35" s="182">
        <v>0</v>
      </c>
      <c r="AH35" s="185">
        <f aca="true" t="shared" si="42" ref="AH35:AH40">(Y35-AE35)</f>
        <v>0</v>
      </c>
      <c r="AI35" s="185">
        <f aca="true" t="shared" si="43" ref="AI35:AI40">(Z35-AF35)</f>
        <v>0</v>
      </c>
      <c r="AJ35" s="185">
        <f aca="true" t="shared" si="44" ref="AJ35:AJ40">(AA35-AG35)</f>
        <v>0</v>
      </c>
      <c r="AK35" s="182"/>
      <c r="AL35" s="183" t="s">
        <v>484</v>
      </c>
      <c r="AM35" s="182" t="s">
        <v>245</v>
      </c>
      <c r="AN35" s="182">
        <v>0</v>
      </c>
      <c r="AO35" s="185">
        <f t="shared" si="35"/>
        <v>0</v>
      </c>
      <c r="AP35" s="182">
        <v>0</v>
      </c>
      <c r="AQ35" s="182">
        <v>0</v>
      </c>
      <c r="AR35" s="185">
        <f t="shared" si="28"/>
        <v>0</v>
      </c>
      <c r="AS35" s="182">
        <v>0</v>
      </c>
      <c r="AT35" s="182"/>
      <c r="AU35" s="183" t="s">
        <v>484</v>
      </c>
      <c r="AV35" s="182" t="s">
        <v>245</v>
      </c>
      <c r="AW35" s="185">
        <f aca="true" t="shared" si="45" ref="AW35:AW40">(D35+G35+M35+Y35+AN35+AQ35)</f>
        <v>5250</v>
      </c>
      <c r="AX35" s="185">
        <f aca="true" t="shared" si="46" ref="AX35:AX40">(E35+H35+N35+Z35+AO35+AR35)</f>
        <v>5250</v>
      </c>
      <c r="AY35" s="185">
        <f aca="true" t="shared" si="47" ref="AY35:AY40">(F35+I35+O35+AA35+AP35+AS35)</f>
        <v>0</v>
      </c>
      <c r="AZ35" s="185">
        <f aca="true" t="shared" si="48" ref="AZ35:AZ40">(AE35+AN35+AQ35)</f>
        <v>0</v>
      </c>
      <c r="BA35" s="185">
        <f aca="true" t="shared" si="49" ref="BA35:BA40">(AF35+AO35+AR35)</f>
        <v>0</v>
      </c>
      <c r="BB35" s="185">
        <f aca="true" t="shared" si="50" ref="BB35:BB40">(AG35+AP35+AS35)</f>
        <v>0</v>
      </c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</row>
    <row r="36" spans="1:67" ht="18" customHeight="1">
      <c r="A36" s="182"/>
      <c r="B36" s="183" t="s">
        <v>485</v>
      </c>
      <c r="C36" s="182" t="s">
        <v>420</v>
      </c>
      <c r="D36" s="182">
        <v>0</v>
      </c>
      <c r="E36" s="185">
        <f t="shared" si="26"/>
        <v>0</v>
      </c>
      <c r="F36" s="182">
        <v>0</v>
      </c>
      <c r="G36" s="182">
        <v>0</v>
      </c>
      <c r="H36" s="185">
        <f t="shared" si="17"/>
        <v>0</v>
      </c>
      <c r="I36" s="182">
        <v>0</v>
      </c>
      <c r="J36" s="182"/>
      <c r="K36" s="183" t="s">
        <v>485</v>
      </c>
      <c r="L36" s="182" t="s">
        <v>420</v>
      </c>
      <c r="M36" s="182">
        <v>600</v>
      </c>
      <c r="N36" s="185">
        <f t="shared" si="29"/>
        <v>600</v>
      </c>
      <c r="O36" s="182">
        <v>0</v>
      </c>
      <c r="P36" s="182">
        <v>0</v>
      </c>
      <c r="Q36" s="185">
        <f t="shared" si="27"/>
        <v>0</v>
      </c>
      <c r="R36" s="182">
        <v>0</v>
      </c>
      <c r="S36" s="182"/>
      <c r="T36" s="183" t="s">
        <v>485</v>
      </c>
      <c r="U36" s="182" t="s">
        <v>420</v>
      </c>
      <c r="V36" s="185">
        <f t="shared" si="39"/>
        <v>600</v>
      </c>
      <c r="W36" s="185">
        <f t="shared" si="40"/>
        <v>600</v>
      </c>
      <c r="X36" s="185">
        <f t="shared" si="41"/>
        <v>0</v>
      </c>
      <c r="Y36" s="182">
        <v>0</v>
      </c>
      <c r="Z36" s="185">
        <f t="shared" si="36"/>
        <v>0</v>
      </c>
      <c r="AA36" s="182">
        <v>0</v>
      </c>
      <c r="AB36" s="182"/>
      <c r="AC36" s="183" t="s">
        <v>485</v>
      </c>
      <c r="AD36" s="182" t="s">
        <v>420</v>
      </c>
      <c r="AE36" s="182">
        <v>0</v>
      </c>
      <c r="AF36" s="185">
        <f t="shared" si="37"/>
        <v>0</v>
      </c>
      <c r="AG36" s="182">
        <v>0</v>
      </c>
      <c r="AH36" s="185">
        <f t="shared" si="42"/>
        <v>0</v>
      </c>
      <c r="AI36" s="185">
        <f t="shared" si="43"/>
        <v>0</v>
      </c>
      <c r="AJ36" s="185">
        <f t="shared" si="44"/>
        <v>0</v>
      </c>
      <c r="AK36" s="182"/>
      <c r="AL36" s="183" t="s">
        <v>485</v>
      </c>
      <c r="AM36" s="182" t="s">
        <v>420</v>
      </c>
      <c r="AN36" s="182">
        <v>0</v>
      </c>
      <c r="AO36" s="185">
        <f t="shared" si="35"/>
        <v>0</v>
      </c>
      <c r="AP36" s="182">
        <v>0</v>
      </c>
      <c r="AQ36" s="182">
        <v>0</v>
      </c>
      <c r="AR36" s="185">
        <f t="shared" si="28"/>
        <v>0</v>
      </c>
      <c r="AS36" s="182">
        <v>0</v>
      </c>
      <c r="AT36" s="182"/>
      <c r="AU36" s="183" t="s">
        <v>485</v>
      </c>
      <c r="AV36" s="182" t="s">
        <v>420</v>
      </c>
      <c r="AW36" s="185">
        <f t="shared" si="45"/>
        <v>600</v>
      </c>
      <c r="AX36" s="185">
        <f t="shared" si="46"/>
        <v>600</v>
      </c>
      <c r="AY36" s="185">
        <f t="shared" si="47"/>
        <v>0</v>
      </c>
      <c r="AZ36" s="185">
        <f t="shared" si="48"/>
        <v>0</v>
      </c>
      <c r="BA36" s="185">
        <f t="shared" si="49"/>
        <v>0</v>
      </c>
      <c r="BB36" s="185">
        <f t="shared" si="50"/>
        <v>0</v>
      </c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</row>
    <row r="37" spans="1:67" ht="18" customHeight="1">
      <c r="A37" s="182"/>
      <c r="B37" s="183" t="s">
        <v>486</v>
      </c>
      <c r="C37" s="182" t="s">
        <v>443</v>
      </c>
      <c r="D37" s="182">
        <v>5534</v>
      </c>
      <c r="E37" s="185">
        <f t="shared" si="26"/>
        <v>5534</v>
      </c>
      <c r="F37" s="182">
        <v>0</v>
      </c>
      <c r="G37" s="182">
        <v>1836</v>
      </c>
      <c r="H37" s="185">
        <f t="shared" si="17"/>
        <v>1836</v>
      </c>
      <c r="I37" s="182">
        <v>0</v>
      </c>
      <c r="J37" s="182"/>
      <c r="K37" s="183" t="s">
        <v>486</v>
      </c>
      <c r="L37" s="182" t="s">
        <v>443</v>
      </c>
      <c r="M37" s="182">
        <v>14839</v>
      </c>
      <c r="N37" s="185">
        <f t="shared" si="29"/>
        <v>14839</v>
      </c>
      <c r="O37" s="182">
        <v>0</v>
      </c>
      <c r="P37" s="182">
        <v>0</v>
      </c>
      <c r="Q37" s="185">
        <f t="shared" si="27"/>
        <v>0</v>
      </c>
      <c r="R37" s="182">
        <v>0</v>
      </c>
      <c r="S37" s="182"/>
      <c r="T37" s="183" t="s">
        <v>486</v>
      </c>
      <c r="U37" s="182" t="s">
        <v>443</v>
      </c>
      <c r="V37" s="185">
        <f t="shared" si="39"/>
        <v>14839</v>
      </c>
      <c r="W37" s="185">
        <f t="shared" si="40"/>
        <v>14839</v>
      </c>
      <c r="X37" s="185">
        <f t="shared" si="41"/>
        <v>0</v>
      </c>
      <c r="Y37" s="182">
        <v>0</v>
      </c>
      <c r="Z37" s="185">
        <f t="shared" si="36"/>
        <v>0</v>
      </c>
      <c r="AA37" s="182">
        <v>0</v>
      </c>
      <c r="AB37" s="182"/>
      <c r="AC37" s="183" t="s">
        <v>486</v>
      </c>
      <c r="AD37" s="182" t="s">
        <v>443</v>
      </c>
      <c r="AE37" s="182">
        <v>0</v>
      </c>
      <c r="AF37" s="185">
        <f t="shared" si="37"/>
        <v>0</v>
      </c>
      <c r="AG37" s="182">
        <v>0</v>
      </c>
      <c r="AH37" s="185">
        <f t="shared" si="42"/>
        <v>0</v>
      </c>
      <c r="AI37" s="185">
        <f t="shared" si="43"/>
        <v>0</v>
      </c>
      <c r="AJ37" s="185">
        <f t="shared" si="44"/>
        <v>0</v>
      </c>
      <c r="AK37" s="182"/>
      <c r="AL37" s="183" t="s">
        <v>486</v>
      </c>
      <c r="AM37" s="182" t="s">
        <v>443</v>
      </c>
      <c r="AN37" s="182">
        <v>0</v>
      </c>
      <c r="AO37" s="185">
        <f t="shared" si="35"/>
        <v>0</v>
      </c>
      <c r="AP37" s="182">
        <v>0</v>
      </c>
      <c r="AQ37" s="182">
        <v>0</v>
      </c>
      <c r="AR37" s="185">
        <f t="shared" si="28"/>
        <v>0</v>
      </c>
      <c r="AS37" s="182">
        <v>0</v>
      </c>
      <c r="AT37" s="182"/>
      <c r="AU37" s="183" t="s">
        <v>486</v>
      </c>
      <c r="AV37" s="182" t="s">
        <v>443</v>
      </c>
      <c r="AW37" s="185">
        <f t="shared" si="45"/>
        <v>22209</v>
      </c>
      <c r="AX37" s="185">
        <f t="shared" si="46"/>
        <v>22209</v>
      </c>
      <c r="AY37" s="185">
        <f t="shared" si="47"/>
        <v>0</v>
      </c>
      <c r="AZ37" s="185">
        <f t="shared" si="48"/>
        <v>0</v>
      </c>
      <c r="BA37" s="185">
        <f t="shared" si="49"/>
        <v>0</v>
      </c>
      <c r="BB37" s="185">
        <f t="shared" si="50"/>
        <v>0</v>
      </c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</row>
    <row r="38" spans="1:67" ht="18" customHeight="1">
      <c r="A38" s="182"/>
      <c r="B38" s="183" t="s">
        <v>487</v>
      </c>
      <c r="C38" s="182" t="s">
        <v>31</v>
      </c>
      <c r="D38" s="182">
        <v>0</v>
      </c>
      <c r="E38" s="185">
        <f t="shared" si="26"/>
        <v>0</v>
      </c>
      <c r="F38" s="182">
        <v>0</v>
      </c>
      <c r="G38" s="182">
        <v>0</v>
      </c>
      <c r="H38" s="185">
        <f t="shared" si="17"/>
        <v>0</v>
      </c>
      <c r="I38" s="182">
        <v>0</v>
      </c>
      <c r="J38" s="182"/>
      <c r="K38" s="183" t="s">
        <v>487</v>
      </c>
      <c r="L38" s="182" t="s">
        <v>31</v>
      </c>
      <c r="M38" s="182">
        <v>1100</v>
      </c>
      <c r="N38" s="185">
        <f t="shared" si="29"/>
        <v>1044</v>
      </c>
      <c r="O38" s="182">
        <f>-75+19</f>
        <v>-56</v>
      </c>
      <c r="P38" s="182">
        <v>0</v>
      </c>
      <c r="Q38" s="185">
        <f t="shared" si="27"/>
        <v>0</v>
      </c>
      <c r="R38" s="182">
        <v>0</v>
      </c>
      <c r="S38" s="182"/>
      <c r="T38" s="183" t="s">
        <v>487</v>
      </c>
      <c r="U38" s="182" t="s">
        <v>31</v>
      </c>
      <c r="V38" s="185">
        <f t="shared" si="39"/>
        <v>1100</v>
      </c>
      <c r="W38" s="185">
        <f t="shared" si="40"/>
        <v>1044</v>
      </c>
      <c r="X38" s="185">
        <f t="shared" si="41"/>
        <v>-56</v>
      </c>
      <c r="Y38" s="182">
        <v>0</v>
      </c>
      <c r="Z38" s="185">
        <f t="shared" si="36"/>
        <v>0</v>
      </c>
      <c r="AA38" s="182">
        <v>0</v>
      </c>
      <c r="AB38" s="182"/>
      <c r="AC38" s="183" t="s">
        <v>487</v>
      </c>
      <c r="AD38" s="182" t="s">
        <v>31</v>
      </c>
      <c r="AE38" s="182">
        <v>0</v>
      </c>
      <c r="AF38" s="185">
        <f t="shared" si="37"/>
        <v>0</v>
      </c>
      <c r="AG38" s="182">
        <v>0</v>
      </c>
      <c r="AH38" s="185">
        <f t="shared" si="42"/>
        <v>0</v>
      </c>
      <c r="AI38" s="185">
        <f t="shared" si="43"/>
        <v>0</v>
      </c>
      <c r="AJ38" s="185">
        <f t="shared" si="44"/>
        <v>0</v>
      </c>
      <c r="AK38" s="182"/>
      <c r="AL38" s="183" t="s">
        <v>487</v>
      </c>
      <c r="AM38" s="182" t="s">
        <v>31</v>
      </c>
      <c r="AN38" s="182">
        <v>0</v>
      </c>
      <c r="AO38" s="185">
        <f t="shared" si="35"/>
        <v>0</v>
      </c>
      <c r="AP38" s="182">
        <v>0</v>
      </c>
      <c r="AQ38" s="182">
        <v>0</v>
      </c>
      <c r="AR38" s="185">
        <f t="shared" si="28"/>
        <v>0</v>
      </c>
      <c r="AS38" s="182">
        <v>0</v>
      </c>
      <c r="AT38" s="182"/>
      <c r="AU38" s="183" t="s">
        <v>487</v>
      </c>
      <c r="AV38" s="182" t="s">
        <v>31</v>
      </c>
      <c r="AW38" s="185">
        <f t="shared" si="45"/>
        <v>1100</v>
      </c>
      <c r="AX38" s="185">
        <f t="shared" si="46"/>
        <v>1044</v>
      </c>
      <c r="AY38" s="185">
        <f t="shared" si="47"/>
        <v>-56</v>
      </c>
      <c r="AZ38" s="185">
        <f t="shared" si="48"/>
        <v>0</v>
      </c>
      <c r="BA38" s="185">
        <f t="shared" si="49"/>
        <v>0</v>
      </c>
      <c r="BB38" s="185">
        <f t="shared" si="50"/>
        <v>0</v>
      </c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</row>
    <row r="39" spans="1:67" ht="18" customHeight="1">
      <c r="A39" s="182"/>
      <c r="B39" s="183" t="s">
        <v>488</v>
      </c>
      <c r="C39" s="182" t="s">
        <v>246</v>
      </c>
      <c r="D39" s="182">
        <v>0</v>
      </c>
      <c r="E39" s="185">
        <f t="shared" si="26"/>
        <v>0</v>
      </c>
      <c r="F39" s="182">
        <v>0</v>
      </c>
      <c r="G39" s="182">
        <v>0</v>
      </c>
      <c r="H39" s="185">
        <f t="shared" si="17"/>
        <v>0</v>
      </c>
      <c r="I39" s="182">
        <v>0</v>
      </c>
      <c r="J39" s="182"/>
      <c r="K39" s="183" t="s">
        <v>488</v>
      </c>
      <c r="L39" s="182" t="s">
        <v>246</v>
      </c>
      <c r="M39" s="182">
        <v>180</v>
      </c>
      <c r="N39" s="185">
        <f t="shared" si="29"/>
        <v>180</v>
      </c>
      <c r="O39" s="182">
        <v>0</v>
      </c>
      <c r="P39" s="182">
        <v>0</v>
      </c>
      <c r="Q39" s="185">
        <f t="shared" si="27"/>
        <v>0</v>
      </c>
      <c r="R39" s="182">
        <v>0</v>
      </c>
      <c r="S39" s="182"/>
      <c r="T39" s="183" t="s">
        <v>488</v>
      </c>
      <c r="U39" s="182" t="s">
        <v>246</v>
      </c>
      <c r="V39" s="185">
        <f t="shared" si="39"/>
        <v>180</v>
      </c>
      <c r="W39" s="185">
        <f t="shared" si="40"/>
        <v>180</v>
      </c>
      <c r="X39" s="185">
        <f t="shared" si="41"/>
        <v>0</v>
      </c>
      <c r="Y39" s="182">
        <v>0</v>
      </c>
      <c r="Z39" s="185">
        <f t="shared" si="36"/>
        <v>0</v>
      </c>
      <c r="AA39" s="182">
        <v>0</v>
      </c>
      <c r="AB39" s="182"/>
      <c r="AC39" s="183" t="s">
        <v>488</v>
      </c>
      <c r="AD39" s="182" t="s">
        <v>246</v>
      </c>
      <c r="AE39" s="182">
        <v>0</v>
      </c>
      <c r="AF39" s="185">
        <f t="shared" si="37"/>
        <v>0</v>
      </c>
      <c r="AG39" s="182">
        <v>0</v>
      </c>
      <c r="AH39" s="185">
        <f t="shared" si="42"/>
        <v>0</v>
      </c>
      <c r="AI39" s="185">
        <f t="shared" si="43"/>
        <v>0</v>
      </c>
      <c r="AJ39" s="185">
        <f t="shared" si="44"/>
        <v>0</v>
      </c>
      <c r="AK39" s="182"/>
      <c r="AL39" s="183" t="s">
        <v>488</v>
      </c>
      <c r="AM39" s="182" t="s">
        <v>246</v>
      </c>
      <c r="AN39" s="182">
        <v>0</v>
      </c>
      <c r="AO39" s="185">
        <f t="shared" si="35"/>
        <v>0</v>
      </c>
      <c r="AP39" s="182">
        <v>0</v>
      </c>
      <c r="AQ39" s="182">
        <v>0</v>
      </c>
      <c r="AR39" s="185">
        <f t="shared" si="28"/>
        <v>0</v>
      </c>
      <c r="AS39" s="182">
        <v>0</v>
      </c>
      <c r="AT39" s="182"/>
      <c r="AU39" s="183" t="s">
        <v>488</v>
      </c>
      <c r="AV39" s="182" t="s">
        <v>246</v>
      </c>
      <c r="AW39" s="185">
        <f t="shared" si="45"/>
        <v>180</v>
      </c>
      <c r="AX39" s="185">
        <f t="shared" si="46"/>
        <v>180</v>
      </c>
      <c r="AY39" s="185">
        <f t="shared" si="47"/>
        <v>0</v>
      </c>
      <c r="AZ39" s="185">
        <f t="shared" si="48"/>
        <v>0</v>
      </c>
      <c r="BA39" s="185">
        <f t="shared" si="49"/>
        <v>0</v>
      </c>
      <c r="BB39" s="185">
        <f t="shared" si="50"/>
        <v>0</v>
      </c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</row>
    <row r="40" spans="1:67" ht="18" customHeight="1">
      <c r="A40" s="182"/>
      <c r="B40" s="183" t="s">
        <v>489</v>
      </c>
      <c r="C40" s="182" t="s">
        <v>247</v>
      </c>
      <c r="D40" s="182">
        <v>0</v>
      </c>
      <c r="E40" s="185">
        <f t="shared" si="26"/>
        <v>0</v>
      </c>
      <c r="F40" s="182">
        <v>0</v>
      </c>
      <c r="G40" s="182">
        <v>0</v>
      </c>
      <c r="H40" s="185">
        <f t="shared" si="17"/>
        <v>0</v>
      </c>
      <c r="I40" s="182">
        <v>0</v>
      </c>
      <c r="J40" s="182"/>
      <c r="K40" s="183" t="s">
        <v>489</v>
      </c>
      <c r="L40" s="182" t="s">
        <v>247</v>
      </c>
      <c r="M40" s="182">
        <v>640</v>
      </c>
      <c r="N40" s="185">
        <f t="shared" si="29"/>
        <v>640</v>
      </c>
      <c r="O40" s="182">
        <v>0</v>
      </c>
      <c r="P40" s="182">
        <v>0</v>
      </c>
      <c r="Q40" s="185">
        <f t="shared" si="27"/>
        <v>0</v>
      </c>
      <c r="R40" s="182">
        <v>0</v>
      </c>
      <c r="S40" s="182"/>
      <c r="T40" s="183" t="s">
        <v>489</v>
      </c>
      <c r="U40" s="182" t="s">
        <v>247</v>
      </c>
      <c r="V40" s="185">
        <f t="shared" si="39"/>
        <v>640</v>
      </c>
      <c r="W40" s="185">
        <f t="shared" si="40"/>
        <v>640</v>
      </c>
      <c r="X40" s="185">
        <f t="shared" si="41"/>
        <v>0</v>
      </c>
      <c r="Y40" s="182">
        <v>0</v>
      </c>
      <c r="Z40" s="185">
        <f t="shared" si="36"/>
        <v>0</v>
      </c>
      <c r="AA40" s="182">
        <v>0</v>
      </c>
      <c r="AB40" s="182"/>
      <c r="AC40" s="183" t="s">
        <v>489</v>
      </c>
      <c r="AD40" s="182" t="s">
        <v>247</v>
      </c>
      <c r="AE40" s="182">
        <v>0</v>
      </c>
      <c r="AF40" s="185">
        <f t="shared" si="37"/>
        <v>0</v>
      </c>
      <c r="AG40" s="182">
        <v>0</v>
      </c>
      <c r="AH40" s="185">
        <f t="shared" si="42"/>
        <v>0</v>
      </c>
      <c r="AI40" s="185">
        <f t="shared" si="43"/>
        <v>0</v>
      </c>
      <c r="AJ40" s="185">
        <f t="shared" si="44"/>
        <v>0</v>
      </c>
      <c r="AK40" s="182"/>
      <c r="AL40" s="183" t="s">
        <v>489</v>
      </c>
      <c r="AM40" s="182" t="s">
        <v>247</v>
      </c>
      <c r="AN40" s="182">
        <v>0</v>
      </c>
      <c r="AO40" s="185">
        <f t="shared" si="35"/>
        <v>0</v>
      </c>
      <c r="AP40" s="182">
        <v>0</v>
      </c>
      <c r="AQ40" s="182">
        <v>0</v>
      </c>
      <c r="AR40" s="185">
        <f t="shared" si="28"/>
        <v>0</v>
      </c>
      <c r="AS40" s="182">
        <v>0</v>
      </c>
      <c r="AT40" s="182"/>
      <c r="AU40" s="183" t="s">
        <v>489</v>
      </c>
      <c r="AV40" s="182" t="s">
        <v>247</v>
      </c>
      <c r="AW40" s="185">
        <f t="shared" si="45"/>
        <v>640</v>
      </c>
      <c r="AX40" s="185">
        <f t="shared" si="46"/>
        <v>640</v>
      </c>
      <c r="AY40" s="185">
        <f t="shared" si="47"/>
        <v>0</v>
      </c>
      <c r="AZ40" s="185">
        <f t="shared" si="48"/>
        <v>0</v>
      </c>
      <c r="BA40" s="185">
        <f t="shared" si="49"/>
        <v>0</v>
      </c>
      <c r="BB40" s="185">
        <f t="shared" si="50"/>
        <v>0</v>
      </c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</row>
    <row r="41" spans="1:67" ht="18" customHeight="1">
      <c r="A41" s="182"/>
      <c r="B41" s="183" t="s">
        <v>490</v>
      </c>
      <c r="C41" s="182" t="s">
        <v>248</v>
      </c>
      <c r="D41" s="182">
        <v>0</v>
      </c>
      <c r="E41" s="185">
        <f t="shared" si="26"/>
        <v>0</v>
      </c>
      <c r="F41" s="182">
        <v>0</v>
      </c>
      <c r="G41" s="182">
        <v>0</v>
      </c>
      <c r="H41" s="185">
        <f t="shared" si="17"/>
        <v>0</v>
      </c>
      <c r="I41" s="182">
        <v>0</v>
      </c>
      <c r="J41" s="182"/>
      <c r="K41" s="183" t="s">
        <v>490</v>
      </c>
      <c r="L41" s="182" t="s">
        <v>248</v>
      </c>
      <c r="M41" s="182">
        <v>175034</v>
      </c>
      <c r="N41" s="185">
        <f t="shared" si="29"/>
        <v>175034</v>
      </c>
      <c r="O41" s="182">
        <v>0</v>
      </c>
      <c r="P41" s="182">
        <v>0</v>
      </c>
      <c r="Q41" s="185">
        <f t="shared" si="27"/>
        <v>0</v>
      </c>
      <c r="R41" s="182">
        <v>0</v>
      </c>
      <c r="S41" s="182"/>
      <c r="T41" s="183" t="s">
        <v>490</v>
      </c>
      <c r="U41" s="182" t="s">
        <v>248</v>
      </c>
      <c r="V41" s="185">
        <f>(M41-P41)</f>
        <v>175034</v>
      </c>
      <c r="W41" s="185">
        <f>(N41-Q41)</f>
        <v>175034</v>
      </c>
      <c r="X41" s="185">
        <f>(O41-R41)</f>
        <v>0</v>
      </c>
      <c r="Y41" s="182">
        <v>0</v>
      </c>
      <c r="Z41" s="185">
        <f t="shared" si="36"/>
        <v>0</v>
      </c>
      <c r="AA41" s="182">
        <v>0</v>
      </c>
      <c r="AB41" s="182"/>
      <c r="AC41" s="183" t="s">
        <v>490</v>
      </c>
      <c r="AD41" s="182" t="s">
        <v>248</v>
      </c>
      <c r="AE41" s="182">
        <v>0</v>
      </c>
      <c r="AF41" s="185">
        <f t="shared" si="37"/>
        <v>0</v>
      </c>
      <c r="AG41" s="182">
        <v>0</v>
      </c>
      <c r="AH41" s="185">
        <f>(Y41-AE41)</f>
        <v>0</v>
      </c>
      <c r="AI41" s="185">
        <f>(Z41-AF41)</f>
        <v>0</v>
      </c>
      <c r="AJ41" s="185">
        <f>(AA41-AG41)</f>
        <v>0</v>
      </c>
      <c r="AK41" s="182"/>
      <c r="AL41" s="183" t="s">
        <v>490</v>
      </c>
      <c r="AM41" s="182" t="s">
        <v>248</v>
      </c>
      <c r="AN41" s="182">
        <v>0</v>
      </c>
      <c r="AO41" s="185">
        <f t="shared" si="35"/>
        <v>0</v>
      </c>
      <c r="AP41" s="182">
        <v>0</v>
      </c>
      <c r="AQ41" s="182">
        <v>0</v>
      </c>
      <c r="AR41" s="185">
        <f t="shared" si="28"/>
        <v>0</v>
      </c>
      <c r="AS41" s="182">
        <v>0</v>
      </c>
      <c r="AT41" s="182"/>
      <c r="AU41" s="183" t="s">
        <v>490</v>
      </c>
      <c r="AV41" s="182" t="s">
        <v>248</v>
      </c>
      <c r="AW41" s="185">
        <f>(D41+G41+M41+Y41+AN41+AQ41)</f>
        <v>175034</v>
      </c>
      <c r="AX41" s="185">
        <f>(E41+H41+N41+Z41+AO41+AR41)</f>
        <v>175034</v>
      </c>
      <c r="AY41" s="185">
        <f>(F41+I41+O41+AA41+AP41+AS41)</f>
        <v>0</v>
      </c>
      <c r="AZ41" s="185">
        <f>(AE41+AN41+AQ41)</f>
        <v>0</v>
      </c>
      <c r="BA41" s="185">
        <f>(AF41+AO41+AR41)</f>
        <v>0</v>
      </c>
      <c r="BB41" s="185">
        <f>(AG41+AP41+AS41)</f>
        <v>0</v>
      </c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</row>
    <row r="42" spans="1:67" ht="18" customHeight="1">
      <c r="A42" s="182"/>
      <c r="B42" s="183" t="s">
        <v>491</v>
      </c>
      <c r="C42" s="184" t="s">
        <v>255</v>
      </c>
      <c r="D42" s="182">
        <v>0</v>
      </c>
      <c r="E42" s="185">
        <f aca="true" t="shared" si="51" ref="E42:E50">(D42+F42)</f>
        <v>0</v>
      </c>
      <c r="F42" s="182">
        <v>0</v>
      </c>
      <c r="G42" s="182">
        <v>0</v>
      </c>
      <c r="H42" s="185">
        <f aca="true" t="shared" si="52" ref="H42:H50">(G42+I42)</f>
        <v>0</v>
      </c>
      <c r="I42" s="182">
        <v>0</v>
      </c>
      <c r="J42" s="182"/>
      <c r="K42" s="183" t="s">
        <v>491</v>
      </c>
      <c r="L42" s="184" t="s">
        <v>255</v>
      </c>
      <c r="M42" s="182">
        <v>137226</v>
      </c>
      <c r="N42" s="185">
        <f aca="true" t="shared" si="53" ref="N42:N49">(M42+O42)</f>
        <v>137226</v>
      </c>
      <c r="O42" s="182">
        <v>0</v>
      </c>
      <c r="P42" s="182">
        <v>0</v>
      </c>
      <c r="Q42" s="185">
        <f aca="true" t="shared" si="54" ref="Q42:Q49">(P42+R42)</f>
        <v>0</v>
      </c>
      <c r="R42" s="182">
        <v>0</v>
      </c>
      <c r="S42" s="182"/>
      <c r="T42" s="183" t="s">
        <v>491</v>
      </c>
      <c r="U42" s="184" t="s">
        <v>255</v>
      </c>
      <c r="V42" s="185">
        <f aca="true" t="shared" si="55" ref="V42:V49">(M42-P42)</f>
        <v>137226</v>
      </c>
      <c r="W42" s="185">
        <f aca="true" t="shared" si="56" ref="W42:W49">(V42+X42)</f>
        <v>137226</v>
      </c>
      <c r="X42" s="185">
        <f aca="true" t="shared" si="57" ref="X42:X49">(O42-R42)</f>
        <v>0</v>
      </c>
      <c r="Y42" s="182">
        <v>0</v>
      </c>
      <c r="Z42" s="185">
        <f aca="true" t="shared" si="58" ref="Z42:Z49">(Y42+AA42)</f>
        <v>0</v>
      </c>
      <c r="AA42" s="182">
        <v>0</v>
      </c>
      <c r="AB42" s="182"/>
      <c r="AC42" s="183" t="s">
        <v>491</v>
      </c>
      <c r="AD42" s="184" t="s">
        <v>255</v>
      </c>
      <c r="AE42" s="182">
        <v>0</v>
      </c>
      <c r="AF42" s="185">
        <f aca="true" t="shared" si="59" ref="AF42:AF49">(AE42+AG42)</f>
        <v>0</v>
      </c>
      <c r="AG42" s="182">
        <v>0</v>
      </c>
      <c r="AH42" s="185">
        <f aca="true" t="shared" si="60" ref="AH42:AH49">(Y42-AE42)</f>
        <v>0</v>
      </c>
      <c r="AI42" s="185">
        <f aca="true" t="shared" si="61" ref="AI42:AI49">(AH42+AJ42)</f>
        <v>0</v>
      </c>
      <c r="AJ42" s="185">
        <f aca="true" t="shared" si="62" ref="AJ42:AJ49">(AA42-AG42)</f>
        <v>0</v>
      </c>
      <c r="AK42" s="182"/>
      <c r="AL42" s="183" t="s">
        <v>491</v>
      </c>
      <c r="AM42" s="184" t="s">
        <v>255</v>
      </c>
      <c r="AN42" s="182">
        <v>0</v>
      </c>
      <c r="AO42" s="185">
        <f aca="true" t="shared" si="63" ref="AO42:AO49">(AN42+AP42)</f>
        <v>0</v>
      </c>
      <c r="AP42" s="182">
        <v>0</v>
      </c>
      <c r="AQ42" s="182">
        <v>0</v>
      </c>
      <c r="AR42" s="185">
        <f aca="true" t="shared" si="64" ref="AR42:AR49">(AQ42+AS42)</f>
        <v>0</v>
      </c>
      <c r="AS42" s="182">
        <v>0</v>
      </c>
      <c r="AT42" s="182"/>
      <c r="AU42" s="183" t="s">
        <v>491</v>
      </c>
      <c r="AV42" s="184" t="s">
        <v>255</v>
      </c>
      <c r="AW42" s="185">
        <f aca="true" t="shared" si="65" ref="AW42:AW50">(D42+G42+M42+Y42+AN42+AQ42)</f>
        <v>137226</v>
      </c>
      <c r="AX42" s="185">
        <f aca="true" t="shared" si="66" ref="AX42:AX49">(AW42+AY42)</f>
        <v>137226</v>
      </c>
      <c r="AY42" s="185">
        <f aca="true" t="shared" si="67" ref="AY42:AY49">(F42+I42+O42+AA42+AP42+AS42)</f>
        <v>0</v>
      </c>
      <c r="AZ42" s="185">
        <f aca="true" t="shared" si="68" ref="AZ42:AZ49">(AE42+AN42+AQ42)</f>
        <v>0</v>
      </c>
      <c r="BA42" s="185">
        <f aca="true" t="shared" si="69" ref="BA42:BA49">(AZ42+BB42)</f>
        <v>0</v>
      </c>
      <c r="BB42" s="185">
        <f aca="true" t="shared" si="70" ref="BB42:BB49">(AG42+AP42+AS42)</f>
        <v>0</v>
      </c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</row>
    <row r="43" spans="1:67" ht="18" customHeight="1">
      <c r="A43" s="182"/>
      <c r="B43" s="183" t="s">
        <v>492</v>
      </c>
      <c r="C43" s="270" t="s">
        <v>249</v>
      </c>
      <c r="D43" s="182">
        <v>0</v>
      </c>
      <c r="E43" s="185">
        <f t="shared" si="51"/>
        <v>0</v>
      </c>
      <c r="F43" s="182">
        <v>0</v>
      </c>
      <c r="G43" s="182">
        <v>0</v>
      </c>
      <c r="H43" s="185">
        <f t="shared" si="52"/>
        <v>0</v>
      </c>
      <c r="I43" s="182">
        <v>0</v>
      </c>
      <c r="J43" s="182"/>
      <c r="K43" s="183" t="s">
        <v>492</v>
      </c>
      <c r="L43" s="270" t="s">
        <v>249</v>
      </c>
      <c r="M43" s="182">
        <v>800</v>
      </c>
      <c r="N43" s="185">
        <f t="shared" si="53"/>
        <v>800</v>
      </c>
      <c r="O43" s="182">
        <v>0</v>
      </c>
      <c r="P43" s="182">
        <v>0</v>
      </c>
      <c r="Q43" s="185">
        <f t="shared" si="54"/>
        <v>0</v>
      </c>
      <c r="R43" s="182">
        <v>0</v>
      </c>
      <c r="S43" s="182"/>
      <c r="T43" s="183" t="s">
        <v>492</v>
      </c>
      <c r="U43" s="270" t="s">
        <v>249</v>
      </c>
      <c r="V43" s="185">
        <f t="shared" si="55"/>
        <v>800</v>
      </c>
      <c r="W43" s="185">
        <f t="shared" si="56"/>
        <v>800</v>
      </c>
      <c r="X43" s="185">
        <f t="shared" si="57"/>
        <v>0</v>
      </c>
      <c r="Y43" s="182">
        <v>0</v>
      </c>
      <c r="Z43" s="185">
        <f t="shared" si="58"/>
        <v>0</v>
      </c>
      <c r="AA43" s="182">
        <v>0</v>
      </c>
      <c r="AB43" s="182"/>
      <c r="AC43" s="183" t="s">
        <v>492</v>
      </c>
      <c r="AD43" s="270" t="s">
        <v>249</v>
      </c>
      <c r="AE43" s="182">
        <v>0</v>
      </c>
      <c r="AF43" s="185">
        <f t="shared" si="59"/>
        <v>0</v>
      </c>
      <c r="AG43" s="182">
        <v>0</v>
      </c>
      <c r="AH43" s="185">
        <f t="shared" si="60"/>
        <v>0</v>
      </c>
      <c r="AI43" s="185">
        <f t="shared" si="61"/>
        <v>0</v>
      </c>
      <c r="AJ43" s="185">
        <f t="shared" si="62"/>
        <v>0</v>
      </c>
      <c r="AK43" s="182"/>
      <c r="AL43" s="183" t="s">
        <v>492</v>
      </c>
      <c r="AM43" s="270" t="s">
        <v>249</v>
      </c>
      <c r="AN43" s="182">
        <v>0</v>
      </c>
      <c r="AO43" s="185">
        <f t="shared" si="63"/>
        <v>0</v>
      </c>
      <c r="AP43" s="182">
        <v>0</v>
      </c>
      <c r="AQ43" s="182">
        <v>0</v>
      </c>
      <c r="AR43" s="185">
        <f t="shared" si="64"/>
        <v>0</v>
      </c>
      <c r="AS43" s="182">
        <v>0</v>
      </c>
      <c r="AT43" s="182"/>
      <c r="AU43" s="183" t="s">
        <v>492</v>
      </c>
      <c r="AV43" s="270" t="s">
        <v>249</v>
      </c>
      <c r="AW43" s="185">
        <f t="shared" si="65"/>
        <v>800</v>
      </c>
      <c r="AX43" s="185">
        <f t="shared" si="66"/>
        <v>800</v>
      </c>
      <c r="AY43" s="185">
        <f t="shared" si="67"/>
        <v>0</v>
      </c>
      <c r="AZ43" s="185">
        <f t="shared" si="68"/>
        <v>0</v>
      </c>
      <c r="BA43" s="185">
        <f t="shared" si="69"/>
        <v>0</v>
      </c>
      <c r="BB43" s="185">
        <f t="shared" si="70"/>
        <v>0</v>
      </c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</row>
    <row r="44" spans="1:67" ht="18" customHeight="1">
      <c r="A44" s="182"/>
      <c r="B44" s="183" t="s">
        <v>493</v>
      </c>
      <c r="C44" s="270" t="s">
        <v>32</v>
      </c>
      <c r="D44" s="182">
        <v>0</v>
      </c>
      <c r="E44" s="185">
        <f t="shared" si="51"/>
        <v>0</v>
      </c>
      <c r="F44" s="182">
        <v>0</v>
      </c>
      <c r="G44" s="182">
        <v>0</v>
      </c>
      <c r="H44" s="185">
        <f t="shared" si="52"/>
        <v>0</v>
      </c>
      <c r="I44" s="182">
        <v>0</v>
      </c>
      <c r="J44" s="182"/>
      <c r="K44" s="183" t="s">
        <v>493</v>
      </c>
      <c r="L44" s="270" t="s">
        <v>32</v>
      </c>
      <c r="M44" s="182">
        <v>438</v>
      </c>
      <c r="N44" s="185">
        <f t="shared" si="53"/>
        <v>438</v>
      </c>
      <c r="O44" s="182">
        <v>0</v>
      </c>
      <c r="P44" s="182">
        <v>0</v>
      </c>
      <c r="Q44" s="185">
        <f t="shared" si="54"/>
        <v>0</v>
      </c>
      <c r="R44" s="182">
        <v>0</v>
      </c>
      <c r="S44" s="182"/>
      <c r="T44" s="183" t="s">
        <v>493</v>
      </c>
      <c r="U44" s="270" t="s">
        <v>32</v>
      </c>
      <c r="V44" s="185">
        <f t="shared" si="55"/>
        <v>438</v>
      </c>
      <c r="W44" s="185">
        <f t="shared" si="56"/>
        <v>438</v>
      </c>
      <c r="X44" s="185">
        <f t="shared" si="57"/>
        <v>0</v>
      </c>
      <c r="Y44" s="182">
        <v>0</v>
      </c>
      <c r="Z44" s="185">
        <f t="shared" si="58"/>
        <v>0</v>
      </c>
      <c r="AA44" s="182">
        <v>0</v>
      </c>
      <c r="AB44" s="182"/>
      <c r="AC44" s="183" t="s">
        <v>493</v>
      </c>
      <c r="AD44" s="270" t="s">
        <v>32</v>
      </c>
      <c r="AE44" s="182">
        <v>0</v>
      </c>
      <c r="AF44" s="185">
        <f t="shared" si="59"/>
        <v>0</v>
      </c>
      <c r="AG44" s="182">
        <v>0</v>
      </c>
      <c r="AH44" s="185">
        <f t="shared" si="60"/>
        <v>0</v>
      </c>
      <c r="AI44" s="185">
        <f t="shared" si="61"/>
        <v>0</v>
      </c>
      <c r="AJ44" s="185">
        <f t="shared" si="62"/>
        <v>0</v>
      </c>
      <c r="AK44" s="182"/>
      <c r="AL44" s="183" t="s">
        <v>493</v>
      </c>
      <c r="AM44" s="270" t="s">
        <v>32</v>
      </c>
      <c r="AN44" s="182">
        <v>0</v>
      </c>
      <c r="AO44" s="185">
        <f t="shared" si="63"/>
        <v>0</v>
      </c>
      <c r="AP44" s="182">
        <v>0</v>
      </c>
      <c r="AQ44" s="182">
        <v>0</v>
      </c>
      <c r="AR44" s="185">
        <f t="shared" si="64"/>
        <v>0</v>
      </c>
      <c r="AS44" s="182">
        <v>0</v>
      </c>
      <c r="AT44" s="182"/>
      <c r="AU44" s="183" t="s">
        <v>493</v>
      </c>
      <c r="AV44" s="270" t="s">
        <v>32</v>
      </c>
      <c r="AW44" s="185">
        <f t="shared" si="65"/>
        <v>438</v>
      </c>
      <c r="AX44" s="185">
        <f t="shared" si="66"/>
        <v>438</v>
      </c>
      <c r="AY44" s="185">
        <f t="shared" si="67"/>
        <v>0</v>
      </c>
      <c r="AZ44" s="185">
        <f t="shared" si="68"/>
        <v>0</v>
      </c>
      <c r="BA44" s="185">
        <f t="shared" si="69"/>
        <v>0</v>
      </c>
      <c r="BB44" s="185">
        <f t="shared" si="70"/>
        <v>0</v>
      </c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</row>
    <row r="45" spans="1:67" ht="18" customHeight="1">
      <c r="A45" s="182"/>
      <c r="B45" s="183" t="s">
        <v>494</v>
      </c>
      <c r="C45" s="184" t="s">
        <v>250</v>
      </c>
      <c r="D45" s="182">
        <v>0</v>
      </c>
      <c r="E45" s="185">
        <f t="shared" si="51"/>
        <v>0</v>
      </c>
      <c r="F45" s="182">
        <v>0</v>
      </c>
      <c r="G45" s="182">
        <v>0</v>
      </c>
      <c r="H45" s="185">
        <f t="shared" si="52"/>
        <v>0</v>
      </c>
      <c r="I45" s="182">
        <v>0</v>
      </c>
      <c r="J45" s="182"/>
      <c r="K45" s="183" t="s">
        <v>494</v>
      </c>
      <c r="L45" s="184" t="s">
        <v>250</v>
      </c>
      <c r="M45" s="182">
        <v>750</v>
      </c>
      <c r="N45" s="185">
        <f t="shared" si="53"/>
        <v>750</v>
      </c>
      <c r="O45" s="182">
        <v>0</v>
      </c>
      <c r="P45" s="182">
        <v>0</v>
      </c>
      <c r="Q45" s="185">
        <f t="shared" si="54"/>
        <v>0</v>
      </c>
      <c r="R45" s="182">
        <v>0</v>
      </c>
      <c r="S45" s="182"/>
      <c r="T45" s="183" t="s">
        <v>494</v>
      </c>
      <c r="U45" s="184" t="s">
        <v>250</v>
      </c>
      <c r="V45" s="185">
        <f t="shared" si="55"/>
        <v>750</v>
      </c>
      <c r="W45" s="185">
        <f t="shared" si="56"/>
        <v>750</v>
      </c>
      <c r="X45" s="185">
        <f t="shared" si="57"/>
        <v>0</v>
      </c>
      <c r="Y45" s="182">
        <v>0</v>
      </c>
      <c r="Z45" s="185">
        <f t="shared" si="58"/>
        <v>0</v>
      </c>
      <c r="AA45" s="182">
        <v>0</v>
      </c>
      <c r="AB45" s="182"/>
      <c r="AC45" s="183" t="s">
        <v>494</v>
      </c>
      <c r="AD45" s="184" t="s">
        <v>250</v>
      </c>
      <c r="AE45" s="182">
        <v>0</v>
      </c>
      <c r="AF45" s="185">
        <f t="shared" si="59"/>
        <v>0</v>
      </c>
      <c r="AG45" s="182">
        <v>0</v>
      </c>
      <c r="AH45" s="185">
        <f t="shared" si="60"/>
        <v>0</v>
      </c>
      <c r="AI45" s="185">
        <f t="shared" si="61"/>
        <v>0</v>
      </c>
      <c r="AJ45" s="185">
        <f t="shared" si="62"/>
        <v>0</v>
      </c>
      <c r="AK45" s="182"/>
      <c r="AL45" s="183" t="s">
        <v>494</v>
      </c>
      <c r="AM45" s="184" t="s">
        <v>250</v>
      </c>
      <c r="AN45" s="182">
        <v>0</v>
      </c>
      <c r="AO45" s="185">
        <f t="shared" si="63"/>
        <v>0</v>
      </c>
      <c r="AP45" s="182">
        <v>0</v>
      </c>
      <c r="AQ45" s="182">
        <v>0</v>
      </c>
      <c r="AR45" s="185">
        <f t="shared" si="64"/>
        <v>0</v>
      </c>
      <c r="AS45" s="182">
        <v>0</v>
      </c>
      <c r="AT45" s="182"/>
      <c r="AU45" s="183" t="s">
        <v>494</v>
      </c>
      <c r="AV45" s="184" t="s">
        <v>250</v>
      </c>
      <c r="AW45" s="185">
        <f t="shared" si="65"/>
        <v>750</v>
      </c>
      <c r="AX45" s="185">
        <f t="shared" si="66"/>
        <v>750</v>
      </c>
      <c r="AY45" s="185">
        <f t="shared" si="67"/>
        <v>0</v>
      </c>
      <c r="AZ45" s="185">
        <f t="shared" si="68"/>
        <v>0</v>
      </c>
      <c r="BA45" s="185">
        <f t="shared" si="69"/>
        <v>0</v>
      </c>
      <c r="BB45" s="185">
        <f t="shared" si="70"/>
        <v>0</v>
      </c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</row>
    <row r="46" spans="1:67" ht="18" customHeight="1">
      <c r="A46" s="182"/>
      <c r="B46" s="183" t="s">
        <v>495</v>
      </c>
      <c r="C46" s="184" t="s">
        <v>33</v>
      </c>
      <c r="D46" s="182">
        <v>0</v>
      </c>
      <c r="E46" s="185">
        <f t="shared" si="51"/>
        <v>0</v>
      </c>
      <c r="F46" s="182">
        <v>0</v>
      </c>
      <c r="G46" s="182">
        <v>0</v>
      </c>
      <c r="H46" s="185">
        <f t="shared" si="52"/>
        <v>0</v>
      </c>
      <c r="I46" s="182">
        <v>0</v>
      </c>
      <c r="J46" s="182"/>
      <c r="K46" s="183" t="s">
        <v>495</v>
      </c>
      <c r="L46" s="184" t="s">
        <v>33</v>
      </c>
      <c r="M46" s="182">
        <v>6525</v>
      </c>
      <c r="N46" s="185">
        <f t="shared" si="53"/>
        <v>6525</v>
      </c>
      <c r="O46" s="182">
        <v>0</v>
      </c>
      <c r="P46" s="182">
        <v>0</v>
      </c>
      <c r="Q46" s="185">
        <f t="shared" si="54"/>
        <v>0</v>
      </c>
      <c r="R46" s="182">
        <v>0</v>
      </c>
      <c r="S46" s="182"/>
      <c r="T46" s="183" t="s">
        <v>495</v>
      </c>
      <c r="U46" s="184" t="s">
        <v>33</v>
      </c>
      <c r="V46" s="185">
        <f t="shared" si="55"/>
        <v>6525</v>
      </c>
      <c r="W46" s="185">
        <f t="shared" si="56"/>
        <v>6525</v>
      </c>
      <c r="X46" s="185">
        <f t="shared" si="57"/>
        <v>0</v>
      </c>
      <c r="Y46" s="182">
        <v>0</v>
      </c>
      <c r="Z46" s="185">
        <f t="shared" si="58"/>
        <v>0</v>
      </c>
      <c r="AA46" s="182">
        <v>0</v>
      </c>
      <c r="AB46" s="182"/>
      <c r="AC46" s="183" t="s">
        <v>495</v>
      </c>
      <c r="AD46" s="184" t="s">
        <v>33</v>
      </c>
      <c r="AE46" s="182">
        <v>0</v>
      </c>
      <c r="AF46" s="185">
        <f t="shared" si="59"/>
        <v>0</v>
      </c>
      <c r="AG46" s="182">
        <v>0</v>
      </c>
      <c r="AH46" s="185">
        <f t="shared" si="60"/>
        <v>0</v>
      </c>
      <c r="AI46" s="185">
        <f t="shared" si="61"/>
        <v>0</v>
      </c>
      <c r="AJ46" s="185">
        <f t="shared" si="62"/>
        <v>0</v>
      </c>
      <c r="AK46" s="182"/>
      <c r="AL46" s="183" t="s">
        <v>495</v>
      </c>
      <c r="AM46" s="184" t="s">
        <v>33</v>
      </c>
      <c r="AN46" s="182">
        <v>0</v>
      </c>
      <c r="AO46" s="185">
        <f t="shared" si="63"/>
        <v>0</v>
      </c>
      <c r="AP46" s="182">
        <v>0</v>
      </c>
      <c r="AQ46" s="182">
        <v>0</v>
      </c>
      <c r="AR46" s="185">
        <f t="shared" si="64"/>
        <v>0</v>
      </c>
      <c r="AS46" s="182">
        <v>0</v>
      </c>
      <c r="AT46" s="182"/>
      <c r="AU46" s="183" t="s">
        <v>495</v>
      </c>
      <c r="AV46" s="184" t="s">
        <v>33</v>
      </c>
      <c r="AW46" s="185">
        <f t="shared" si="65"/>
        <v>6525</v>
      </c>
      <c r="AX46" s="185">
        <f t="shared" si="66"/>
        <v>6525</v>
      </c>
      <c r="AY46" s="185">
        <f t="shared" si="67"/>
        <v>0</v>
      </c>
      <c r="AZ46" s="185">
        <f t="shared" si="68"/>
        <v>0</v>
      </c>
      <c r="BA46" s="185">
        <f t="shared" si="69"/>
        <v>0</v>
      </c>
      <c r="BB46" s="185">
        <f t="shared" si="70"/>
        <v>0</v>
      </c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</row>
    <row r="47" spans="1:67" ht="18" customHeight="1">
      <c r="A47" s="182"/>
      <c r="B47" s="183" t="s">
        <v>496</v>
      </c>
      <c r="C47" s="184" t="s">
        <v>34</v>
      </c>
      <c r="D47" s="182">
        <v>0</v>
      </c>
      <c r="E47" s="185">
        <f t="shared" si="51"/>
        <v>0</v>
      </c>
      <c r="F47" s="182">
        <v>0</v>
      </c>
      <c r="G47" s="182">
        <v>0</v>
      </c>
      <c r="H47" s="185">
        <f t="shared" si="52"/>
        <v>0</v>
      </c>
      <c r="I47" s="182">
        <v>0</v>
      </c>
      <c r="J47" s="182"/>
      <c r="K47" s="183" t="s">
        <v>496</v>
      </c>
      <c r="L47" s="184" t="s">
        <v>34</v>
      </c>
      <c r="M47" s="182">
        <v>375</v>
      </c>
      <c r="N47" s="185">
        <f t="shared" si="53"/>
        <v>375</v>
      </c>
      <c r="O47" s="182">
        <v>0</v>
      </c>
      <c r="P47" s="182">
        <v>0</v>
      </c>
      <c r="Q47" s="185">
        <f t="shared" si="54"/>
        <v>0</v>
      </c>
      <c r="R47" s="182">
        <v>0</v>
      </c>
      <c r="S47" s="182"/>
      <c r="T47" s="183" t="s">
        <v>496</v>
      </c>
      <c r="U47" s="184" t="s">
        <v>34</v>
      </c>
      <c r="V47" s="185">
        <f t="shared" si="55"/>
        <v>375</v>
      </c>
      <c r="W47" s="185">
        <f t="shared" si="56"/>
        <v>375</v>
      </c>
      <c r="X47" s="185">
        <f t="shared" si="57"/>
        <v>0</v>
      </c>
      <c r="Y47" s="182">
        <v>0</v>
      </c>
      <c r="Z47" s="185">
        <f t="shared" si="58"/>
        <v>0</v>
      </c>
      <c r="AA47" s="182">
        <v>0</v>
      </c>
      <c r="AB47" s="182"/>
      <c r="AC47" s="183" t="s">
        <v>496</v>
      </c>
      <c r="AD47" s="184" t="s">
        <v>34</v>
      </c>
      <c r="AE47" s="182">
        <v>0</v>
      </c>
      <c r="AF47" s="185">
        <f t="shared" si="59"/>
        <v>0</v>
      </c>
      <c r="AG47" s="182">
        <v>0</v>
      </c>
      <c r="AH47" s="185">
        <f t="shared" si="60"/>
        <v>0</v>
      </c>
      <c r="AI47" s="185">
        <f t="shared" si="61"/>
        <v>0</v>
      </c>
      <c r="AJ47" s="185">
        <f t="shared" si="62"/>
        <v>0</v>
      </c>
      <c r="AK47" s="182"/>
      <c r="AL47" s="183" t="s">
        <v>496</v>
      </c>
      <c r="AM47" s="184" t="s">
        <v>34</v>
      </c>
      <c r="AN47" s="182">
        <v>0</v>
      </c>
      <c r="AO47" s="185">
        <f t="shared" si="63"/>
        <v>0</v>
      </c>
      <c r="AP47" s="182">
        <v>0</v>
      </c>
      <c r="AQ47" s="182">
        <v>0</v>
      </c>
      <c r="AR47" s="185">
        <f t="shared" si="64"/>
        <v>0</v>
      </c>
      <c r="AS47" s="182">
        <v>0</v>
      </c>
      <c r="AT47" s="182"/>
      <c r="AU47" s="183" t="s">
        <v>496</v>
      </c>
      <c r="AV47" s="184" t="s">
        <v>34</v>
      </c>
      <c r="AW47" s="185">
        <f t="shared" si="65"/>
        <v>375</v>
      </c>
      <c r="AX47" s="185">
        <f t="shared" si="66"/>
        <v>375</v>
      </c>
      <c r="AY47" s="185">
        <f t="shared" si="67"/>
        <v>0</v>
      </c>
      <c r="AZ47" s="185">
        <f t="shared" si="68"/>
        <v>0</v>
      </c>
      <c r="BA47" s="185">
        <f t="shared" si="69"/>
        <v>0</v>
      </c>
      <c r="BB47" s="185">
        <f t="shared" si="70"/>
        <v>0</v>
      </c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</row>
    <row r="48" spans="1:67" ht="18" customHeight="1">
      <c r="A48" s="182"/>
      <c r="B48" s="183" t="s">
        <v>421</v>
      </c>
      <c r="C48" s="184" t="s">
        <v>35</v>
      </c>
      <c r="D48" s="182">
        <v>0</v>
      </c>
      <c r="E48" s="185">
        <f t="shared" si="51"/>
        <v>0</v>
      </c>
      <c r="F48" s="182">
        <v>0</v>
      </c>
      <c r="G48" s="182">
        <v>0</v>
      </c>
      <c r="H48" s="185">
        <f t="shared" si="52"/>
        <v>0</v>
      </c>
      <c r="I48" s="182">
        <v>0</v>
      </c>
      <c r="J48" s="182"/>
      <c r="K48" s="183" t="s">
        <v>421</v>
      </c>
      <c r="L48" s="184" t="s">
        <v>35</v>
      </c>
      <c r="M48" s="182">
        <v>350</v>
      </c>
      <c r="N48" s="185">
        <f t="shared" si="53"/>
        <v>350</v>
      </c>
      <c r="O48" s="182">
        <v>0</v>
      </c>
      <c r="P48" s="182">
        <v>0</v>
      </c>
      <c r="Q48" s="185">
        <f t="shared" si="54"/>
        <v>0</v>
      </c>
      <c r="R48" s="182">
        <v>0</v>
      </c>
      <c r="S48" s="182"/>
      <c r="T48" s="183" t="s">
        <v>421</v>
      </c>
      <c r="U48" s="184" t="s">
        <v>35</v>
      </c>
      <c r="V48" s="185">
        <f t="shared" si="55"/>
        <v>350</v>
      </c>
      <c r="W48" s="185">
        <f t="shared" si="56"/>
        <v>350</v>
      </c>
      <c r="X48" s="185">
        <f t="shared" si="57"/>
        <v>0</v>
      </c>
      <c r="Y48" s="182">
        <v>0</v>
      </c>
      <c r="Z48" s="185">
        <f t="shared" si="58"/>
        <v>0</v>
      </c>
      <c r="AA48" s="182">
        <v>0</v>
      </c>
      <c r="AB48" s="182"/>
      <c r="AC48" s="183" t="s">
        <v>421</v>
      </c>
      <c r="AD48" s="184" t="s">
        <v>35</v>
      </c>
      <c r="AE48" s="182">
        <v>0</v>
      </c>
      <c r="AF48" s="185">
        <f t="shared" si="59"/>
        <v>0</v>
      </c>
      <c r="AG48" s="182">
        <v>0</v>
      </c>
      <c r="AH48" s="185">
        <f t="shared" si="60"/>
        <v>0</v>
      </c>
      <c r="AI48" s="185">
        <f t="shared" si="61"/>
        <v>0</v>
      </c>
      <c r="AJ48" s="185">
        <f t="shared" si="62"/>
        <v>0</v>
      </c>
      <c r="AK48" s="182"/>
      <c r="AL48" s="183" t="s">
        <v>421</v>
      </c>
      <c r="AM48" s="184" t="s">
        <v>35</v>
      </c>
      <c r="AN48" s="182">
        <v>0</v>
      </c>
      <c r="AO48" s="185">
        <f t="shared" si="63"/>
        <v>0</v>
      </c>
      <c r="AP48" s="182">
        <v>0</v>
      </c>
      <c r="AQ48" s="182">
        <v>0</v>
      </c>
      <c r="AR48" s="185">
        <f t="shared" si="64"/>
        <v>0</v>
      </c>
      <c r="AS48" s="182">
        <v>0</v>
      </c>
      <c r="AT48" s="182"/>
      <c r="AU48" s="183" t="s">
        <v>421</v>
      </c>
      <c r="AV48" s="184" t="s">
        <v>35</v>
      </c>
      <c r="AW48" s="185">
        <f t="shared" si="65"/>
        <v>350</v>
      </c>
      <c r="AX48" s="185">
        <f t="shared" si="66"/>
        <v>350</v>
      </c>
      <c r="AY48" s="185">
        <f t="shared" si="67"/>
        <v>0</v>
      </c>
      <c r="AZ48" s="185">
        <f t="shared" si="68"/>
        <v>0</v>
      </c>
      <c r="BA48" s="185">
        <f t="shared" si="69"/>
        <v>0</v>
      </c>
      <c r="BB48" s="185">
        <f t="shared" si="70"/>
        <v>0</v>
      </c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</row>
    <row r="49" spans="1:67" ht="18" customHeight="1">
      <c r="A49" s="182"/>
      <c r="B49" s="183" t="s">
        <v>422</v>
      </c>
      <c r="C49" s="184" t="s">
        <v>36</v>
      </c>
      <c r="D49" s="182">
        <v>0</v>
      </c>
      <c r="E49" s="185">
        <f t="shared" si="51"/>
        <v>0</v>
      </c>
      <c r="F49" s="182">
        <v>0</v>
      </c>
      <c r="G49" s="182">
        <v>0</v>
      </c>
      <c r="H49" s="185">
        <f t="shared" si="52"/>
        <v>0</v>
      </c>
      <c r="I49" s="182">
        <v>0</v>
      </c>
      <c r="J49" s="182"/>
      <c r="K49" s="183" t="s">
        <v>422</v>
      </c>
      <c r="L49" s="184" t="s">
        <v>36</v>
      </c>
      <c r="M49" s="182">
        <v>400</v>
      </c>
      <c r="N49" s="185">
        <f t="shared" si="53"/>
        <v>400</v>
      </c>
      <c r="O49" s="182">
        <v>0</v>
      </c>
      <c r="P49" s="182">
        <v>0</v>
      </c>
      <c r="Q49" s="185">
        <f t="shared" si="54"/>
        <v>0</v>
      </c>
      <c r="R49" s="182">
        <v>0</v>
      </c>
      <c r="S49" s="182"/>
      <c r="T49" s="183" t="s">
        <v>422</v>
      </c>
      <c r="U49" s="184" t="s">
        <v>36</v>
      </c>
      <c r="V49" s="185">
        <f t="shared" si="55"/>
        <v>400</v>
      </c>
      <c r="W49" s="185">
        <f t="shared" si="56"/>
        <v>400</v>
      </c>
      <c r="X49" s="185">
        <f t="shared" si="57"/>
        <v>0</v>
      </c>
      <c r="Y49" s="182">
        <v>0</v>
      </c>
      <c r="Z49" s="185">
        <f t="shared" si="58"/>
        <v>0</v>
      </c>
      <c r="AA49" s="182">
        <v>0</v>
      </c>
      <c r="AB49" s="182"/>
      <c r="AC49" s="183" t="s">
        <v>422</v>
      </c>
      <c r="AD49" s="184" t="s">
        <v>36</v>
      </c>
      <c r="AE49" s="182">
        <v>0</v>
      </c>
      <c r="AF49" s="185">
        <f t="shared" si="59"/>
        <v>0</v>
      </c>
      <c r="AG49" s="182">
        <v>0</v>
      </c>
      <c r="AH49" s="185">
        <f t="shared" si="60"/>
        <v>0</v>
      </c>
      <c r="AI49" s="185">
        <f t="shared" si="61"/>
        <v>0</v>
      </c>
      <c r="AJ49" s="185">
        <f t="shared" si="62"/>
        <v>0</v>
      </c>
      <c r="AK49" s="182"/>
      <c r="AL49" s="183" t="s">
        <v>422</v>
      </c>
      <c r="AM49" s="184" t="s">
        <v>36</v>
      </c>
      <c r="AN49" s="182">
        <v>0</v>
      </c>
      <c r="AO49" s="185">
        <f t="shared" si="63"/>
        <v>0</v>
      </c>
      <c r="AP49" s="182">
        <v>0</v>
      </c>
      <c r="AQ49" s="182">
        <v>0</v>
      </c>
      <c r="AR49" s="185">
        <f t="shared" si="64"/>
        <v>0</v>
      </c>
      <c r="AS49" s="182">
        <v>0</v>
      </c>
      <c r="AT49" s="182"/>
      <c r="AU49" s="183" t="s">
        <v>422</v>
      </c>
      <c r="AV49" s="184" t="s">
        <v>36</v>
      </c>
      <c r="AW49" s="185">
        <f t="shared" si="65"/>
        <v>400</v>
      </c>
      <c r="AX49" s="185">
        <f t="shared" si="66"/>
        <v>400</v>
      </c>
      <c r="AY49" s="185">
        <f t="shared" si="67"/>
        <v>0</v>
      </c>
      <c r="AZ49" s="185">
        <f t="shared" si="68"/>
        <v>0</v>
      </c>
      <c r="BA49" s="185">
        <f t="shared" si="69"/>
        <v>0</v>
      </c>
      <c r="BB49" s="185">
        <f t="shared" si="70"/>
        <v>0</v>
      </c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</row>
    <row r="50" spans="1:67" ht="18" customHeight="1">
      <c r="A50" s="182"/>
      <c r="B50" s="183" t="s">
        <v>423</v>
      </c>
      <c r="C50" s="184" t="s">
        <v>683</v>
      </c>
      <c r="D50" s="182">
        <v>0</v>
      </c>
      <c r="E50" s="185">
        <f t="shared" si="51"/>
        <v>0</v>
      </c>
      <c r="F50" s="182">
        <v>0</v>
      </c>
      <c r="G50" s="182">
        <v>0</v>
      </c>
      <c r="H50" s="185">
        <f t="shared" si="52"/>
        <v>0</v>
      </c>
      <c r="I50" s="182">
        <v>0</v>
      </c>
      <c r="J50" s="182"/>
      <c r="K50" s="183" t="s">
        <v>423</v>
      </c>
      <c r="L50" s="184" t="s">
        <v>683</v>
      </c>
      <c r="M50" s="182">
        <v>1485</v>
      </c>
      <c r="N50" s="185">
        <f aca="true" t="shared" si="71" ref="N50:N56">(M50+O50)</f>
        <v>1485</v>
      </c>
      <c r="O50" s="182">
        <v>0</v>
      </c>
      <c r="P50" s="182">
        <v>0</v>
      </c>
      <c r="Q50" s="185">
        <f aca="true" t="shared" si="72" ref="Q50:Q56">(P50+R50)</f>
        <v>0</v>
      </c>
      <c r="R50" s="182">
        <v>0</v>
      </c>
      <c r="S50" s="182"/>
      <c r="T50" s="183" t="s">
        <v>423</v>
      </c>
      <c r="U50" s="184" t="s">
        <v>683</v>
      </c>
      <c r="V50" s="185">
        <f aca="true" t="shared" si="73" ref="V50:V56">(M50-P50)</f>
        <v>1485</v>
      </c>
      <c r="W50" s="185">
        <f aca="true" t="shared" si="74" ref="W50:W56">(V50+X50)</f>
        <v>1485</v>
      </c>
      <c r="X50" s="185">
        <f aca="true" t="shared" si="75" ref="X50:X56">(O50-R50)</f>
        <v>0</v>
      </c>
      <c r="Y50" s="182">
        <v>0</v>
      </c>
      <c r="Z50" s="185">
        <f aca="true" t="shared" si="76" ref="Z50:Z56">(Y50+AA50)</f>
        <v>0</v>
      </c>
      <c r="AA50" s="182">
        <v>0</v>
      </c>
      <c r="AB50" s="182"/>
      <c r="AC50" s="183" t="s">
        <v>423</v>
      </c>
      <c r="AD50" s="184" t="s">
        <v>683</v>
      </c>
      <c r="AE50" s="182">
        <v>0</v>
      </c>
      <c r="AF50" s="185">
        <f aca="true" t="shared" si="77" ref="AF50:AF56">(AE50+AG50)</f>
        <v>0</v>
      </c>
      <c r="AG50" s="182">
        <v>0</v>
      </c>
      <c r="AH50" s="185">
        <f aca="true" t="shared" si="78" ref="AH50:AH56">(Y50-AE50)</f>
        <v>0</v>
      </c>
      <c r="AI50" s="185">
        <f aca="true" t="shared" si="79" ref="AI50:AI56">(AH50+AJ50)</f>
        <v>0</v>
      </c>
      <c r="AJ50" s="185">
        <f aca="true" t="shared" si="80" ref="AJ50:AJ56">(AA50-AG50)</f>
        <v>0</v>
      </c>
      <c r="AK50" s="182"/>
      <c r="AL50" s="183" t="s">
        <v>423</v>
      </c>
      <c r="AM50" s="184" t="s">
        <v>683</v>
      </c>
      <c r="AN50" s="182">
        <v>0</v>
      </c>
      <c r="AO50" s="185">
        <f aca="true" t="shared" si="81" ref="AO50:AO56">(AN50+AP50)</f>
        <v>0</v>
      </c>
      <c r="AP50" s="182">
        <v>0</v>
      </c>
      <c r="AQ50" s="182">
        <v>0</v>
      </c>
      <c r="AR50" s="185">
        <f aca="true" t="shared" si="82" ref="AR50:AR56">(AQ50+AS50)</f>
        <v>0</v>
      </c>
      <c r="AS50" s="182">
        <v>0</v>
      </c>
      <c r="AT50" s="182"/>
      <c r="AU50" s="183" t="s">
        <v>423</v>
      </c>
      <c r="AV50" s="184" t="s">
        <v>683</v>
      </c>
      <c r="AW50" s="185">
        <f t="shared" si="65"/>
        <v>1485</v>
      </c>
      <c r="AX50" s="185">
        <f aca="true" t="shared" si="83" ref="AX50:AX56">(AW50+AY50)</f>
        <v>1485</v>
      </c>
      <c r="AY50" s="185">
        <f aca="true" t="shared" si="84" ref="AY50:AY56">(F50+I50+O50+AA50+AP50+AS50)</f>
        <v>0</v>
      </c>
      <c r="AZ50" s="185">
        <f aca="true" t="shared" si="85" ref="AZ50:AZ56">(AE50+AN50+AQ50)</f>
        <v>0</v>
      </c>
      <c r="BA50" s="185">
        <f aca="true" t="shared" si="86" ref="BA50:BA56">(AZ50+BB50)</f>
        <v>0</v>
      </c>
      <c r="BB50" s="185">
        <f aca="true" t="shared" si="87" ref="BB50:BB56">(AG50+AP50+AS50)</f>
        <v>0</v>
      </c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</row>
    <row r="51" spans="1:67" ht="18" customHeight="1">
      <c r="A51" s="182"/>
      <c r="B51" s="183" t="s">
        <v>424</v>
      </c>
      <c r="C51" s="402" t="s">
        <v>713</v>
      </c>
      <c r="D51" s="182">
        <v>0</v>
      </c>
      <c r="E51" s="185">
        <f aca="true" t="shared" si="88" ref="E51:E56">(D51+F51)</f>
        <v>0</v>
      </c>
      <c r="F51" s="182">
        <v>0</v>
      </c>
      <c r="G51" s="182">
        <v>0</v>
      </c>
      <c r="H51" s="185">
        <f aca="true" t="shared" si="89" ref="H51:H56">(G51+I51)</f>
        <v>0</v>
      </c>
      <c r="I51" s="182">
        <v>0</v>
      </c>
      <c r="J51" s="182"/>
      <c r="K51" s="183" t="s">
        <v>424</v>
      </c>
      <c r="L51" s="402" t="s">
        <v>713</v>
      </c>
      <c r="M51" s="182">
        <v>670</v>
      </c>
      <c r="N51" s="185">
        <f t="shared" si="71"/>
        <v>478</v>
      </c>
      <c r="O51" s="182">
        <v>-192</v>
      </c>
      <c r="P51" s="182">
        <v>0</v>
      </c>
      <c r="Q51" s="185">
        <f t="shared" si="72"/>
        <v>0</v>
      </c>
      <c r="R51" s="182">
        <v>0</v>
      </c>
      <c r="S51" s="182"/>
      <c r="T51" s="183" t="s">
        <v>424</v>
      </c>
      <c r="U51" s="402" t="s">
        <v>713</v>
      </c>
      <c r="V51" s="185">
        <f t="shared" si="73"/>
        <v>670</v>
      </c>
      <c r="W51" s="185">
        <f t="shared" si="74"/>
        <v>478</v>
      </c>
      <c r="X51" s="185">
        <f t="shared" si="75"/>
        <v>-192</v>
      </c>
      <c r="Y51" s="182">
        <v>0</v>
      </c>
      <c r="Z51" s="185">
        <f t="shared" si="76"/>
        <v>0</v>
      </c>
      <c r="AA51" s="182">
        <v>0</v>
      </c>
      <c r="AB51" s="182"/>
      <c r="AC51" s="183" t="s">
        <v>424</v>
      </c>
      <c r="AD51" s="402" t="s">
        <v>713</v>
      </c>
      <c r="AE51" s="182">
        <v>0</v>
      </c>
      <c r="AF51" s="185">
        <f t="shared" si="77"/>
        <v>0</v>
      </c>
      <c r="AG51" s="182">
        <v>0</v>
      </c>
      <c r="AH51" s="185">
        <f t="shared" si="78"/>
        <v>0</v>
      </c>
      <c r="AI51" s="185">
        <f t="shared" si="79"/>
        <v>0</v>
      </c>
      <c r="AJ51" s="185">
        <f t="shared" si="80"/>
        <v>0</v>
      </c>
      <c r="AK51" s="182"/>
      <c r="AL51" s="183" t="s">
        <v>424</v>
      </c>
      <c r="AM51" s="402" t="s">
        <v>713</v>
      </c>
      <c r="AN51" s="182">
        <v>0</v>
      </c>
      <c r="AO51" s="185">
        <f t="shared" si="81"/>
        <v>0</v>
      </c>
      <c r="AP51" s="182">
        <v>0</v>
      </c>
      <c r="AQ51" s="182">
        <v>0</v>
      </c>
      <c r="AR51" s="185">
        <f t="shared" si="82"/>
        <v>0</v>
      </c>
      <c r="AS51" s="182">
        <v>0</v>
      </c>
      <c r="AT51" s="182"/>
      <c r="AU51" s="183" t="s">
        <v>424</v>
      </c>
      <c r="AV51" s="402" t="s">
        <v>713</v>
      </c>
      <c r="AW51" s="185">
        <f aca="true" t="shared" si="90" ref="AW51:AW56">(D51+G51+M51+Y51+AN51+AQ51)</f>
        <v>670</v>
      </c>
      <c r="AX51" s="185">
        <f t="shared" si="83"/>
        <v>478</v>
      </c>
      <c r="AY51" s="185">
        <f t="shared" si="84"/>
        <v>-192</v>
      </c>
      <c r="AZ51" s="185">
        <f t="shared" si="85"/>
        <v>0</v>
      </c>
      <c r="BA51" s="185">
        <f t="shared" si="86"/>
        <v>0</v>
      </c>
      <c r="BB51" s="185">
        <f t="shared" si="87"/>
        <v>0</v>
      </c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</row>
    <row r="52" spans="1:67" ht="18" customHeight="1">
      <c r="A52" s="186"/>
      <c r="B52" s="419" t="s">
        <v>425</v>
      </c>
      <c r="C52" s="461" t="s">
        <v>714</v>
      </c>
      <c r="D52" s="186">
        <v>0</v>
      </c>
      <c r="E52" s="187">
        <f t="shared" si="88"/>
        <v>0</v>
      </c>
      <c r="F52" s="186">
        <v>0</v>
      </c>
      <c r="G52" s="186">
        <v>0</v>
      </c>
      <c r="H52" s="187">
        <f t="shared" si="89"/>
        <v>0</v>
      </c>
      <c r="I52" s="186">
        <v>0</v>
      </c>
      <c r="J52" s="186"/>
      <c r="K52" s="419" t="s">
        <v>425</v>
      </c>
      <c r="L52" s="461" t="s">
        <v>714</v>
      </c>
      <c r="M52" s="186">
        <v>2119</v>
      </c>
      <c r="N52" s="187">
        <f t="shared" si="71"/>
        <v>2119</v>
      </c>
      <c r="O52" s="186">
        <v>0</v>
      </c>
      <c r="P52" s="186">
        <v>0</v>
      </c>
      <c r="Q52" s="187">
        <f t="shared" si="72"/>
        <v>0</v>
      </c>
      <c r="R52" s="186">
        <v>0</v>
      </c>
      <c r="S52" s="186"/>
      <c r="T52" s="419" t="s">
        <v>425</v>
      </c>
      <c r="U52" s="461" t="s">
        <v>714</v>
      </c>
      <c r="V52" s="187">
        <f t="shared" si="73"/>
        <v>2119</v>
      </c>
      <c r="W52" s="187">
        <f t="shared" si="74"/>
        <v>2119</v>
      </c>
      <c r="X52" s="187">
        <f t="shared" si="75"/>
        <v>0</v>
      </c>
      <c r="Y52" s="186">
        <v>0</v>
      </c>
      <c r="Z52" s="187">
        <f t="shared" si="76"/>
        <v>0</v>
      </c>
      <c r="AA52" s="186">
        <v>0</v>
      </c>
      <c r="AB52" s="186"/>
      <c r="AC52" s="419" t="s">
        <v>425</v>
      </c>
      <c r="AD52" s="461" t="s">
        <v>714</v>
      </c>
      <c r="AE52" s="186">
        <v>0</v>
      </c>
      <c r="AF52" s="187">
        <f t="shared" si="77"/>
        <v>0</v>
      </c>
      <c r="AG52" s="186">
        <v>0</v>
      </c>
      <c r="AH52" s="187">
        <f t="shared" si="78"/>
        <v>0</v>
      </c>
      <c r="AI52" s="187">
        <f t="shared" si="79"/>
        <v>0</v>
      </c>
      <c r="AJ52" s="187">
        <f t="shared" si="80"/>
        <v>0</v>
      </c>
      <c r="AK52" s="186"/>
      <c r="AL52" s="419" t="s">
        <v>425</v>
      </c>
      <c r="AM52" s="461" t="s">
        <v>714</v>
      </c>
      <c r="AN52" s="186">
        <v>0</v>
      </c>
      <c r="AO52" s="187">
        <f t="shared" si="81"/>
        <v>0</v>
      </c>
      <c r="AP52" s="186">
        <v>0</v>
      </c>
      <c r="AQ52" s="186">
        <v>0</v>
      </c>
      <c r="AR52" s="187">
        <f t="shared" si="82"/>
        <v>0</v>
      </c>
      <c r="AS52" s="186">
        <v>0</v>
      </c>
      <c r="AT52" s="186"/>
      <c r="AU52" s="419" t="s">
        <v>425</v>
      </c>
      <c r="AV52" s="461" t="s">
        <v>714</v>
      </c>
      <c r="AW52" s="187">
        <f t="shared" si="90"/>
        <v>2119</v>
      </c>
      <c r="AX52" s="187">
        <f t="shared" si="83"/>
        <v>2119</v>
      </c>
      <c r="AY52" s="187">
        <f t="shared" si="84"/>
        <v>0</v>
      </c>
      <c r="AZ52" s="187">
        <f t="shared" si="85"/>
        <v>0</v>
      </c>
      <c r="BA52" s="187">
        <f t="shared" si="86"/>
        <v>0</v>
      </c>
      <c r="BB52" s="187">
        <f t="shared" si="87"/>
        <v>0</v>
      </c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</row>
    <row r="53" spans="1:67" ht="18" customHeight="1">
      <c r="A53" s="180"/>
      <c r="B53" s="179" t="s">
        <v>426</v>
      </c>
      <c r="C53" s="462" t="s">
        <v>684</v>
      </c>
      <c r="D53" s="180">
        <v>0</v>
      </c>
      <c r="E53" s="181">
        <f t="shared" si="88"/>
        <v>0</v>
      </c>
      <c r="F53" s="180">
        <v>0</v>
      </c>
      <c r="G53" s="180">
        <v>0</v>
      </c>
      <c r="H53" s="181">
        <f t="shared" si="89"/>
        <v>0</v>
      </c>
      <c r="I53" s="180">
        <v>0</v>
      </c>
      <c r="J53" s="180"/>
      <c r="K53" s="179" t="s">
        <v>426</v>
      </c>
      <c r="L53" s="462" t="s">
        <v>684</v>
      </c>
      <c r="M53" s="180">
        <v>0</v>
      </c>
      <c r="N53" s="181">
        <f t="shared" si="71"/>
        <v>0</v>
      </c>
      <c r="O53" s="180">
        <v>0</v>
      </c>
      <c r="P53" s="180">
        <v>0</v>
      </c>
      <c r="Q53" s="181">
        <f t="shared" si="72"/>
        <v>0</v>
      </c>
      <c r="R53" s="180">
        <v>0</v>
      </c>
      <c r="S53" s="180"/>
      <c r="T53" s="179" t="s">
        <v>426</v>
      </c>
      <c r="U53" s="462" t="s">
        <v>684</v>
      </c>
      <c r="V53" s="181">
        <f t="shared" si="73"/>
        <v>0</v>
      </c>
      <c r="W53" s="181">
        <f t="shared" si="74"/>
        <v>0</v>
      </c>
      <c r="X53" s="181">
        <f t="shared" si="75"/>
        <v>0</v>
      </c>
      <c r="Y53" s="180">
        <v>0</v>
      </c>
      <c r="Z53" s="181">
        <f t="shared" si="76"/>
        <v>0</v>
      </c>
      <c r="AA53" s="180">
        <v>0</v>
      </c>
      <c r="AB53" s="180"/>
      <c r="AC53" s="179" t="s">
        <v>426</v>
      </c>
      <c r="AD53" s="462" t="s">
        <v>684</v>
      </c>
      <c r="AE53" s="180">
        <v>0</v>
      </c>
      <c r="AF53" s="181">
        <f t="shared" si="77"/>
        <v>0</v>
      </c>
      <c r="AG53" s="180">
        <v>0</v>
      </c>
      <c r="AH53" s="181">
        <f t="shared" si="78"/>
        <v>0</v>
      </c>
      <c r="AI53" s="181">
        <f t="shared" si="79"/>
        <v>0</v>
      </c>
      <c r="AJ53" s="181">
        <f t="shared" si="80"/>
        <v>0</v>
      </c>
      <c r="AK53" s="180"/>
      <c r="AL53" s="179" t="s">
        <v>426</v>
      </c>
      <c r="AM53" s="462" t="s">
        <v>684</v>
      </c>
      <c r="AN53" s="180">
        <v>0</v>
      </c>
      <c r="AO53" s="181">
        <f t="shared" si="81"/>
        <v>0</v>
      </c>
      <c r="AP53" s="180">
        <v>0</v>
      </c>
      <c r="AQ53" s="180">
        <v>1809</v>
      </c>
      <c r="AR53" s="181">
        <f t="shared" si="82"/>
        <v>1809</v>
      </c>
      <c r="AS53" s="180">
        <v>0</v>
      </c>
      <c r="AT53" s="180"/>
      <c r="AU53" s="179" t="s">
        <v>426</v>
      </c>
      <c r="AV53" s="462" t="s">
        <v>684</v>
      </c>
      <c r="AW53" s="181">
        <f t="shared" si="90"/>
        <v>1809</v>
      </c>
      <c r="AX53" s="181">
        <f t="shared" si="83"/>
        <v>1809</v>
      </c>
      <c r="AY53" s="181">
        <f t="shared" si="84"/>
        <v>0</v>
      </c>
      <c r="AZ53" s="181">
        <f t="shared" si="85"/>
        <v>1809</v>
      </c>
      <c r="BA53" s="181">
        <f t="shared" si="86"/>
        <v>1809</v>
      </c>
      <c r="BB53" s="181">
        <f t="shared" si="87"/>
        <v>0</v>
      </c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</row>
    <row r="54" spans="1:67" ht="18" customHeight="1">
      <c r="A54" s="182"/>
      <c r="B54" s="183" t="s">
        <v>427</v>
      </c>
      <c r="C54" s="182" t="s">
        <v>696</v>
      </c>
      <c r="D54" s="182">
        <v>0</v>
      </c>
      <c r="E54" s="185">
        <f t="shared" si="88"/>
        <v>0</v>
      </c>
      <c r="F54" s="182">
        <v>0</v>
      </c>
      <c r="G54" s="182">
        <v>0</v>
      </c>
      <c r="H54" s="185">
        <f t="shared" si="89"/>
        <v>0</v>
      </c>
      <c r="I54" s="182">
        <v>0</v>
      </c>
      <c r="J54" s="182"/>
      <c r="K54" s="183" t="s">
        <v>427</v>
      </c>
      <c r="L54" s="182" t="s">
        <v>696</v>
      </c>
      <c r="M54" s="182">
        <v>989</v>
      </c>
      <c r="N54" s="185">
        <f t="shared" si="71"/>
        <v>989</v>
      </c>
      <c r="O54" s="182">
        <v>0</v>
      </c>
      <c r="P54" s="182">
        <v>0</v>
      </c>
      <c r="Q54" s="185">
        <f t="shared" si="72"/>
        <v>0</v>
      </c>
      <c r="R54" s="182">
        <v>0</v>
      </c>
      <c r="S54" s="182"/>
      <c r="T54" s="183" t="s">
        <v>427</v>
      </c>
      <c r="U54" s="182" t="s">
        <v>696</v>
      </c>
      <c r="V54" s="185">
        <f t="shared" si="73"/>
        <v>989</v>
      </c>
      <c r="W54" s="185">
        <f t="shared" si="74"/>
        <v>989</v>
      </c>
      <c r="X54" s="185">
        <f t="shared" si="75"/>
        <v>0</v>
      </c>
      <c r="Y54" s="182">
        <v>0</v>
      </c>
      <c r="Z54" s="185">
        <f t="shared" si="76"/>
        <v>0</v>
      </c>
      <c r="AA54" s="182">
        <v>0</v>
      </c>
      <c r="AB54" s="182"/>
      <c r="AC54" s="183" t="s">
        <v>427</v>
      </c>
      <c r="AD54" s="182" t="s">
        <v>696</v>
      </c>
      <c r="AE54" s="182">
        <v>0</v>
      </c>
      <c r="AF54" s="185">
        <f t="shared" si="77"/>
        <v>0</v>
      </c>
      <c r="AG54" s="182">
        <v>0</v>
      </c>
      <c r="AH54" s="185">
        <f t="shared" si="78"/>
        <v>0</v>
      </c>
      <c r="AI54" s="185">
        <f t="shared" si="79"/>
        <v>0</v>
      </c>
      <c r="AJ54" s="185">
        <f t="shared" si="80"/>
        <v>0</v>
      </c>
      <c r="AK54" s="182"/>
      <c r="AL54" s="183" t="s">
        <v>427</v>
      </c>
      <c r="AM54" s="182" t="s">
        <v>696</v>
      </c>
      <c r="AN54" s="182">
        <v>0</v>
      </c>
      <c r="AO54" s="185">
        <f t="shared" si="81"/>
        <v>0</v>
      </c>
      <c r="AP54" s="182">
        <v>0</v>
      </c>
      <c r="AQ54" s="182">
        <v>0</v>
      </c>
      <c r="AR54" s="185">
        <f t="shared" si="82"/>
        <v>0</v>
      </c>
      <c r="AS54" s="182">
        <v>0</v>
      </c>
      <c r="AT54" s="182"/>
      <c r="AU54" s="183" t="s">
        <v>427</v>
      </c>
      <c r="AV54" s="182" t="s">
        <v>696</v>
      </c>
      <c r="AW54" s="185">
        <f t="shared" si="90"/>
        <v>989</v>
      </c>
      <c r="AX54" s="185">
        <f t="shared" si="83"/>
        <v>989</v>
      </c>
      <c r="AY54" s="185">
        <f t="shared" si="84"/>
        <v>0</v>
      </c>
      <c r="AZ54" s="185">
        <f t="shared" si="85"/>
        <v>0</v>
      </c>
      <c r="BA54" s="185">
        <f t="shared" si="86"/>
        <v>0</v>
      </c>
      <c r="BB54" s="185">
        <f t="shared" si="87"/>
        <v>0</v>
      </c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</row>
    <row r="55" spans="1:67" ht="18" customHeight="1">
      <c r="A55" s="182"/>
      <c r="B55" s="183" t="s">
        <v>428</v>
      </c>
      <c r="C55" s="182" t="s">
        <v>698</v>
      </c>
      <c r="D55" s="182">
        <v>0</v>
      </c>
      <c r="E55" s="185">
        <f t="shared" si="88"/>
        <v>0</v>
      </c>
      <c r="F55" s="182">
        <v>0</v>
      </c>
      <c r="G55" s="182">
        <v>0</v>
      </c>
      <c r="H55" s="185">
        <f t="shared" si="89"/>
        <v>0</v>
      </c>
      <c r="I55" s="182">
        <v>0</v>
      </c>
      <c r="J55" s="182"/>
      <c r="K55" s="183" t="s">
        <v>428</v>
      </c>
      <c r="L55" s="182" t="s">
        <v>698</v>
      </c>
      <c r="M55" s="182">
        <v>1526</v>
      </c>
      <c r="N55" s="185">
        <f t="shared" si="71"/>
        <v>1526</v>
      </c>
      <c r="O55" s="182">
        <v>0</v>
      </c>
      <c r="P55" s="182">
        <v>0</v>
      </c>
      <c r="Q55" s="185">
        <f t="shared" si="72"/>
        <v>0</v>
      </c>
      <c r="R55" s="182">
        <v>0</v>
      </c>
      <c r="S55" s="182"/>
      <c r="T55" s="183" t="s">
        <v>428</v>
      </c>
      <c r="U55" s="182" t="s">
        <v>698</v>
      </c>
      <c r="V55" s="185">
        <f t="shared" si="73"/>
        <v>1526</v>
      </c>
      <c r="W55" s="185">
        <f t="shared" si="74"/>
        <v>1526</v>
      </c>
      <c r="X55" s="185">
        <f t="shared" si="75"/>
        <v>0</v>
      </c>
      <c r="Y55" s="182">
        <v>0</v>
      </c>
      <c r="Z55" s="185">
        <f t="shared" si="76"/>
        <v>0</v>
      </c>
      <c r="AA55" s="182">
        <v>0</v>
      </c>
      <c r="AB55" s="182"/>
      <c r="AC55" s="183" t="s">
        <v>428</v>
      </c>
      <c r="AD55" s="182" t="s">
        <v>698</v>
      </c>
      <c r="AE55" s="182">
        <v>0</v>
      </c>
      <c r="AF55" s="185">
        <f t="shared" si="77"/>
        <v>0</v>
      </c>
      <c r="AG55" s="182">
        <v>0</v>
      </c>
      <c r="AH55" s="185">
        <f t="shared" si="78"/>
        <v>0</v>
      </c>
      <c r="AI55" s="185">
        <f t="shared" si="79"/>
        <v>0</v>
      </c>
      <c r="AJ55" s="185">
        <f t="shared" si="80"/>
        <v>0</v>
      </c>
      <c r="AK55" s="182"/>
      <c r="AL55" s="183" t="s">
        <v>428</v>
      </c>
      <c r="AM55" s="182" t="s">
        <v>698</v>
      </c>
      <c r="AN55" s="182">
        <v>0</v>
      </c>
      <c r="AO55" s="185">
        <f t="shared" si="81"/>
        <v>0</v>
      </c>
      <c r="AP55" s="182">
        <v>0</v>
      </c>
      <c r="AQ55" s="182">
        <v>0</v>
      </c>
      <c r="AR55" s="185">
        <f t="shared" si="82"/>
        <v>0</v>
      </c>
      <c r="AS55" s="182">
        <v>0</v>
      </c>
      <c r="AT55" s="182"/>
      <c r="AU55" s="183" t="s">
        <v>428</v>
      </c>
      <c r="AV55" s="182" t="s">
        <v>698</v>
      </c>
      <c r="AW55" s="185">
        <f t="shared" si="90"/>
        <v>1526</v>
      </c>
      <c r="AX55" s="185">
        <f t="shared" si="83"/>
        <v>1526</v>
      </c>
      <c r="AY55" s="185">
        <f t="shared" si="84"/>
        <v>0</v>
      </c>
      <c r="AZ55" s="185">
        <f t="shared" si="85"/>
        <v>0</v>
      </c>
      <c r="BA55" s="185">
        <f t="shared" si="86"/>
        <v>0</v>
      </c>
      <c r="BB55" s="185">
        <f t="shared" si="87"/>
        <v>0</v>
      </c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</row>
    <row r="56" spans="1:67" ht="18" customHeight="1">
      <c r="A56" s="182"/>
      <c r="B56" s="183" t="s">
        <v>429</v>
      </c>
      <c r="C56" s="182" t="s">
        <v>700</v>
      </c>
      <c r="D56" s="182">
        <v>0</v>
      </c>
      <c r="E56" s="185">
        <f t="shared" si="88"/>
        <v>0</v>
      </c>
      <c r="F56" s="182">
        <v>0</v>
      </c>
      <c r="G56" s="182">
        <v>0</v>
      </c>
      <c r="H56" s="185">
        <f t="shared" si="89"/>
        <v>0</v>
      </c>
      <c r="I56" s="182">
        <v>0</v>
      </c>
      <c r="J56" s="182"/>
      <c r="K56" s="183" t="s">
        <v>429</v>
      </c>
      <c r="L56" s="182" t="s">
        <v>700</v>
      </c>
      <c r="M56" s="182">
        <v>2030</v>
      </c>
      <c r="N56" s="185">
        <f t="shared" si="71"/>
        <v>2030</v>
      </c>
      <c r="O56" s="182">
        <v>0</v>
      </c>
      <c r="P56" s="182">
        <v>0</v>
      </c>
      <c r="Q56" s="185">
        <f t="shared" si="72"/>
        <v>0</v>
      </c>
      <c r="R56" s="182">
        <v>0</v>
      </c>
      <c r="S56" s="182"/>
      <c r="T56" s="183" t="s">
        <v>429</v>
      </c>
      <c r="U56" s="182" t="s">
        <v>700</v>
      </c>
      <c r="V56" s="185">
        <f t="shared" si="73"/>
        <v>2030</v>
      </c>
      <c r="W56" s="185">
        <f t="shared" si="74"/>
        <v>2030</v>
      </c>
      <c r="X56" s="185">
        <f t="shared" si="75"/>
        <v>0</v>
      </c>
      <c r="Y56" s="182">
        <v>0</v>
      </c>
      <c r="Z56" s="185">
        <f t="shared" si="76"/>
        <v>0</v>
      </c>
      <c r="AA56" s="182">
        <v>0</v>
      </c>
      <c r="AB56" s="182"/>
      <c r="AC56" s="183" t="s">
        <v>429</v>
      </c>
      <c r="AD56" s="182" t="s">
        <v>700</v>
      </c>
      <c r="AE56" s="182">
        <v>0</v>
      </c>
      <c r="AF56" s="185">
        <f t="shared" si="77"/>
        <v>0</v>
      </c>
      <c r="AG56" s="182">
        <v>0</v>
      </c>
      <c r="AH56" s="185">
        <f t="shared" si="78"/>
        <v>0</v>
      </c>
      <c r="AI56" s="185">
        <f t="shared" si="79"/>
        <v>0</v>
      </c>
      <c r="AJ56" s="185">
        <f t="shared" si="80"/>
        <v>0</v>
      </c>
      <c r="AK56" s="182"/>
      <c r="AL56" s="183" t="s">
        <v>429</v>
      </c>
      <c r="AM56" s="182" t="s">
        <v>700</v>
      </c>
      <c r="AN56" s="182">
        <v>0</v>
      </c>
      <c r="AO56" s="185">
        <f t="shared" si="81"/>
        <v>0</v>
      </c>
      <c r="AP56" s="182">
        <v>0</v>
      </c>
      <c r="AQ56" s="182">
        <v>0</v>
      </c>
      <c r="AR56" s="185">
        <f t="shared" si="82"/>
        <v>0</v>
      </c>
      <c r="AS56" s="182">
        <v>0</v>
      </c>
      <c r="AT56" s="182"/>
      <c r="AU56" s="183" t="s">
        <v>429</v>
      </c>
      <c r="AV56" s="182" t="s">
        <v>700</v>
      </c>
      <c r="AW56" s="185">
        <f t="shared" si="90"/>
        <v>2030</v>
      </c>
      <c r="AX56" s="185">
        <f t="shared" si="83"/>
        <v>2030</v>
      </c>
      <c r="AY56" s="185">
        <f t="shared" si="84"/>
        <v>0</v>
      </c>
      <c r="AZ56" s="185">
        <f t="shared" si="85"/>
        <v>0</v>
      </c>
      <c r="BA56" s="185">
        <f t="shared" si="86"/>
        <v>0</v>
      </c>
      <c r="BB56" s="185">
        <f t="shared" si="87"/>
        <v>0</v>
      </c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</row>
    <row r="57" spans="1:67" ht="18" customHeight="1">
      <c r="A57" s="182"/>
      <c r="B57" s="183" t="s">
        <v>430</v>
      </c>
      <c r="C57" s="182" t="s">
        <v>704</v>
      </c>
      <c r="D57" s="182">
        <v>0</v>
      </c>
      <c r="E57" s="185">
        <f aca="true" t="shared" si="91" ref="E57:E64">(D57+F57)</f>
        <v>0</v>
      </c>
      <c r="F57" s="182">
        <v>0</v>
      </c>
      <c r="G57" s="182">
        <v>0</v>
      </c>
      <c r="H57" s="185">
        <f aca="true" t="shared" si="92" ref="H57:H64">(G57+I57)</f>
        <v>0</v>
      </c>
      <c r="I57" s="182">
        <v>0</v>
      </c>
      <c r="J57" s="182"/>
      <c r="K57" s="183" t="s">
        <v>430</v>
      </c>
      <c r="L57" s="182" t="s">
        <v>704</v>
      </c>
      <c r="M57" s="182">
        <v>5364</v>
      </c>
      <c r="N57" s="185">
        <f aca="true" t="shared" si="93" ref="N57:N63">(M57+O57)</f>
        <v>5364</v>
      </c>
      <c r="O57" s="182">
        <v>0</v>
      </c>
      <c r="P57" s="182">
        <v>0</v>
      </c>
      <c r="Q57" s="185">
        <f aca="true" t="shared" si="94" ref="Q57:Q63">(P57+R57)</f>
        <v>0</v>
      </c>
      <c r="R57" s="182">
        <v>0</v>
      </c>
      <c r="S57" s="182"/>
      <c r="T57" s="183" t="s">
        <v>430</v>
      </c>
      <c r="U57" s="182" t="s">
        <v>704</v>
      </c>
      <c r="V57" s="185">
        <f aca="true" t="shared" si="95" ref="V57:V63">(M57-P57)</f>
        <v>5364</v>
      </c>
      <c r="W57" s="185">
        <f aca="true" t="shared" si="96" ref="W57:W63">(V57+X57)</f>
        <v>5364</v>
      </c>
      <c r="X57" s="185">
        <f aca="true" t="shared" si="97" ref="X57:X63">(O57-R57)</f>
        <v>0</v>
      </c>
      <c r="Y57" s="182">
        <v>0</v>
      </c>
      <c r="Z57" s="185">
        <f aca="true" t="shared" si="98" ref="Z57:Z63">(Y57+AA57)</f>
        <v>0</v>
      </c>
      <c r="AA57" s="182">
        <v>0</v>
      </c>
      <c r="AB57" s="182"/>
      <c r="AC57" s="183" t="s">
        <v>430</v>
      </c>
      <c r="AD57" s="182" t="s">
        <v>704</v>
      </c>
      <c r="AE57" s="182">
        <v>0</v>
      </c>
      <c r="AF57" s="185">
        <f aca="true" t="shared" si="99" ref="AF57:AF63">(AE57+AG57)</f>
        <v>0</v>
      </c>
      <c r="AG57" s="182">
        <v>0</v>
      </c>
      <c r="AH57" s="185">
        <f aca="true" t="shared" si="100" ref="AH57:AH63">(Y57-AE57)</f>
        <v>0</v>
      </c>
      <c r="AI57" s="185">
        <f aca="true" t="shared" si="101" ref="AI57:AI63">(AH57+AJ57)</f>
        <v>0</v>
      </c>
      <c r="AJ57" s="185">
        <f aca="true" t="shared" si="102" ref="AJ57:AJ63">(AA57-AG57)</f>
        <v>0</v>
      </c>
      <c r="AK57" s="182"/>
      <c r="AL57" s="183" t="s">
        <v>430</v>
      </c>
      <c r="AM57" s="182" t="s">
        <v>704</v>
      </c>
      <c r="AN57" s="182">
        <v>0</v>
      </c>
      <c r="AO57" s="185">
        <f aca="true" t="shared" si="103" ref="AO57:AO63">(AN57+AP57)</f>
        <v>0</v>
      </c>
      <c r="AP57" s="182">
        <v>0</v>
      </c>
      <c r="AQ57" s="182">
        <v>0</v>
      </c>
      <c r="AR57" s="185">
        <f aca="true" t="shared" si="104" ref="AR57:AR63">(AQ57+AS57)</f>
        <v>0</v>
      </c>
      <c r="AS57" s="182">
        <v>0</v>
      </c>
      <c r="AT57" s="182"/>
      <c r="AU57" s="183" t="s">
        <v>430</v>
      </c>
      <c r="AV57" s="182" t="s">
        <v>704</v>
      </c>
      <c r="AW57" s="185">
        <f aca="true" t="shared" si="105" ref="AW57:AW63">(D57+G57+M57+Y57+AN57+AQ57)</f>
        <v>5364</v>
      </c>
      <c r="AX57" s="185">
        <f aca="true" t="shared" si="106" ref="AX57:AX63">(AW57+AY57)</f>
        <v>5364</v>
      </c>
      <c r="AY57" s="185">
        <f aca="true" t="shared" si="107" ref="AY57:AY63">(F57+I57+O57+AA57+AP57+AS57)</f>
        <v>0</v>
      </c>
      <c r="AZ57" s="185">
        <f aca="true" t="shared" si="108" ref="AZ57:AZ63">(AE57+AN57+AQ57)</f>
        <v>0</v>
      </c>
      <c r="BA57" s="185">
        <f aca="true" t="shared" si="109" ref="BA57:BA63">(AZ57+BB57)</f>
        <v>0</v>
      </c>
      <c r="BB57" s="185">
        <f aca="true" t="shared" si="110" ref="BB57:BB63">(AG57+AP57+AS57)</f>
        <v>0</v>
      </c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</row>
    <row r="58" spans="1:67" ht="18" customHeight="1">
      <c r="A58" s="182"/>
      <c r="B58" s="183" t="s">
        <v>431</v>
      </c>
      <c r="C58" s="182" t="s">
        <v>870</v>
      </c>
      <c r="D58" s="182">
        <v>0</v>
      </c>
      <c r="E58" s="185">
        <f>(D58+F58)</f>
        <v>0</v>
      </c>
      <c r="F58" s="182">
        <v>0</v>
      </c>
      <c r="G58" s="182">
        <v>0</v>
      </c>
      <c r="H58" s="185">
        <f>(G58+I58)</f>
        <v>0</v>
      </c>
      <c r="I58" s="182">
        <v>0</v>
      </c>
      <c r="J58" s="182"/>
      <c r="K58" s="183" t="s">
        <v>431</v>
      </c>
      <c r="L58" s="182" t="s">
        <v>870</v>
      </c>
      <c r="M58" s="182">
        <v>0</v>
      </c>
      <c r="N58" s="185">
        <f t="shared" si="93"/>
        <v>1300</v>
      </c>
      <c r="O58" s="182">
        <v>1300</v>
      </c>
      <c r="P58" s="182">
        <v>0</v>
      </c>
      <c r="Q58" s="185">
        <f>(P58+R58)</f>
        <v>0</v>
      </c>
      <c r="R58" s="182">
        <v>0</v>
      </c>
      <c r="S58" s="182"/>
      <c r="T58" s="183" t="s">
        <v>431</v>
      </c>
      <c r="U58" s="182" t="s">
        <v>870</v>
      </c>
      <c r="V58" s="185">
        <f>(M58-P58)</f>
        <v>0</v>
      </c>
      <c r="W58" s="185">
        <f>(V58+X58)</f>
        <v>1300</v>
      </c>
      <c r="X58" s="185">
        <f>(O58-R58)</f>
        <v>1300</v>
      </c>
      <c r="Y58" s="182">
        <v>0</v>
      </c>
      <c r="Z58" s="185">
        <f>(Y58+AA58)</f>
        <v>0</v>
      </c>
      <c r="AA58" s="182">
        <v>0</v>
      </c>
      <c r="AB58" s="182"/>
      <c r="AC58" s="183" t="s">
        <v>431</v>
      </c>
      <c r="AD58" s="182" t="s">
        <v>870</v>
      </c>
      <c r="AE58" s="182">
        <v>0</v>
      </c>
      <c r="AF58" s="185">
        <f>(AE58+AG58)</f>
        <v>0</v>
      </c>
      <c r="AG58" s="182">
        <v>0</v>
      </c>
      <c r="AH58" s="185">
        <f>(Y58-AE58)</f>
        <v>0</v>
      </c>
      <c r="AI58" s="185">
        <f>(AH58+AJ58)</f>
        <v>0</v>
      </c>
      <c r="AJ58" s="185">
        <f>(AA58-AG58)</f>
        <v>0</v>
      </c>
      <c r="AK58" s="182"/>
      <c r="AL58" s="183" t="s">
        <v>431</v>
      </c>
      <c r="AM58" s="182" t="s">
        <v>870</v>
      </c>
      <c r="AN58" s="182">
        <v>0</v>
      </c>
      <c r="AO58" s="185">
        <f>(AN58+AP58)</f>
        <v>0</v>
      </c>
      <c r="AP58" s="182">
        <v>0</v>
      </c>
      <c r="AQ58" s="182">
        <v>0</v>
      </c>
      <c r="AR58" s="185">
        <f>(AQ58+AS58)</f>
        <v>0</v>
      </c>
      <c r="AS58" s="182">
        <v>0</v>
      </c>
      <c r="AT58" s="182"/>
      <c r="AU58" s="183" t="s">
        <v>431</v>
      </c>
      <c r="AV58" s="182" t="s">
        <v>870</v>
      </c>
      <c r="AW58" s="185">
        <f>(D58+G58+M58+Y58+AN58+AQ58)</f>
        <v>0</v>
      </c>
      <c r="AX58" s="185">
        <f>(AW58+AY58)</f>
        <v>1300</v>
      </c>
      <c r="AY58" s="185">
        <f>(F58+I58+O58+AA58+AP58+AS58)</f>
        <v>1300</v>
      </c>
      <c r="AZ58" s="185">
        <f>(AE58+AN58+AQ58)</f>
        <v>0</v>
      </c>
      <c r="BA58" s="185">
        <f>(AZ58+BB58)</f>
        <v>0</v>
      </c>
      <c r="BB58" s="185">
        <f>(AG58+AP58+AS58)</f>
        <v>0</v>
      </c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</row>
    <row r="59" spans="1:67" ht="18" customHeight="1">
      <c r="A59" s="182"/>
      <c r="B59" s="183" t="s">
        <v>432</v>
      </c>
      <c r="C59" s="182" t="s">
        <v>718</v>
      </c>
      <c r="D59" s="182">
        <v>0</v>
      </c>
      <c r="E59" s="185">
        <f t="shared" si="91"/>
        <v>0</v>
      </c>
      <c r="F59" s="182">
        <v>0</v>
      </c>
      <c r="G59" s="182">
        <v>0</v>
      </c>
      <c r="H59" s="185">
        <f t="shared" si="92"/>
        <v>0</v>
      </c>
      <c r="I59" s="182">
        <v>0</v>
      </c>
      <c r="J59" s="182"/>
      <c r="K59" s="183" t="s">
        <v>432</v>
      </c>
      <c r="L59" s="182" t="s">
        <v>718</v>
      </c>
      <c r="M59" s="182">
        <v>500</v>
      </c>
      <c r="N59" s="185">
        <f t="shared" si="93"/>
        <v>500</v>
      </c>
      <c r="O59" s="182">
        <v>0</v>
      </c>
      <c r="P59" s="182">
        <v>0</v>
      </c>
      <c r="Q59" s="185">
        <f t="shared" si="94"/>
        <v>0</v>
      </c>
      <c r="R59" s="182">
        <v>0</v>
      </c>
      <c r="S59" s="182"/>
      <c r="T59" s="183" t="s">
        <v>432</v>
      </c>
      <c r="U59" s="182" t="s">
        <v>718</v>
      </c>
      <c r="V59" s="185">
        <f t="shared" si="95"/>
        <v>500</v>
      </c>
      <c r="W59" s="185">
        <f t="shared" si="96"/>
        <v>500</v>
      </c>
      <c r="X59" s="185">
        <f t="shared" si="97"/>
        <v>0</v>
      </c>
      <c r="Y59" s="182">
        <v>0</v>
      </c>
      <c r="Z59" s="185">
        <f t="shared" si="98"/>
        <v>0</v>
      </c>
      <c r="AA59" s="182">
        <v>0</v>
      </c>
      <c r="AB59" s="182"/>
      <c r="AC59" s="183" t="s">
        <v>432</v>
      </c>
      <c r="AD59" s="182" t="s">
        <v>718</v>
      </c>
      <c r="AE59" s="182">
        <v>0</v>
      </c>
      <c r="AF59" s="185">
        <f t="shared" si="99"/>
        <v>0</v>
      </c>
      <c r="AG59" s="182">
        <v>0</v>
      </c>
      <c r="AH59" s="185">
        <f t="shared" si="100"/>
        <v>0</v>
      </c>
      <c r="AI59" s="185">
        <f t="shared" si="101"/>
        <v>0</v>
      </c>
      <c r="AJ59" s="185">
        <f t="shared" si="102"/>
        <v>0</v>
      </c>
      <c r="AK59" s="182"/>
      <c r="AL59" s="183" t="s">
        <v>432</v>
      </c>
      <c r="AM59" s="182" t="s">
        <v>718</v>
      </c>
      <c r="AN59" s="182">
        <v>0</v>
      </c>
      <c r="AO59" s="185">
        <f t="shared" si="103"/>
        <v>0</v>
      </c>
      <c r="AP59" s="182">
        <v>0</v>
      </c>
      <c r="AQ59" s="182">
        <v>0</v>
      </c>
      <c r="AR59" s="185">
        <f t="shared" si="104"/>
        <v>0</v>
      </c>
      <c r="AS59" s="182">
        <v>0</v>
      </c>
      <c r="AT59" s="182"/>
      <c r="AU59" s="183" t="s">
        <v>432</v>
      </c>
      <c r="AV59" s="182" t="s">
        <v>718</v>
      </c>
      <c r="AW59" s="185">
        <f t="shared" si="105"/>
        <v>500</v>
      </c>
      <c r="AX59" s="185">
        <f t="shared" si="106"/>
        <v>500</v>
      </c>
      <c r="AY59" s="185">
        <f t="shared" si="107"/>
        <v>0</v>
      </c>
      <c r="AZ59" s="185">
        <f t="shared" si="108"/>
        <v>0</v>
      </c>
      <c r="BA59" s="185">
        <f t="shared" si="109"/>
        <v>0</v>
      </c>
      <c r="BB59" s="185">
        <f t="shared" si="110"/>
        <v>0</v>
      </c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</row>
    <row r="60" spans="1:67" ht="18" customHeight="1">
      <c r="A60" s="182"/>
      <c r="B60" s="183" t="s">
        <v>433</v>
      </c>
      <c r="C60" s="182" t="s">
        <v>728</v>
      </c>
      <c r="D60" s="182">
        <v>0</v>
      </c>
      <c r="E60" s="185">
        <f t="shared" si="91"/>
        <v>0</v>
      </c>
      <c r="F60" s="182">
        <v>0</v>
      </c>
      <c r="G60" s="182">
        <v>0</v>
      </c>
      <c r="H60" s="185">
        <f t="shared" si="92"/>
        <v>0</v>
      </c>
      <c r="I60" s="182">
        <v>0</v>
      </c>
      <c r="J60" s="182"/>
      <c r="K60" s="183" t="s">
        <v>433</v>
      </c>
      <c r="L60" s="182" t="s">
        <v>728</v>
      </c>
      <c r="M60" s="182">
        <v>300</v>
      </c>
      <c r="N60" s="185">
        <f t="shared" si="93"/>
        <v>300</v>
      </c>
      <c r="O60" s="182">
        <v>0</v>
      </c>
      <c r="P60" s="182">
        <v>0</v>
      </c>
      <c r="Q60" s="185">
        <f t="shared" si="94"/>
        <v>0</v>
      </c>
      <c r="R60" s="182">
        <v>0</v>
      </c>
      <c r="S60" s="182"/>
      <c r="T60" s="183" t="s">
        <v>433</v>
      </c>
      <c r="U60" s="182" t="s">
        <v>728</v>
      </c>
      <c r="V60" s="185">
        <f t="shared" si="95"/>
        <v>300</v>
      </c>
      <c r="W60" s="185">
        <f t="shared" si="96"/>
        <v>300</v>
      </c>
      <c r="X60" s="185">
        <f t="shared" si="97"/>
        <v>0</v>
      </c>
      <c r="Y60" s="182">
        <v>0</v>
      </c>
      <c r="Z60" s="185">
        <f t="shared" si="98"/>
        <v>0</v>
      </c>
      <c r="AA60" s="182">
        <v>0</v>
      </c>
      <c r="AB60" s="182"/>
      <c r="AC60" s="183" t="s">
        <v>433</v>
      </c>
      <c r="AD60" s="182" t="s">
        <v>728</v>
      </c>
      <c r="AE60" s="182">
        <v>0</v>
      </c>
      <c r="AF60" s="185">
        <f t="shared" si="99"/>
        <v>0</v>
      </c>
      <c r="AG60" s="182">
        <v>0</v>
      </c>
      <c r="AH60" s="185">
        <f t="shared" si="100"/>
        <v>0</v>
      </c>
      <c r="AI60" s="185">
        <f t="shared" si="101"/>
        <v>0</v>
      </c>
      <c r="AJ60" s="185">
        <f t="shared" si="102"/>
        <v>0</v>
      </c>
      <c r="AK60" s="182"/>
      <c r="AL60" s="183" t="s">
        <v>433</v>
      </c>
      <c r="AM60" s="182" t="s">
        <v>728</v>
      </c>
      <c r="AN60" s="182">
        <v>0</v>
      </c>
      <c r="AO60" s="185">
        <f t="shared" si="103"/>
        <v>0</v>
      </c>
      <c r="AP60" s="182">
        <v>0</v>
      </c>
      <c r="AQ60" s="182">
        <v>0</v>
      </c>
      <c r="AR60" s="185">
        <f t="shared" si="104"/>
        <v>0</v>
      </c>
      <c r="AS60" s="182">
        <v>0</v>
      </c>
      <c r="AT60" s="182"/>
      <c r="AU60" s="183" t="s">
        <v>433</v>
      </c>
      <c r="AV60" s="182" t="s">
        <v>728</v>
      </c>
      <c r="AW60" s="185">
        <f t="shared" si="105"/>
        <v>300</v>
      </c>
      <c r="AX60" s="185">
        <f t="shared" si="106"/>
        <v>300</v>
      </c>
      <c r="AY60" s="185">
        <f t="shared" si="107"/>
        <v>0</v>
      </c>
      <c r="AZ60" s="185">
        <f t="shared" si="108"/>
        <v>0</v>
      </c>
      <c r="BA60" s="185">
        <f t="shared" si="109"/>
        <v>0</v>
      </c>
      <c r="BB60" s="185">
        <f t="shared" si="110"/>
        <v>0</v>
      </c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</row>
    <row r="61" spans="1:67" ht="18" customHeight="1">
      <c r="A61" s="182"/>
      <c r="B61" s="183" t="s">
        <v>434</v>
      </c>
      <c r="C61" s="182" t="s">
        <v>729</v>
      </c>
      <c r="D61" s="182">
        <v>2393</v>
      </c>
      <c r="E61" s="185">
        <f t="shared" si="91"/>
        <v>2393</v>
      </c>
      <c r="F61" s="182">
        <v>0</v>
      </c>
      <c r="G61" s="182">
        <v>359</v>
      </c>
      <c r="H61" s="185">
        <f t="shared" si="92"/>
        <v>359</v>
      </c>
      <c r="I61" s="182">
        <v>0</v>
      </c>
      <c r="J61" s="182"/>
      <c r="K61" s="183" t="s">
        <v>434</v>
      </c>
      <c r="L61" s="182" t="s">
        <v>729</v>
      </c>
      <c r="M61" s="182">
        <v>0</v>
      </c>
      <c r="N61" s="185">
        <f t="shared" si="93"/>
        <v>0</v>
      </c>
      <c r="O61" s="182">
        <v>0</v>
      </c>
      <c r="P61" s="182">
        <v>0</v>
      </c>
      <c r="Q61" s="185">
        <f t="shared" si="94"/>
        <v>0</v>
      </c>
      <c r="R61" s="182">
        <v>0</v>
      </c>
      <c r="S61" s="182"/>
      <c r="T61" s="183" t="s">
        <v>434</v>
      </c>
      <c r="U61" s="182" t="s">
        <v>729</v>
      </c>
      <c r="V61" s="185">
        <f t="shared" si="95"/>
        <v>0</v>
      </c>
      <c r="W61" s="185">
        <f t="shared" si="96"/>
        <v>0</v>
      </c>
      <c r="X61" s="185">
        <f t="shared" si="97"/>
        <v>0</v>
      </c>
      <c r="Y61" s="182">
        <v>0</v>
      </c>
      <c r="Z61" s="185">
        <f t="shared" si="98"/>
        <v>0</v>
      </c>
      <c r="AA61" s="182">
        <v>0</v>
      </c>
      <c r="AB61" s="182"/>
      <c r="AC61" s="183" t="s">
        <v>434</v>
      </c>
      <c r="AD61" s="182" t="s">
        <v>729</v>
      </c>
      <c r="AE61" s="182">
        <v>0</v>
      </c>
      <c r="AF61" s="185">
        <f t="shared" si="99"/>
        <v>0</v>
      </c>
      <c r="AG61" s="182">
        <v>0</v>
      </c>
      <c r="AH61" s="185">
        <f t="shared" si="100"/>
        <v>0</v>
      </c>
      <c r="AI61" s="185">
        <f t="shared" si="101"/>
        <v>0</v>
      </c>
      <c r="AJ61" s="185">
        <f t="shared" si="102"/>
        <v>0</v>
      </c>
      <c r="AK61" s="182"/>
      <c r="AL61" s="183" t="s">
        <v>434</v>
      </c>
      <c r="AM61" s="182" t="s">
        <v>729</v>
      </c>
      <c r="AN61" s="182">
        <v>0</v>
      </c>
      <c r="AO61" s="185">
        <f t="shared" si="103"/>
        <v>0</v>
      </c>
      <c r="AP61" s="182">
        <v>0</v>
      </c>
      <c r="AQ61" s="182">
        <v>0</v>
      </c>
      <c r="AR61" s="185">
        <f t="shared" si="104"/>
        <v>0</v>
      </c>
      <c r="AS61" s="182">
        <v>0</v>
      </c>
      <c r="AT61" s="182"/>
      <c r="AU61" s="183" t="s">
        <v>434</v>
      </c>
      <c r="AV61" s="182" t="s">
        <v>729</v>
      </c>
      <c r="AW61" s="185">
        <f t="shared" si="105"/>
        <v>2752</v>
      </c>
      <c r="AX61" s="185">
        <f t="shared" si="106"/>
        <v>2752</v>
      </c>
      <c r="AY61" s="185">
        <f t="shared" si="107"/>
        <v>0</v>
      </c>
      <c r="AZ61" s="185">
        <f t="shared" si="108"/>
        <v>0</v>
      </c>
      <c r="BA61" s="185">
        <f t="shared" si="109"/>
        <v>0</v>
      </c>
      <c r="BB61" s="185">
        <f t="shared" si="110"/>
        <v>0</v>
      </c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</row>
    <row r="62" spans="1:67" ht="18" customHeight="1">
      <c r="A62" s="182"/>
      <c r="B62" s="183" t="s">
        <v>682</v>
      </c>
      <c r="C62" s="182" t="s">
        <v>780</v>
      </c>
      <c r="D62" s="182">
        <v>2463</v>
      </c>
      <c r="E62" s="185">
        <f>(D62+F62)</f>
        <v>2481</v>
      </c>
      <c r="F62" s="182">
        <v>18</v>
      </c>
      <c r="G62" s="182">
        <v>498</v>
      </c>
      <c r="H62" s="185">
        <f>(G62+I62)</f>
        <v>501</v>
      </c>
      <c r="I62" s="182">
        <v>3</v>
      </c>
      <c r="J62" s="182"/>
      <c r="K62" s="183" t="s">
        <v>682</v>
      </c>
      <c r="L62" s="182" t="s">
        <v>780</v>
      </c>
      <c r="M62" s="182">
        <v>0</v>
      </c>
      <c r="N62" s="185">
        <f t="shared" si="93"/>
        <v>0</v>
      </c>
      <c r="O62" s="182">
        <v>0</v>
      </c>
      <c r="P62" s="182">
        <v>0</v>
      </c>
      <c r="Q62" s="185">
        <f t="shared" si="94"/>
        <v>0</v>
      </c>
      <c r="R62" s="182">
        <v>0</v>
      </c>
      <c r="S62" s="182"/>
      <c r="T62" s="183" t="s">
        <v>682</v>
      </c>
      <c r="U62" s="182" t="s">
        <v>780</v>
      </c>
      <c r="V62" s="185">
        <f t="shared" si="95"/>
        <v>0</v>
      </c>
      <c r="W62" s="185">
        <f t="shared" si="96"/>
        <v>0</v>
      </c>
      <c r="X62" s="185">
        <f t="shared" si="97"/>
        <v>0</v>
      </c>
      <c r="Y62" s="182">
        <v>0</v>
      </c>
      <c r="Z62" s="185">
        <f t="shared" si="98"/>
        <v>0</v>
      </c>
      <c r="AA62" s="182">
        <v>0</v>
      </c>
      <c r="AB62" s="182"/>
      <c r="AC62" s="183" t="s">
        <v>682</v>
      </c>
      <c r="AD62" s="182" t="s">
        <v>780</v>
      </c>
      <c r="AE62" s="182">
        <v>0</v>
      </c>
      <c r="AF62" s="185">
        <f t="shared" si="99"/>
        <v>0</v>
      </c>
      <c r="AG62" s="182">
        <v>0</v>
      </c>
      <c r="AH62" s="185">
        <f t="shared" si="100"/>
        <v>0</v>
      </c>
      <c r="AI62" s="185">
        <f t="shared" si="101"/>
        <v>0</v>
      </c>
      <c r="AJ62" s="185">
        <f t="shared" si="102"/>
        <v>0</v>
      </c>
      <c r="AK62" s="182"/>
      <c r="AL62" s="183" t="s">
        <v>682</v>
      </c>
      <c r="AM62" s="182" t="s">
        <v>780</v>
      </c>
      <c r="AN62" s="182">
        <v>0</v>
      </c>
      <c r="AO62" s="185">
        <f t="shared" si="103"/>
        <v>0</v>
      </c>
      <c r="AP62" s="182">
        <v>0</v>
      </c>
      <c r="AQ62" s="182">
        <v>0</v>
      </c>
      <c r="AR62" s="185">
        <f t="shared" si="104"/>
        <v>0</v>
      </c>
      <c r="AS62" s="182">
        <v>0</v>
      </c>
      <c r="AT62" s="182"/>
      <c r="AU62" s="183" t="s">
        <v>682</v>
      </c>
      <c r="AV62" s="182" t="s">
        <v>780</v>
      </c>
      <c r="AW62" s="185">
        <f t="shared" si="105"/>
        <v>2961</v>
      </c>
      <c r="AX62" s="185">
        <f t="shared" si="106"/>
        <v>2982</v>
      </c>
      <c r="AY62" s="185">
        <f t="shared" si="107"/>
        <v>21</v>
      </c>
      <c r="AZ62" s="185">
        <f t="shared" si="108"/>
        <v>0</v>
      </c>
      <c r="BA62" s="185">
        <f t="shared" si="109"/>
        <v>0</v>
      </c>
      <c r="BB62" s="185">
        <f t="shared" si="110"/>
        <v>0</v>
      </c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</row>
    <row r="63" spans="1:67" ht="18" customHeight="1">
      <c r="A63" s="182"/>
      <c r="B63" s="183" t="s">
        <v>685</v>
      </c>
      <c r="C63" s="182" t="s">
        <v>735</v>
      </c>
      <c r="D63" s="182">
        <v>0</v>
      </c>
      <c r="E63" s="185">
        <f t="shared" si="91"/>
        <v>0</v>
      </c>
      <c r="F63" s="182">
        <v>0</v>
      </c>
      <c r="G63" s="182">
        <v>0</v>
      </c>
      <c r="H63" s="185">
        <f t="shared" si="92"/>
        <v>0</v>
      </c>
      <c r="I63" s="182">
        <v>0</v>
      </c>
      <c r="J63" s="182"/>
      <c r="K63" s="183" t="s">
        <v>685</v>
      </c>
      <c r="L63" s="182" t="s">
        <v>735</v>
      </c>
      <c r="M63" s="182">
        <v>1250</v>
      </c>
      <c r="N63" s="185">
        <f t="shared" si="93"/>
        <v>1250</v>
      </c>
      <c r="O63" s="182">
        <v>0</v>
      </c>
      <c r="P63" s="182">
        <v>0</v>
      </c>
      <c r="Q63" s="185">
        <f t="shared" si="94"/>
        <v>0</v>
      </c>
      <c r="R63" s="182">
        <v>0</v>
      </c>
      <c r="S63" s="182"/>
      <c r="T63" s="183" t="s">
        <v>685</v>
      </c>
      <c r="U63" s="182" t="s">
        <v>735</v>
      </c>
      <c r="V63" s="185">
        <f t="shared" si="95"/>
        <v>1250</v>
      </c>
      <c r="W63" s="185">
        <f t="shared" si="96"/>
        <v>1250</v>
      </c>
      <c r="X63" s="185">
        <f t="shared" si="97"/>
        <v>0</v>
      </c>
      <c r="Y63" s="182">
        <v>0</v>
      </c>
      <c r="Z63" s="185">
        <f t="shared" si="98"/>
        <v>0</v>
      </c>
      <c r="AA63" s="182">
        <v>0</v>
      </c>
      <c r="AB63" s="182"/>
      <c r="AC63" s="183" t="s">
        <v>685</v>
      </c>
      <c r="AD63" s="182" t="s">
        <v>735</v>
      </c>
      <c r="AE63" s="182">
        <v>0</v>
      </c>
      <c r="AF63" s="185">
        <f t="shared" si="99"/>
        <v>0</v>
      </c>
      <c r="AG63" s="182">
        <v>0</v>
      </c>
      <c r="AH63" s="185">
        <f t="shared" si="100"/>
        <v>0</v>
      </c>
      <c r="AI63" s="185">
        <f t="shared" si="101"/>
        <v>0</v>
      </c>
      <c r="AJ63" s="185">
        <f t="shared" si="102"/>
        <v>0</v>
      </c>
      <c r="AK63" s="182"/>
      <c r="AL63" s="183" t="s">
        <v>685</v>
      </c>
      <c r="AM63" s="182" t="s">
        <v>735</v>
      </c>
      <c r="AN63" s="182">
        <v>0</v>
      </c>
      <c r="AO63" s="185">
        <f t="shared" si="103"/>
        <v>0</v>
      </c>
      <c r="AP63" s="182">
        <v>0</v>
      </c>
      <c r="AQ63" s="182">
        <v>0</v>
      </c>
      <c r="AR63" s="185">
        <f t="shared" si="104"/>
        <v>0</v>
      </c>
      <c r="AS63" s="182">
        <v>0</v>
      </c>
      <c r="AT63" s="182"/>
      <c r="AU63" s="183" t="s">
        <v>685</v>
      </c>
      <c r="AV63" s="182" t="s">
        <v>735</v>
      </c>
      <c r="AW63" s="185">
        <f t="shared" si="105"/>
        <v>1250</v>
      </c>
      <c r="AX63" s="185">
        <f t="shared" si="106"/>
        <v>1250</v>
      </c>
      <c r="AY63" s="185">
        <f t="shared" si="107"/>
        <v>0</v>
      </c>
      <c r="AZ63" s="185">
        <f t="shared" si="108"/>
        <v>0</v>
      </c>
      <c r="BA63" s="185">
        <f t="shared" si="109"/>
        <v>0</v>
      </c>
      <c r="BB63" s="185">
        <f t="shared" si="110"/>
        <v>0</v>
      </c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</row>
    <row r="64" spans="1:67" ht="18" customHeight="1">
      <c r="A64" s="182"/>
      <c r="B64" s="183" t="s">
        <v>686</v>
      </c>
      <c r="C64" s="260" t="s">
        <v>736</v>
      </c>
      <c r="D64" s="182">
        <v>26</v>
      </c>
      <c r="E64" s="185">
        <f t="shared" si="91"/>
        <v>26</v>
      </c>
      <c r="F64" s="182">
        <v>0</v>
      </c>
      <c r="G64" s="182">
        <v>0</v>
      </c>
      <c r="H64" s="185">
        <f t="shared" si="92"/>
        <v>0</v>
      </c>
      <c r="I64" s="182">
        <v>0</v>
      </c>
      <c r="J64" s="182"/>
      <c r="K64" s="183" t="s">
        <v>686</v>
      </c>
      <c r="L64" s="260" t="s">
        <v>736</v>
      </c>
      <c r="M64" s="182">
        <v>300</v>
      </c>
      <c r="N64" s="185">
        <f aca="true" t="shared" si="111" ref="N64:N81">(M64+O64)</f>
        <v>0</v>
      </c>
      <c r="O64" s="182">
        <v>-300</v>
      </c>
      <c r="P64" s="182">
        <v>0</v>
      </c>
      <c r="Q64" s="185">
        <f aca="true" t="shared" si="112" ref="Q64:Q81">(P64+R64)</f>
        <v>0</v>
      </c>
      <c r="R64" s="182">
        <v>0</v>
      </c>
      <c r="S64" s="182"/>
      <c r="T64" s="183" t="s">
        <v>686</v>
      </c>
      <c r="U64" s="260" t="s">
        <v>736</v>
      </c>
      <c r="V64" s="185">
        <f aca="true" t="shared" si="113" ref="V64:V81">(M64-P64)</f>
        <v>300</v>
      </c>
      <c r="W64" s="185">
        <f aca="true" t="shared" si="114" ref="W64:W81">(V64+X64)</f>
        <v>0</v>
      </c>
      <c r="X64" s="185">
        <f aca="true" t="shared" si="115" ref="X64:X81">(O64-R64)</f>
        <v>-300</v>
      </c>
      <c r="Y64" s="182">
        <v>2235</v>
      </c>
      <c r="Z64" s="185">
        <f aca="true" t="shared" si="116" ref="Z64:Z81">(Y64+AA64)</f>
        <v>2325</v>
      </c>
      <c r="AA64" s="182">
        <v>90</v>
      </c>
      <c r="AB64" s="182"/>
      <c r="AC64" s="183" t="s">
        <v>686</v>
      </c>
      <c r="AD64" s="260" t="s">
        <v>736</v>
      </c>
      <c r="AE64" s="182">
        <v>0</v>
      </c>
      <c r="AF64" s="185">
        <f aca="true" t="shared" si="117" ref="AF64:AF81">(AE64+AG64)</f>
        <v>0</v>
      </c>
      <c r="AG64" s="182">
        <v>0</v>
      </c>
      <c r="AH64" s="185">
        <f aca="true" t="shared" si="118" ref="AH64:AH81">(Y64-AE64)</f>
        <v>2235</v>
      </c>
      <c r="AI64" s="185">
        <f aca="true" t="shared" si="119" ref="AI64:AI81">(AH64+AJ64)</f>
        <v>2325</v>
      </c>
      <c r="AJ64" s="185">
        <f aca="true" t="shared" si="120" ref="AJ64:AJ81">(AA64-AG64)</f>
        <v>90</v>
      </c>
      <c r="AK64" s="182"/>
      <c r="AL64" s="183" t="s">
        <v>686</v>
      </c>
      <c r="AM64" s="260" t="s">
        <v>736</v>
      </c>
      <c r="AN64" s="182">
        <v>0</v>
      </c>
      <c r="AO64" s="185">
        <f aca="true" t="shared" si="121" ref="AO64:AO81">(AN64+AP64)</f>
        <v>0</v>
      </c>
      <c r="AP64" s="182">
        <v>0</v>
      </c>
      <c r="AQ64" s="182">
        <v>0</v>
      </c>
      <c r="AR64" s="185">
        <f aca="true" t="shared" si="122" ref="AR64:AR81">(AQ64+AS64)</f>
        <v>0</v>
      </c>
      <c r="AS64" s="182">
        <v>0</v>
      </c>
      <c r="AT64" s="182"/>
      <c r="AU64" s="183" t="s">
        <v>686</v>
      </c>
      <c r="AV64" s="260" t="s">
        <v>736</v>
      </c>
      <c r="AW64" s="185">
        <f aca="true" t="shared" si="123" ref="AW64:AW81">(D64+G64+M64+Y64+AN64+AQ64)</f>
        <v>2561</v>
      </c>
      <c r="AX64" s="185">
        <f aca="true" t="shared" si="124" ref="AX64:AX81">(AW64+AY64)</f>
        <v>2351</v>
      </c>
      <c r="AY64" s="185">
        <f aca="true" t="shared" si="125" ref="AY64:AY81">(F64+I64+O64+AA64+AP64+AS64)</f>
        <v>-210</v>
      </c>
      <c r="AZ64" s="185">
        <f aca="true" t="shared" si="126" ref="AZ64:AZ81">(AE64+AN64+AQ64)</f>
        <v>0</v>
      </c>
      <c r="BA64" s="185">
        <f aca="true" t="shared" si="127" ref="BA64:BA81">(AZ64+BB64)</f>
        <v>0</v>
      </c>
      <c r="BB64" s="185">
        <f aca="true" t="shared" si="128" ref="BB64:BB81">(AG64+AP64+AS64)</f>
        <v>0</v>
      </c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</row>
    <row r="65" spans="1:67" ht="18" customHeight="1">
      <c r="A65" s="182"/>
      <c r="B65" s="183" t="s">
        <v>687</v>
      </c>
      <c r="C65" s="260" t="s">
        <v>200</v>
      </c>
      <c r="D65" s="182">
        <v>81</v>
      </c>
      <c r="E65" s="185">
        <f aca="true" t="shared" si="129" ref="E65:E79">(D65+F65)</f>
        <v>81</v>
      </c>
      <c r="F65" s="182">
        <v>0</v>
      </c>
      <c r="G65" s="182">
        <v>0</v>
      </c>
      <c r="H65" s="185">
        <f aca="true" t="shared" si="130" ref="H65:H79">(G65+I65)</f>
        <v>0</v>
      </c>
      <c r="I65" s="182">
        <v>0</v>
      </c>
      <c r="J65" s="182"/>
      <c r="K65" s="183" t="s">
        <v>687</v>
      </c>
      <c r="L65" s="260" t="s">
        <v>200</v>
      </c>
      <c r="M65" s="182">
        <v>75</v>
      </c>
      <c r="N65" s="185">
        <f t="shared" si="111"/>
        <v>100</v>
      </c>
      <c r="O65" s="182">
        <v>25</v>
      </c>
      <c r="P65" s="182">
        <v>0</v>
      </c>
      <c r="Q65" s="185">
        <f t="shared" si="112"/>
        <v>0</v>
      </c>
      <c r="R65" s="182">
        <v>0</v>
      </c>
      <c r="S65" s="182"/>
      <c r="T65" s="183" t="s">
        <v>687</v>
      </c>
      <c r="U65" s="260" t="s">
        <v>200</v>
      </c>
      <c r="V65" s="185">
        <f t="shared" si="113"/>
        <v>75</v>
      </c>
      <c r="W65" s="185">
        <f t="shared" si="114"/>
        <v>100</v>
      </c>
      <c r="X65" s="185">
        <f t="shared" si="115"/>
        <v>25</v>
      </c>
      <c r="Y65" s="182">
        <v>1398</v>
      </c>
      <c r="Z65" s="185">
        <f t="shared" si="116"/>
        <v>1791</v>
      </c>
      <c r="AA65" s="182">
        <v>393</v>
      </c>
      <c r="AB65" s="182"/>
      <c r="AC65" s="183" t="s">
        <v>687</v>
      </c>
      <c r="AD65" s="260" t="s">
        <v>200</v>
      </c>
      <c r="AE65" s="182">
        <v>0</v>
      </c>
      <c r="AF65" s="185">
        <f t="shared" si="117"/>
        <v>0</v>
      </c>
      <c r="AG65" s="182">
        <v>0</v>
      </c>
      <c r="AH65" s="185">
        <f t="shared" si="118"/>
        <v>1398</v>
      </c>
      <c r="AI65" s="185">
        <f t="shared" si="119"/>
        <v>1791</v>
      </c>
      <c r="AJ65" s="185">
        <f t="shared" si="120"/>
        <v>393</v>
      </c>
      <c r="AK65" s="182"/>
      <c r="AL65" s="183" t="s">
        <v>687</v>
      </c>
      <c r="AM65" s="260" t="s">
        <v>200</v>
      </c>
      <c r="AN65" s="182">
        <v>0</v>
      </c>
      <c r="AO65" s="185">
        <f t="shared" si="121"/>
        <v>0</v>
      </c>
      <c r="AP65" s="182">
        <v>0</v>
      </c>
      <c r="AQ65" s="182">
        <v>0</v>
      </c>
      <c r="AR65" s="185">
        <f t="shared" si="122"/>
        <v>0</v>
      </c>
      <c r="AS65" s="182">
        <v>0</v>
      </c>
      <c r="AT65" s="182"/>
      <c r="AU65" s="183" t="s">
        <v>687</v>
      </c>
      <c r="AV65" s="260" t="s">
        <v>200</v>
      </c>
      <c r="AW65" s="185">
        <f t="shared" si="123"/>
        <v>1554</v>
      </c>
      <c r="AX65" s="185">
        <f t="shared" si="124"/>
        <v>1972</v>
      </c>
      <c r="AY65" s="185">
        <f t="shared" si="125"/>
        <v>418</v>
      </c>
      <c r="AZ65" s="185">
        <f t="shared" si="126"/>
        <v>0</v>
      </c>
      <c r="BA65" s="185">
        <f t="shared" si="127"/>
        <v>0</v>
      </c>
      <c r="BB65" s="185">
        <f t="shared" si="128"/>
        <v>0</v>
      </c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</row>
    <row r="66" spans="1:67" ht="18" customHeight="1">
      <c r="A66" s="182"/>
      <c r="B66" s="183" t="s">
        <v>697</v>
      </c>
      <c r="C66" s="260" t="s">
        <v>737</v>
      </c>
      <c r="D66" s="182">
        <v>0</v>
      </c>
      <c r="E66" s="185">
        <f t="shared" si="129"/>
        <v>0</v>
      </c>
      <c r="F66" s="182">
        <v>0</v>
      </c>
      <c r="G66" s="182">
        <v>0</v>
      </c>
      <c r="H66" s="185">
        <f t="shared" si="130"/>
        <v>0</v>
      </c>
      <c r="I66" s="182">
        <v>0</v>
      </c>
      <c r="J66" s="182"/>
      <c r="K66" s="183" t="s">
        <v>697</v>
      </c>
      <c r="L66" s="260" t="s">
        <v>737</v>
      </c>
      <c r="M66" s="182">
        <v>0</v>
      </c>
      <c r="N66" s="185">
        <f t="shared" si="111"/>
        <v>0</v>
      </c>
      <c r="O66" s="182">
        <v>0</v>
      </c>
      <c r="P66" s="182">
        <v>0</v>
      </c>
      <c r="Q66" s="185">
        <f t="shared" si="112"/>
        <v>0</v>
      </c>
      <c r="R66" s="182">
        <v>0</v>
      </c>
      <c r="S66" s="182"/>
      <c r="T66" s="183" t="s">
        <v>697</v>
      </c>
      <c r="U66" s="260" t="s">
        <v>737</v>
      </c>
      <c r="V66" s="185">
        <f t="shared" si="113"/>
        <v>0</v>
      </c>
      <c r="W66" s="185">
        <f t="shared" si="114"/>
        <v>0</v>
      </c>
      <c r="X66" s="185">
        <f t="shared" si="115"/>
        <v>0</v>
      </c>
      <c r="Y66" s="182">
        <v>150</v>
      </c>
      <c r="Z66" s="185">
        <f t="shared" si="116"/>
        <v>150</v>
      </c>
      <c r="AA66" s="182">
        <v>0</v>
      </c>
      <c r="AB66" s="182"/>
      <c r="AC66" s="183" t="s">
        <v>697</v>
      </c>
      <c r="AD66" s="260" t="s">
        <v>737</v>
      </c>
      <c r="AE66" s="182">
        <v>0</v>
      </c>
      <c r="AF66" s="185">
        <f t="shared" si="117"/>
        <v>0</v>
      </c>
      <c r="AG66" s="182">
        <v>0</v>
      </c>
      <c r="AH66" s="185">
        <f t="shared" si="118"/>
        <v>150</v>
      </c>
      <c r="AI66" s="185">
        <f t="shared" si="119"/>
        <v>150</v>
      </c>
      <c r="AJ66" s="185">
        <f t="shared" si="120"/>
        <v>0</v>
      </c>
      <c r="AK66" s="182"/>
      <c r="AL66" s="183" t="s">
        <v>697</v>
      </c>
      <c r="AM66" s="260" t="s">
        <v>737</v>
      </c>
      <c r="AN66" s="182">
        <v>0</v>
      </c>
      <c r="AO66" s="185">
        <f t="shared" si="121"/>
        <v>0</v>
      </c>
      <c r="AP66" s="182">
        <v>0</v>
      </c>
      <c r="AQ66" s="182">
        <v>0</v>
      </c>
      <c r="AR66" s="185">
        <f t="shared" si="122"/>
        <v>0</v>
      </c>
      <c r="AS66" s="182">
        <v>0</v>
      </c>
      <c r="AT66" s="182"/>
      <c r="AU66" s="183" t="s">
        <v>697</v>
      </c>
      <c r="AV66" s="260" t="s">
        <v>737</v>
      </c>
      <c r="AW66" s="185">
        <f t="shared" si="123"/>
        <v>150</v>
      </c>
      <c r="AX66" s="185">
        <f t="shared" si="124"/>
        <v>150</v>
      </c>
      <c r="AY66" s="185">
        <f t="shared" si="125"/>
        <v>0</v>
      </c>
      <c r="AZ66" s="185">
        <f t="shared" si="126"/>
        <v>0</v>
      </c>
      <c r="BA66" s="185">
        <f t="shared" si="127"/>
        <v>0</v>
      </c>
      <c r="BB66" s="185">
        <f t="shared" si="128"/>
        <v>0</v>
      </c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</row>
    <row r="67" spans="1:67" ht="18" customHeight="1">
      <c r="A67" s="182"/>
      <c r="B67" s="183" t="s">
        <v>699</v>
      </c>
      <c r="C67" s="260" t="s">
        <v>738</v>
      </c>
      <c r="D67" s="182">
        <v>0</v>
      </c>
      <c r="E67" s="185">
        <f t="shared" si="129"/>
        <v>0</v>
      </c>
      <c r="F67" s="182">
        <v>0</v>
      </c>
      <c r="G67" s="182">
        <v>0</v>
      </c>
      <c r="H67" s="185">
        <f t="shared" si="130"/>
        <v>0</v>
      </c>
      <c r="I67" s="182">
        <v>0</v>
      </c>
      <c r="J67" s="182"/>
      <c r="K67" s="183" t="s">
        <v>699</v>
      </c>
      <c r="L67" s="260" t="s">
        <v>738</v>
      </c>
      <c r="M67" s="182">
        <v>0</v>
      </c>
      <c r="N67" s="185">
        <f t="shared" si="111"/>
        <v>0</v>
      </c>
      <c r="O67" s="182">
        <v>0</v>
      </c>
      <c r="P67" s="182">
        <v>0</v>
      </c>
      <c r="Q67" s="185">
        <f t="shared" si="112"/>
        <v>0</v>
      </c>
      <c r="R67" s="182">
        <v>0</v>
      </c>
      <c r="S67" s="182"/>
      <c r="T67" s="183" t="s">
        <v>699</v>
      </c>
      <c r="U67" s="260" t="s">
        <v>738</v>
      </c>
      <c r="V67" s="185">
        <f t="shared" si="113"/>
        <v>0</v>
      </c>
      <c r="W67" s="185">
        <f t="shared" si="114"/>
        <v>0</v>
      </c>
      <c r="X67" s="185">
        <f t="shared" si="115"/>
        <v>0</v>
      </c>
      <c r="Y67" s="182">
        <v>2158</v>
      </c>
      <c r="Z67" s="185">
        <f t="shared" si="116"/>
        <v>2533</v>
      </c>
      <c r="AA67" s="182">
        <v>375</v>
      </c>
      <c r="AB67" s="182"/>
      <c r="AC67" s="183" t="s">
        <v>699</v>
      </c>
      <c r="AD67" s="260" t="s">
        <v>738</v>
      </c>
      <c r="AE67" s="182">
        <v>0</v>
      </c>
      <c r="AF67" s="185">
        <f t="shared" si="117"/>
        <v>0</v>
      </c>
      <c r="AG67" s="182">
        <v>0</v>
      </c>
      <c r="AH67" s="185">
        <f t="shared" si="118"/>
        <v>2158</v>
      </c>
      <c r="AI67" s="185">
        <f t="shared" si="119"/>
        <v>2533</v>
      </c>
      <c r="AJ67" s="185">
        <f t="shared" si="120"/>
        <v>375</v>
      </c>
      <c r="AK67" s="182"/>
      <c r="AL67" s="183" t="s">
        <v>699</v>
      </c>
      <c r="AM67" s="260" t="s">
        <v>738</v>
      </c>
      <c r="AN67" s="182">
        <v>0</v>
      </c>
      <c r="AO67" s="185">
        <f t="shared" si="121"/>
        <v>0</v>
      </c>
      <c r="AP67" s="182">
        <v>0</v>
      </c>
      <c r="AQ67" s="182">
        <v>0</v>
      </c>
      <c r="AR67" s="185">
        <f t="shared" si="122"/>
        <v>0</v>
      </c>
      <c r="AS67" s="182">
        <v>0</v>
      </c>
      <c r="AT67" s="182"/>
      <c r="AU67" s="183" t="s">
        <v>699</v>
      </c>
      <c r="AV67" s="260" t="s">
        <v>738</v>
      </c>
      <c r="AW67" s="185">
        <f t="shared" si="123"/>
        <v>2158</v>
      </c>
      <c r="AX67" s="185">
        <f t="shared" si="124"/>
        <v>2533</v>
      </c>
      <c r="AY67" s="185">
        <f t="shared" si="125"/>
        <v>375</v>
      </c>
      <c r="AZ67" s="185">
        <f t="shared" si="126"/>
        <v>0</v>
      </c>
      <c r="BA67" s="185">
        <f t="shared" si="127"/>
        <v>0</v>
      </c>
      <c r="BB67" s="185">
        <f t="shared" si="128"/>
        <v>0</v>
      </c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</row>
    <row r="68" spans="1:67" ht="18" customHeight="1">
      <c r="A68" s="182"/>
      <c r="B68" s="183" t="s">
        <v>701</v>
      </c>
      <c r="C68" s="260" t="s">
        <v>866</v>
      </c>
      <c r="D68" s="182">
        <v>0</v>
      </c>
      <c r="E68" s="185">
        <f>(D68+F68)</f>
        <v>0</v>
      </c>
      <c r="F68" s="182">
        <v>0</v>
      </c>
      <c r="G68" s="182">
        <v>0</v>
      </c>
      <c r="H68" s="185">
        <f>(G68+I68)</f>
        <v>0</v>
      </c>
      <c r="I68" s="182">
        <v>0</v>
      </c>
      <c r="J68" s="182"/>
      <c r="K68" s="183" t="s">
        <v>701</v>
      </c>
      <c r="L68" s="260" t="s">
        <v>866</v>
      </c>
      <c r="M68" s="182">
        <v>0</v>
      </c>
      <c r="N68" s="185">
        <f>(M68+O68)</f>
        <v>0</v>
      </c>
      <c r="O68" s="182">
        <v>0</v>
      </c>
      <c r="P68" s="182">
        <v>0</v>
      </c>
      <c r="Q68" s="185">
        <f>(P68+R68)</f>
        <v>0</v>
      </c>
      <c r="R68" s="182">
        <v>0</v>
      </c>
      <c r="S68" s="182"/>
      <c r="T68" s="183" t="s">
        <v>701</v>
      </c>
      <c r="U68" s="260" t="s">
        <v>866</v>
      </c>
      <c r="V68" s="185">
        <f>(M68-P68)</f>
        <v>0</v>
      </c>
      <c r="W68" s="185">
        <f>(V68+X68)</f>
        <v>0</v>
      </c>
      <c r="X68" s="185">
        <f>(O68-R68)</f>
        <v>0</v>
      </c>
      <c r="Y68" s="182">
        <v>0</v>
      </c>
      <c r="Z68" s="185">
        <f>(Y68+AA68)</f>
        <v>35</v>
      </c>
      <c r="AA68" s="182">
        <v>35</v>
      </c>
      <c r="AB68" s="182"/>
      <c r="AC68" s="183" t="s">
        <v>701</v>
      </c>
      <c r="AD68" s="260" t="s">
        <v>866</v>
      </c>
      <c r="AE68" s="182">
        <v>0</v>
      </c>
      <c r="AF68" s="185">
        <f>(AE68+AG68)</f>
        <v>0</v>
      </c>
      <c r="AG68" s="182">
        <v>0</v>
      </c>
      <c r="AH68" s="185">
        <f>(Y68-AE68)</f>
        <v>0</v>
      </c>
      <c r="AI68" s="185">
        <f>(AH68+AJ68)</f>
        <v>35</v>
      </c>
      <c r="AJ68" s="185">
        <f>(AA68-AG68)</f>
        <v>35</v>
      </c>
      <c r="AK68" s="182"/>
      <c r="AL68" s="183" t="s">
        <v>701</v>
      </c>
      <c r="AM68" s="260" t="s">
        <v>866</v>
      </c>
      <c r="AN68" s="182">
        <v>0</v>
      </c>
      <c r="AO68" s="185">
        <f>(AN68+AP68)</f>
        <v>0</v>
      </c>
      <c r="AP68" s="182">
        <v>0</v>
      </c>
      <c r="AQ68" s="182">
        <v>0</v>
      </c>
      <c r="AR68" s="185">
        <f>(AQ68+AS68)</f>
        <v>0</v>
      </c>
      <c r="AS68" s="182">
        <v>0</v>
      </c>
      <c r="AT68" s="182"/>
      <c r="AU68" s="183" t="s">
        <v>701</v>
      </c>
      <c r="AV68" s="260" t="s">
        <v>866</v>
      </c>
      <c r="AW68" s="185">
        <f>(D68+G68+M68+Y68+AN68+AQ68)</f>
        <v>0</v>
      </c>
      <c r="AX68" s="185">
        <f>(AW68+AY68)</f>
        <v>35</v>
      </c>
      <c r="AY68" s="185">
        <f>(F68+I68+O68+AA68+AP68+AS68)</f>
        <v>35</v>
      </c>
      <c r="AZ68" s="185">
        <f>(AE68+AN68+AQ68)</f>
        <v>0</v>
      </c>
      <c r="BA68" s="185">
        <f>(AZ68+BB68)</f>
        <v>0</v>
      </c>
      <c r="BB68" s="185">
        <f>(AG68+AP68+AS68)</f>
        <v>0</v>
      </c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</row>
    <row r="69" spans="1:67" ht="18" customHeight="1">
      <c r="A69" s="182"/>
      <c r="B69" s="183" t="s">
        <v>705</v>
      </c>
      <c r="C69" s="260" t="s">
        <v>750</v>
      </c>
      <c r="D69" s="182">
        <v>0</v>
      </c>
      <c r="E69" s="185">
        <f t="shared" si="129"/>
        <v>0</v>
      </c>
      <c r="F69" s="182">
        <v>0</v>
      </c>
      <c r="G69" s="182">
        <v>0</v>
      </c>
      <c r="H69" s="185">
        <f t="shared" si="130"/>
        <v>0</v>
      </c>
      <c r="I69" s="182">
        <v>0</v>
      </c>
      <c r="J69" s="182"/>
      <c r="K69" s="183" t="s">
        <v>705</v>
      </c>
      <c r="L69" s="260" t="s">
        <v>750</v>
      </c>
      <c r="M69" s="182">
        <v>0</v>
      </c>
      <c r="N69" s="185">
        <f t="shared" si="111"/>
        <v>0</v>
      </c>
      <c r="O69" s="182">
        <v>0</v>
      </c>
      <c r="P69" s="182">
        <v>0</v>
      </c>
      <c r="Q69" s="185">
        <f t="shared" si="112"/>
        <v>0</v>
      </c>
      <c r="R69" s="182">
        <v>0</v>
      </c>
      <c r="S69" s="182"/>
      <c r="T69" s="183" t="s">
        <v>705</v>
      </c>
      <c r="U69" s="260" t="s">
        <v>750</v>
      </c>
      <c r="V69" s="185">
        <f t="shared" si="113"/>
        <v>0</v>
      </c>
      <c r="W69" s="185">
        <f t="shared" si="114"/>
        <v>0</v>
      </c>
      <c r="X69" s="185">
        <f t="shared" si="115"/>
        <v>0</v>
      </c>
      <c r="Y69" s="182">
        <v>885</v>
      </c>
      <c r="Z69" s="185">
        <f t="shared" si="116"/>
        <v>985</v>
      </c>
      <c r="AA69" s="182">
        <v>100</v>
      </c>
      <c r="AB69" s="182"/>
      <c r="AC69" s="183" t="s">
        <v>705</v>
      </c>
      <c r="AD69" s="260" t="s">
        <v>750</v>
      </c>
      <c r="AE69" s="182">
        <v>400</v>
      </c>
      <c r="AF69" s="185">
        <f t="shared" si="117"/>
        <v>400</v>
      </c>
      <c r="AG69" s="182">
        <v>0</v>
      </c>
      <c r="AH69" s="185">
        <f t="shared" si="118"/>
        <v>485</v>
      </c>
      <c r="AI69" s="185">
        <f t="shared" si="119"/>
        <v>585</v>
      </c>
      <c r="AJ69" s="185">
        <f t="shared" si="120"/>
        <v>100</v>
      </c>
      <c r="AK69" s="182"/>
      <c r="AL69" s="183" t="s">
        <v>705</v>
      </c>
      <c r="AM69" s="260" t="s">
        <v>750</v>
      </c>
      <c r="AN69" s="182">
        <v>0</v>
      </c>
      <c r="AO69" s="185">
        <f t="shared" si="121"/>
        <v>0</v>
      </c>
      <c r="AP69" s="182">
        <v>0</v>
      </c>
      <c r="AQ69" s="182">
        <v>0</v>
      </c>
      <c r="AR69" s="185">
        <f t="shared" si="122"/>
        <v>0</v>
      </c>
      <c r="AS69" s="182">
        <v>0</v>
      </c>
      <c r="AT69" s="182"/>
      <c r="AU69" s="183" t="s">
        <v>705</v>
      </c>
      <c r="AV69" s="260" t="s">
        <v>750</v>
      </c>
      <c r="AW69" s="185">
        <f t="shared" si="123"/>
        <v>885</v>
      </c>
      <c r="AX69" s="185">
        <f t="shared" si="124"/>
        <v>985</v>
      </c>
      <c r="AY69" s="185">
        <f t="shared" si="125"/>
        <v>100</v>
      </c>
      <c r="AZ69" s="185">
        <f t="shared" si="126"/>
        <v>400</v>
      </c>
      <c r="BA69" s="185">
        <f t="shared" si="127"/>
        <v>400</v>
      </c>
      <c r="BB69" s="185">
        <f t="shared" si="128"/>
        <v>0</v>
      </c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</row>
    <row r="70" spans="1:67" ht="18" customHeight="1">
      <c r="A70" s="182"/>
      <c r="B70" s="183" t="s">
        <v>717</v>
      </c>
      <c r="C70" s="260" t="s">
        <v>739</v>
      </c>
      <c r="D70" s="182">
        <v>0</v>
      </c>
      <c r="E70" s="185">
        <f t="shared" si="129"/>
        <v>0</v>
      </c>
      <c r="F70" s="182">
        <v>0</v>
      </c>
      <c r="G70" s="182">
        <v>0</v>
      </c>
      <c r="H70" s="185">
        <f t="shared" si="130"/>
        <v>0</v>
      </c>
      <c r="I70" s="182">
        <v>0</v>
      </c>
      <c r="J70" s="182"/>
      <c r="K70" s="183" t="s">
        <v>717</v>
      </c>
      <c r="L70" s="260" t="s">
        <v>739</v>
      </c>
      <c r="M70" s="182">
        <v>0</v>
      </c>
      <c r="N70" s="185">
        <f t="shared" si="111"/>
        <v>0</v>
      </c>
      <c r="O70" s="182">
        <v>0</v>
      </c>
      <c r="P70" s="182">
        <v>0</v>
      </c>
      <c r="Q70" s="185">
        <f t="shared" si="112"/>
        <v>0</v>
      </c>
      <c r="R70" s="182">
        <v>0</v>
      </c>
      <c r="S70" s="182"/>
      <c r="T70" s="183" t="s">
        <v>717</v>
      </c>
      <c r="U70" s="260" t="s">
        <v>739</v>
      </c>
      <c r="V70" s="185">
        <f t="shared" si="113"/>
        <v>0</v>
      </c>
      <c r="W70" s="185">
        <f t="shared" si="114"/>
        <v>0</v>
      </c>
      <c r="X70" s="185">
        <f t="shared" si="115"/>
        <v>0</v>
      </c>
      <c r="Y70" s="182">
        <v>110</v>
      </c>
      <c r="Z70" s="185">
        <f t="shared" si="116"/>
        <v>160</v>
      </c>
      <c r="AA70" s="182">
        <v>50</v>
      </c>
      <c r="AB70" s="182"/>
      <c r="AC70" s="183" t="s">
        <v>717</v>
      </c>
      <c r="AD70" s="260" t="s">
        <v>739</v>
      </c>
      <c r="AE70" s="182">
        <v>0</v>
      </c>
      <c r="AF70" s="185">
        <f t="shared" si="117"/>
        <v>0</v>
      </c>
      <c r="AG70" s="182">
        <v>0</v>
      </c>
      <c r="AH70" s="185">
        <f t="shared" si="118"/>
        <v>110</v>
      </c>
      <c r="AI70" s="185">
        <f t="shared" si="119"/>
        <v>160</v>
      </c>
      <c r="AJ70" s="185">
        <f t="shared" si="120"/>
        <v>50</v>
      </c>
      <c r="AK70" s="182"/>
      <c r="AL70" s="183" t="s">
        <v>717</v>
      </c>
      <c r="AM70" s="260" t="s">
        <v>739</v>
      </c>
      <c r="AN70" s="182">
        <v>0</v>
      </c>
      <c r="AO70" s="185">
        <f t="shared" si="121"/>
        <v>0</v>
      </c>
      <c r="AP70" s="182">
        <v>0</v>
      </c>
      <c r="AQ70" s="182">
        <v>0</v>
      </c>
      <c r="AR70" s="185">
        <f t="shared" si="122"/>
        <v>0</v>
      </c>
      <c r="AS70" s="182">
        <v>0</v>
      </c>
      <c r="AT70" s="182"/>
      <c r="AU70" s="183" t="s">
        <v>717</v>
      </c>
      <c r="AV70" s="260" t="s">
        <v>739</v>
      </c>
      <c r="AW70" s="185">
        <f t="shared" si="123"/>
        <v>110</v>
      </c>
      <c r="AX70" s="185">
        <f t="shared" si="124"/>
        <v>160</v>
      </c>
      <c r="AY70" s="185">
        <f t="shared" si="125"/>
        <v>50</v>
      </c>
      <c r="AZ70" s="185">
        <f t="shared" si="126"/>
        <v>0</v>
      </c>
      <c r="BA70" s="185">
        <f t="shared" si="127"/>
        <v>0</v>
      </c>
      <c r="BB70" s="185">
        <f t="shared" si="128"/>
        <v>0</v>
      </c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</row>
    <row r="71" spans="1:67" ht="18" customHeight="1">
      <c r="A71" s="182"/>
      <c r="B71" s="183" t="s">
        <v>732</v>
      </c>
      <c r="C71" s="260" t="s">
        <v>740</v>
      </c>
      <c r="D71" s="182">
        <v>0</v>
      </c>
      <c r="E71" s="185">
        <f t="shared" si="129"/>
        <v>0</v>
      </c>
      <c r="F71" s="182">
        <v>0</v>
      </c>
      <c r="G71" s="182">
        <v>0</v>
      </c>
      <c r="H71" s="185">
        <f t="shared" si="130"/>
        <v>0</v>
      </c>
      <c r="I71" s="182">
        <v>0</v>
      </c>
      <c r="J71" s="182"/>
      <c r="K71" s="183" t="s">
        <v>732</v>
      </c>
      <c r="L71" s="260" t="s">
        <v>740</v>
      </c>
      <c r="M71" s="182">
        <v>0</v>
      </c>
      <c r="N71" s="185">
        <f t="shared" si="111"/>
        <v>0</v>
      </c>
      <c r="O71" s="182">
        <v>0</v>
      </c>
      <c r="P71" s="182">
        <v>0</v>
      </c>
      <c r="Q71" s="185">
        <f t="shared" si="112"/>
        <v>0</v>
      </c>
      <c r="R71" s="182">
        <v>0</v>
      </c>
      <c r="S71" s="182"/>
      <c r="T71" s="183" t="s">
        <v>732</v>
      </c>
      <c r="U71" s="260" t="s">
        <v>740</v>
      </c>
      <c r="V71" s="185">
        <f t="shared" si="113"/>
        <v>0</v>
      </c>
      <c r="W71" s="185">
        <f t="shared" si="114"/>
        <v>0</v>
      </c>
      <c r="X71" s="185">
        <f t="shared" si="115"/>
        <v>0</v>
      </c>
      <c r="Y71" s="182">
        <v>100</v>
      </c>
      <c r="Z71" s="185">
        <f t="shared" si="116"/>
        <v>320</v>
      </c>
      <c r="AA71" s="182">
        <v>220</v>
      </c>
      <c r="AB71" s="182"/>
      <c r="AC71" s="183" t="s">
        <v>732</v>
      </c>
      <c r="AD71" s="260" t="s">
        <v>740</v>
      </c>
      <c r="AE71" s="182">
        <v>0</v>
      </c>
      <c r="AF71" s="185">
        <f t="shared" si="117"/>
        <v>0</v>
      </c>
      <c r="AG71" s="182">
        <v>0</v>
      </c>
      <c r="AH71" s="185">
        <f t="shared" si="118"/>
        <v>100</v>
      </c>
      <c r="AI71" s="185">
        <f t="shared" si="119"/>
        <v>320</v>
      </c>
      <c r="AJ71" s="185">
        <f t="shared" si="120"/>
        <v>220</v>
      </c>
      <c r="AK71" s="182"/>
      <c r="AL71" s="183" t="s">
        <v>732</v>
      </c>
      <c r="AM71" s="260" t="s">
        <v>740</v>
      </c>
      <c r="AN71" s="182">
        <v>0</v>
      </c>
      <c r="AO71" s="185">
        <f t="shared" si="121"/>
        <v>0</v>
      </c>
      <c r="AP71" s="182">
        <v>0</v>
      </c>
      <c r="AQ71" s="182">
        <v>0</v>
      </c>
      <c r="AR71" s="185">
        <f t="shared" si="122"/>
        <v>0</v>
      </c>
      <c r="AS71" s="182">
        <v>0</v>
      </c>
      <c r="AT71" s="182"/>
      <c r="AU71" s="183" t="s">
        <v>732</v>
      </c>
      <c r="AV71" s="260" t="s">
        <v>740</v>
      </c>
      <c r="AW71" s="185">
        <f t="shared" si="123"/>
        <v>100</v>
      </c>
      <c r="AX71" s="185">
        <f t="shared" si="124"/>
        <v>320</v>
      </c>
      <c r="AY71" s="185">
        <f t="shared" si="125"/>
        <v>220</v>
      </c>
      <c r="AZ71" s="185">
        <f t="shared" si="126"/>
        <v>0</v>
      </c>
      <c r="BA71" s="185">
        <f t="shared" si="127"/>
        <v>0</v>
      </c>
      <c r="BB71" s="185">
        <f t="shared" si="128"/>
        <v>0</v>
      </c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</row>
    <row r="72" spans="1:67" ht="18" customHeight="1">
      <c r="A72" s="182"/>
      <c r="B72" s="183" t="s">
        <v>733</v>
      </c>
      <c r="C72" s="260" t="s">
        <v>741</v>
      </c>
      <c r="D72" s="182">
        <v>387</v>
      </c>
      <c r="E72" s="185">
        <f t="shared" si="129"/>
        <v>467</v>
      </c>
      <c r="F72" s="182">
        <v>80</v>
      </c>
      <c r="G72" s="182">
        <v>0</v>
      </c>
      <c r="H72" s="185">
        <f t="shared" si="130"/>
        <v>0</v>
      </c>
      <c r="I72" s="182">
        <v>0</v>
      </c>
      <c r="J72" s="182"/>
      <c r="K72" s="183" t="s">
        <v>733</v>
      </c>
      <c r="L72" s="260" t="s">
        <v>741</v>
      </c>
      <c r="M72" s="182">
        <v>0</v>
      </c>
      <c r="N72" s="185">
        <f t="shared" si="111"/>
        <v>0</v>
      </c>
      <c r="O72" s="182">
        <v>0</v>
      </c>
      <c r="P72" s="182">
        <v>0</v>
      </c>
      <c r="Q72" s="185">
        <f t="shared" si="112"/>
        <v>0</v>
      </c>
      <c r="R72" s="182">
        <v>0</v>
      </c>
      <c r="S72" s="182"/>
      <c r="T72" s="183" t="s">
        <v>733</v>
      </c>
      <c r="U72" s="260" t="s">
        <v>741</v>
      </c>
      <c r="V72" s="185">
        <f t="shared" si="113"/>
        <v>0</v>
      </c>
      <c r="W72" s="185">
        <f t="shared" si="114"/>
        <v>0</v>
      </c>
      <c r="X72" s="185">
        <f t="shared" si="115"/>
        <v>0</v>
      </c>
      <c r="Y72" s="182">
        <v>4220</v>
      </c>
      <c r="Z72" s="185">
        <f t="shared" si="116"/>
        <v>5300</v>
      </c>
      <c r="AA72" s="182">
        <v>1080</v>
      </c>
      <c r="AB72" s="182"/>
      <c r="AC72" s="183" t="s">
        <v>733</v>
      </c>
      <c r="AD72" s="260" t="s">
        <v>741</v>
      </c>
      <c r="AE72" s="182">
        <v>0</v>
      </c>
      <c r="AF72" s="185">
        <f t="shared" si="117"/>
        <v>0</v>
      </c>
      <c r="AG72" s="182">
        <v>0</v>
      </c>
      <c r="AH72" s="185">
        <f t="shared" si="118"/>
        <v>4220</v>
      </c>
      <c r="AI72" s="185">
        <f t="shared" si="119"/>
        <v>5300</v>
      </c>
      <c r="AJ72" s="185">
        <f t="shared" si="120"/>
        <v>1080</v>
      </c>
      <c r="AK72" s="182"/>
      <c r="AL72" s="183" t="s">
        <v>733</v>
      </c>
      <c r="AM72" s="260" t="s">
        <v>741</v>
      </c>
      <c r="AN72" s="182">
        <v>0</v>
      </c>
      <c r="AO72" s="185">
        <f t="shared" si="121"/>
        <v>0</v>
      </c>
      <c r="AP72" s="182">
        <v>0</v>
      </c>
      <c r="AQ72" s="182">
        <v>0</v>
      </c>
      <c r="AR72" s="185">
        <f t="shared" si="122"/>
        <v>0</v>
      </c>
      <c r="AS72" s="182">
        <v>0</v>
      </c>
      <c r="AT72" s="182"/>
      <c r="AU72" s="183" t="s">
        <v>733</v>
      </c>
      <c r="AV72" s="260" t="s">
        <v>741</v>
      </c>
      <c r="AW72" s="185">
        <f t="shared" si="123"/>
        <v>4607</v>
      </c>
      <c r="AX72" s="185">
        <f t="shared" si="124"/>
        <v>5767</v>
      </c>
      <c r="AY72" s="185">
        <f t="shared" si="125"/>
        <v>1160</v>
      </c>
      <c r="AZ72" s="185">
        <f t="shared" si="126"/>
        <v>0</v>
      </c>
      <c r="BA72" s="185">
        <f t="shared" si="127"/>
        <v>0</v>
      </c>
      <c r="BB72" s="185">
        <f t="shared" si="128"/>
        <v>0</v>
      </c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</row>
    <row r="73" spans="1:67" ht="18" customHeight="1">
      <c r="A73" s="182"/>
      <c r="B73" s="183" t="s">
        <v>734</v>
      </c>
      <c r="C73" s="260" t="s">
        <v>742</v>
      </c>
      <c r="D73" s="182">
        <v>42</v>
      </c>
      <c r="E73" s="185">
        <f t="shared" si="129"/>
        <v>42</v>
      </c>
      <c r="F73" s="182">
        <v>0</v>
      </c>
      <c r="G73" s="182">
        <v>0</v>
      </c>
      <c r="H73" s="185">
        <f t="shared" si="130"/>
        <v>0</v>
      </c>
      <c r="I73" s="182">
        <v>0</v>
      </c>
      <c r="J73" s="182"/>
      <c r="K73" s="183" t="s">
        <v>734</v>
      </c>
      <c r="L73" s="260" t="s">
        <v>742</v>
      </c>
      <c r="M73" s="182">
        <v>429</v>
      </c>
      <c r="N73" s="185">
        <f t="shared" si="111"/>
        <v>500</v>
      </c>
      <c r="O73" s="182">
        <v>71</v>
      </c>
      <c r="P73" s="182">
        <v>0</v>
      </c>
      <c r="Q73" s="185">
        <f t="shared" si="112"/>
        <v>0</v>
      </c>
      <c r="R73" s="182">
        <v>0</v>
      </c>
      <c r="S73" s="182"/>
      <c r="T73" s="183" t="s">
        <v>734</v>
      </c>
      <c r="U73" s="260" t="s">
        <v>742</v>
      </c>
      <c r="V73" s="185">
        <f t="shared" si="113"/>
        <v>429</v>
      </c>
      <c r="W73" s="185">
        <f t="shared" si="114"/>
        <v>500</v>
      </c>
      <c r="X73" s="185">
        <f t="shared" si="115"/>
        <v>71</v>
      </c>
      <c r="Y73" s="182">
        <v>23055</v>
      </c>
      <c r="Z73" s="185">
        <f t="shared" si="116"/>
        <v>25127</v>
      </c>
      <c r="AA73" s="182">
        <v>2072</v>
      </c>
      <c r="AB73" s="182"/>
      <c r="AC73" s="183" t="s">
        <v>734</v>
      </c>
      <c r="AD73" s="260" t="s">
        <v>742</v>
      </c>
      <c r="AE73" s="182">
        <v>0</v>
      </c>
      <c r="AF73" s="185">
        <f t="shared" si="117"/>
        <v>0</v>
      </c>
      <c r="AG73" s="182">
        <v>0</v>
      </c>
      <c r="AH73" s="185">
        <f t="shared" si="118"/>
        <v>23055</v>
      </c>
      <c r="AI73" s="185">
        <f t="shared" si="119"/>
        <v>25127</v>
      </c>
      <c r="AJ73" s="185">
        <f t="shared" si="120"/>
        <v>2072</v>
      </c>
      <c r="AK73" s="182"/>
      <c r="AL73" s="183" t="s">
        <v>734</v>
      </c>
      <c r="AM73" s="260" t="s">
        <v>742</v>
      </c>
      <c r="AN73" s="182">
        <v>0</v>
      </c>
      <c r="AO73" s="185">
        <f t="shared" si="121"/>
        <v>0</v>
      </c>
      <c r="AP73" s="182">
        <v>0</v>
      </c>
      <c r="AQ73" s="182">
        <v>0</v>
      </c>
      <c r="AR73" s="185">
        <f t="shared" si="122"/>
        <v>0</v>
      </c>
      <c r="AS73" s="182">
        <v>0</v>
      </c>
      <c r="AT73" s="182"/>
      <c r="AU73" s="183" t="s">
        <v>734</v>
      </c>
      <c r="AV73" s="260" t="s">
        <v>742</v>
      </c>
      <c r="AW73" s="185">
        <f t="shared" si="123"/>
        <v>23526</v>
      </c>
      <c r="AX73" s="185">
        <f t="shared" si="124"/>
        <v>25669</v>
      </c>
      <c r="AY73" s="185">
        <f t="shared" si="125"/>
        <v>2143</v>
      </c>
      <c r="AZ73" s="185">
        <f t="shared" si="126"/>
        <v>0</v>
      </c>
      <c r="BA73" s="185">
        <f t="shared" si="127"/>
        <v>0</v>
      </c>
      <c r="BB73" s="185">
        <f t="shared" si="128"/>
        <v>0</v>
      </c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</row>
    <row r="74" spans="1:67" ht="18" customHeight="1">
      <c r="A74" s="182"/>
      <c r="B74" s="183" t="s">
        <v>746</v>
      </c>
      <c r="C74" s="260" t="s">
        <v>826</v>
      </c>
      <c r="D74" s="182">
        <v>0</v>
      </c>
      <c r="E74" s="185">
        <f>(D74+F74)</f>
        <v>0</v>
      </c>
      <c r="F74" s="182">
        <v>0</v>
      </c>
      <c r="G74" s="182">
        <v>0</v>
      </c>
      <c r="H74" s="185">
        <f t="shared" si="130"/>
        <v>0</v>
      </c>
      <c r="I74" s="182">
        <v>0</v>
      </c>
      <c r="J74" s="182"/>
      <c r="K74" s="183" t="s">
        <v>746</v>
      </c>
      <c r="L74" s="260" t="s">
        <v>826</v>
      </c>
      <c r="M74" s="182">
        <v>0</v>
      </c>
      <c r="N74" s="185">
        <f>(M74+O74)</f>
        <v>0</v>
      </c>
      <c r="O74" s="182">
        <v>0</v>
      </c>
      <c r="P74" s="182">
        <v>0</v>
      </c>
      <c r="Q74" s="185">
        <f>(P74+R74)</f>
        <v>0</v>
      </c>
      <c r="R74" s="182">
        <v>0</v>
      </c>
      <c r="S74" s="182"/>
      <c r="T74" s="183" t="s">
        <v>746</v>
      </c>
      <c r="U74" s="260" t="s">
        <v>826</v>
      </c>
      <c r="V74" s="185">
        <f>(M74-P74)</f>
        <v>0</v>
      </c>
      <c r="W74" s="185">
        <f>(V74+X74)</f>
        <v>0</v>
      </c>
      <c r="X74" s="185">
        <f>(O74-R74)</f>
        <v>0</v>
      </c>
      <c r="Y74" s="182">
        <v>1234</v>
      </c>
      <c r="Z74" s="185">
        <f>(Y74+AA74)</f>
        <v>1234</v>
      </c>
      <c r="AA74" s="182">
        <v>0</v>
      </c>
      <c r="AB74" s="182"/>
      <c r="AC74" s="183" t="s">
        <v>746</v>
      </c>
      <c r="AD74" s="260" t="s">
        <v>826</v>
      </c>
      <c r="AE74" s="182">
        <v>0</v>
      </c>
      <c r="AF74" s="185">
        <f>(AE74+AG74)</f>
        <v>0</v>
      </c>
      <c r="AG74" s="182">
        <v>0</v>
      </c>
      <c r="AH74" s="185">
        <f>(Y74-AE74)</f>
        <v>1234</v>
      </c>
      <c r="AI74" s="185">
        <f>(AH74+AJ74)</f>
        <v>1234</v>
      </c>
      <c r="AJ74" s="185">
        <f>(AA74-AG74)</f>
        <v>0</v>
      </c>
      <c r="AK74" s="182"/>
      <c r="AL74" s="183" t="s">
        <v>746</v>
      </c>
      <c r="AM74" s="260" t="s">
        <v>826</v>
      </c>
      <c r="AN74" s="182">
        <v>0</v>
      </c>
      <c r="AO74" s="185">
        <f>(AN74+AP74)</f>
        <v>0</v>
      </c>
      <c r="AP74" s="182">
        <v>0</v>
      </c>
      <c r="AQ74" s="182">
        <v>0</v>
      </c>
      <c r="AR74" s="185">
        <f>(AQ74+AS74)</f>
        <v>0</v>
      </c>
      <c r="AS74" s="182">
        <v>0</v>
      </c>
      <c r="AT74" s="182"/>
      <c r="AU74" s="183" t="s">
        <v>746</v>
      </c>
      <c r="AV74" s="260" t="s">
        <v>826</v>
      </c>
      <c r="AW74" s="185">
        <f>(D74+G74+M74+Y74+AN74+AQ74)</f>
        <v>1234</v>
      </c>
      <c r="AX74" s="185">
        <f>(AW74+AY74)</f>
        <v>1234</v>
      </c>
      <c r="AY74" s="185">
        <f>(F74+I74+O74+AA74+AP74+AS74)</f>
        <v>0</v>
      </c>
      <c r="AZ74" s="185">
        <f>(AE74+AN74+AQ74)</f>
        <v>0</v>
      </c>
      <c r="BA74" s="185">
        <f>(AZ74+BB74)</f>
        <v>0</v>
      </c>
      <c r="BB74" s="185">
        <f>(AG74+AP74+AS74)</f>
        <v>0</v>
      </c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</row>
    <row r="75" spans="1:67" ht="18" customHeight="1">
      <c r="A75" s="182"/>
      <c r="B75" s="183" t="s">
        <v>787</v>
      </c>
      <c r="C75" s="260" t="s">
        <v>743</v>
      </c>
      <c r="D75" s="182">
        <v>0</v>
      </c>
      <c r="E75" s="185">
        <f t="shared" si="129"/>
        <v>0</v>
      </c>
      <c r="F75" s="182">
        <v>0</v>
      </c>
      <c r="G75" s="182">
        <v>0</v>
      </c>
      <c r="H75" s="185">
        <f t="shared" si="130"/>
        <v>0</v>
      </c>
      <c r="I75" s="182">
        <v>0</v>
      </c>
      <c r="J75" s="182"/>
      <c r="K75" s="183" t="s">
        <v>787</v>
      </c>
      <c r="L75" s="260" t="s">
        <v>743</v>
      </c>
      <c r="M75" s="182">
        <v>302</v>
      </c>
      <c r="N75" s="185">
        <f t="shared" si="111"/>
        <v>302</v>
      </c>
      <c r="O75" s="182">
        <v>0</v>
      </c>
      <c r="P75" s="182">
        <v>0</v>
      </c>
      <c r="Q75" s="185">
        <f t="shared" si="112"/>
        <v>0</v>
      </c>
      <c r="R75" s="182">
        <v>0</v>
      </c>
      <c r="S75" s="182"/>
      <c r="T75" s="183" t="s">
        <v>787</v>
      </c>
      <c r="U75" s="260" t="s">
        <v>743</v>
      </c>
      <c r="V75" s="185">
        <f t="shared" si="113"/>
        <v>302</v>
      </c>
      <c r="W75" s="185">
        <f t="shared" si="114"/>
        <v>302</v>
      </c>
      <c r="X75" s="185">
        <f t="shared" si="115"/>
        <v>0</v>
      </c>
      <c r="Y75" s="182">
        <v>1120</v>
      </c>
      <c r="Z75" s="185">
        <f t="shared" si="116"/>
        <v>1120</v>
      </c>
      <c r="AA75" s="182">
        <v>0</v>
      </c>
      <c r="AB75" s="182"/>
      <c r="AC75" s="183" t="s">
        <v>787</v>
      </c>
      <c r="AD75" s="260" t="s">
        <v>743</v>
      </c>
      <c r="AE75" s="182">
        <v>0</v>
      </c>
      <c r="AF75" s="185">
        <f t="shared" si="117"/>
        <v>0</v>
      </c>
      <c r="AG75" s="182">
        <v>0</v>
      </c>
      <c r="AH75" s="185">
        <f t="shared" si="118"/>
        <v>1120</v>
      </c>
      <c r="AI75" s="185">
        <f t="shared" si="119"/>
        <v>1120</v>
      </c>
      <c r="AJ75" s="185">
        <f t="shared" si="120"/>
        <v>0</v>
      </c>
      <c r="AK75" s="182"/>
      <c r="AL75" s="183" t="s">
        <v>787</v>
      </c>
      <c r="AM75" s="260" t="s">
        <v>743</v>
      </c>
      <c r="AN75" s="182">
        <v>0</v>
      </c>
      <c r="AO75" s="185">
        <f t="shared" si="121"/>
        <v>0</v>
      </c>
      <c r="AP75" s="182">
        <v>0</v>
      </c>
      <c r="AQ75" s="182">
        <v>0</v>
      </c>
      <c r="AR75" s="185">
        <f t="shared" si="122"/>
        <v>0</v>
      </c>
      <c r="AS75" s="182">
        <v>0</v>
      </c>
      <c r="AT75" s="182"/>
      <c r="AU75" s="183" t="s">
        <v>787</v>
      </c>
      <c r="AV75" s="260" t="s">
        <v>743</v>
      </c>
      <c r="AW75" s="185">
        <f t="shared" si="123"/>
        <v>1422</v>
      </c>
      <c r="AX75" s="185">
        <f t="shared" si="124"/>
        <v>1422</v>
      </c>
      <c r="AY75" s="185">
        <f t="shared" si="125"/>
        <v>0</v>
      </c>
      <c r="AZ75" s="185">
        <f t="shared" si="126"/>
        <v>0</v>
      </c>
      <c r="BA75" s="185">
        <f t="shared" si="127"/>
        <v>0</v>
      </c>
      <c r="BB75" s="185">
        <f t="shared" si="128"/>
        <v>0</v>
      </c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</row>
    <row r="76" spans="1:67" ht="18" customHeight="1">
      <c r="A76" s="182"/>
      <c r="B76" s="183" t="s">
        <v>747</v>
      </c>
      <c r="C76" s="260" t="s">
        <v>744</v>
      </c>
      <c r="D76" s="182">
        <v>356</v>
      </c>
      <c r="E76" s="185">
        <f t="shared" si="129"/>
        <v>410</v>
      </c>
      <c r="F76" s="182">
        <v>54</v>
      </c>
      <c r="G76" s="182">
        <v>0</v>
      </c>
      <c r="H76" s="185">
        <f t="shared" si="130"/>
        <v>0</v>
      </c>
      <c r="I76" s="182">
        <v>0</v>
      </c>
      <c r="J76" s="182"/>
      <c r="K76" s="183" t="s">
        <v>747</v>
      </c>
      <c r="L76" s="260" t="s">
        <v>744</v>
      </c>
      <c r="M76" s="182">
        <v>25</v>
      </c>
      <c r="N76" s="185">
        <f t="shared" si="111"/>
        <v>25</v>
      </c>
      <c r="O76" s="182">
        <v>0</v>
      </c>
      <c r="P76" s="182">
        <v>0</v>
      </c>
      <c r="Q76" s="185">
        <f t="shared" si="112"/>
        <v>0</v>
      </c>
      <c r="R76" s="182">
        <v>0</v>
      </c>
      <c r="S76" s="182"/>
      <c r="T76" s="183" t="s">
        <v>747</v>
      </c>
      <c r="U76" s="260" t="s">
        <v>744</v>
      </c>
      <c r="V76" s="185">
        <f t="shared" si="113"/>
        <v>25</v>
      </c>
      <c r="W76" s="185">
        <f t="shared" si="114"/>
        <v>25</v>
      </c>
      <c r="X76" s="185">
        <f t="shared" si="115"/>
        <v>0</v>
      </c>
      <c r="Y76" s="182">
        <v>2815</v>
      </c>
      <c r="Z76" s="185">
        <f t="shared" si="116"/>
        <v>3350</v>
      </c>
      <c r="AA76" s="182">
        <v>535</v>
      </c>
      <c r="AB76" s="182"/>
      <c r="AC76" s="183" t="s">
        <v>747</v>
      </c>
      <c r="AD76" s="260" t="s">
        <v>744</v>
      </c>
      <c r="AE76" s="182">
        <v>20</v>
      </c>
      <c r="AF76" s="185">
        <f t="shared" si="117"/>
        <v>20</v>
      </c>
      <c r="AG76" s="182">
        <v>0</v>
      </c>
      <c r="AH76" s="185">
        <f t="shared" si="118"/>
        <v>2795</v>
      </c>
      <c r="AI76" s="185">
        <f t="shared" si="119"/>
        <v>3330</v>
      </c>
      <c r="AJ76" s="185">
        <f t="shared" si="120"/>
        <v>535</v>
      </c>
      <c r="AK76" s="182"/>
      <c r="AL76" s="183" t="s">
        <v>747</v>
      </c>
      <c r="AM76" s="260" t="s">
        <v>744</v>
      </c>
      <c r="AN76" s="182">
        <v>0</v>
      </c>
      <c r="AO76" s="185">
        <f t="shared" si="121"/>
        <v>0</v>
      </c>
      <c r="AP76" s="182">
        <v>0</v>
      </c>
      <c r="AQ76" s="182">
        <v>0</v>
      </c>
      <c r="AR76" s="185">
        <f t="shared" si="122"/>
        <v>0</v>
      </c>
      <c r="AS76" s="182">
        <v>0</v>
      </c>
      <c r="AT76" s="182"/>
      <c r="AU76" s="183" t="s">
        <v>747</v>
      </c>
      <c r="AV76" s="260" t="s">
        <v>744</v>
      </c>
      <c r="AW76" s="185">
        <f t="shared" si="123"/>
        <v>3196</v>
      </c>
      <c r="AX76" s="185">
        <f t="shared" si="124"/>
        <v>3785</v>
      </c>
      <c r="AY76" s="185">
        <f t="shared" si="125"/>
        <v>589</v>
      </c>
      <c r="AZ76" s="185">
        <f t="shared" si="126"/>
        <v>20</v>
      </c>
      <c r="BA76" s="185">
        <f t="shared" si="127"/>
        <v>20</v>
      </c>
      <c r="BB76" s="185">
        <f t="shared" si="128"/>
        <v>0</v>
      </c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</row>
    <row r="77" spans="1:67" ht="18" customHeight="1">
      <c r="A77" s="182"/>
      <c r="B77" s="183" t="s">
        <v>748</v>
      </c>
      <c r="C77" s="182" t="s">
        <v>751</v>
      </c>
      <c r="D77" s="182">
        <v>0</v>
      </c>
      <c r="E77" s="185">
        <f t="shared" si="129"/>
        <v>0</v>
      </c>
      <c r="F77" s="182">
        <v>0</v>
      </c>
      <c r="G77" s="182">
        <v>0</v>
      </c>
      <c r="H77" s="185">
        <f t="shared" si="130"/>
        <v>0</v>
      </c>
      <c r="I77" s="182">
        <v>0</v>
      </c>
      <c r="J77" s="182"/>
      <c r="K77" s="183" t="s">
        <v>748</v>
      </c>
      <c r="L77" s="182" t="s">
        <v>751</v>
      </c>
      <c r="M77" s="182">
        <v>88</v>
      </c>
      <c r="N77" s="185">
        <f t="shared" si="111"/>
        <v>138</v>
      </c>
      <c r="O77" s="182">
        <v>50</v>
      </c>
      <c r="P77" s="182">
        <v>0</v>
      </c>
      <c r="Q77" s="185">
        <f t="shared" si="112"/>
        <v>0</v>
      </c>
      <c r="R77" s="182">
        <v>0</v>
      </c>
      <c r="S77" s="182"/>
      <c r="T77" s="183" t="s">
        <v>748</v>
      </c>
      <c r="U77" s="182" t="s">
        <v>751</v>
      </c>
      <c r="V77" s="185">
        <f t="shared" si="113"/>
        <v>88</v>
      </c>
      <c r="W77" s="185">
        <f t="shared" si="114"/>
        <v>138</v>
      </c>
      <c r="X77" s="185">
        <f t="shared" si="115"/>
        <v>50</v>
      </c>
      <c r="Y77" s="182">
        <v>0</v>
      </c>
      <c r="Z77" s="185">
        <f t="shared" si="116"/>
        <v>0</v>
      </c>
      <c r="AA77" s="182">
        <v>0</v>
      </c>
      <c r="AB77" s="182"/>
      <c r="AC77" s="183" t="s">
        <v>748</v>
      </c>
      <c r="AD77" s="182" t="s">
        <v>751</v>
      </c>
      <c r="AE77" s="182">
        <v>0</v>
      </c>
      <c r="AF77" s="185">
        <f t="shared" si="117"/>
        <v>0</v>
      </c>
      <c r="AG77" s="182">
        <v>0</v>
      </c>
      <c r="AH77" s="185">
        <f t="shared" si="118"/>
        <v>0</v>
      </c>
      <c r="AI77" s="185">
        <f t="shared" si="119"/>
        <v>0</v>
      </c>
      <c r="AJ77" s="185">
        <f t="shared" si="120"/>
        <v>0</v>
      </c>
      <c r="AK77" s="182"/>
      <c r="AL77" s="183" t="s">
        <v>748</v>
      </c>
      <c r="AM77" s="182" t="s">
        <v>751</v>
      </c>
      <c r="AN77" s="182">
        <v>0</v>
      </c>
      <c r="AO77" s="185">
        <f t="shared" si="121"/>
        <v>0</v>
      </c>
      <c r="AP77" s="182">
        <v>0</v>
      </c>
      <c r="AQ77" s="182">
        <v>0</v>
      </c>
      <c r="AR77" s="185">
        <f t="shared" si="122"/>
        <v>0</v>
      </c>
      <c r="AS77" s="182">
        <v>0</v>
      </c>
      <c r="AT77" s="182"/>
      <c r="AU77" s="183" t="s">
        <v>748</v>
      </c>
      <c r="AV77" s="182" t="s">
        <v>751</v>
      </c>
      <c r="AW77" s="185">
        <f t="shared" si="123"/>
        <v>88</v>
      </c>
      <c r="AX77" s="185">
        <f t="shared" si="124"/>
        <v>138</v>
      </c>
      <c r="AY77" s="185">
        <f t="shared" si="125"/>
        <v>50</v>
      </c>
      <c r="AZ77" s="185">
        <f t="shared" si="126"/>
        <v>0</v>
      </c>
      <c r="BA77" s="185">
        <f t="shared" si="127"/>
        <v>0</v>
      </c>
      <c r="BB77" s="185">
        <f t="shared" si="128"/>
        <v>0</v>
      </c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</row>
    <row r="78" spans="1:67" ht="18" customHeight="1">
      <c r="A78" s="182"/>
      <c r="B78" s="183" t="s">
        <v>749</v>
      </c>
      <c r="C78" s="182" t="s">
        <v>752</v>
      </c>
      <c r="D78" s="182">
        <v>0</v>
      </c>
      <c r="E78" s="185">
        <f t="shared" si="129"/>
        <v>0</v>
      </c>
      <c r="F78" s="182">
        <v>0</v>
      </c>
      <c r="G78" s="182">
        <v>0</v>
      </c>
      <c r="H78" s="185">
        <f t="shared" si="130"/>
        <v>0</v>
      </c>
      <c r="I78" s="182">
        <v>0</v>
      </c>
      <c r="J78" s="182"/>
      <c r="K78" s="183" t="s">
        <v>749</v>
      </c>
      <c r="L78" s="182" t="s">
        <v>752</v>
      </c>
      <c r="M78" s="182">
        <v>0</v>
      </c>
      <c r="N78" s="185">
        <f t="shared" si="111"/>
        <v>0</v>
      </c>
      <c r="O78" s="182">
        <v>0</v>
      </c>
      <c r="P78" s="182">
        <v>0</v>
      </c>
      <c r="Q78" s="185">
        <f t="shared" si="112"/>
        <v>0</v>
      </c>
      <c r="R78" s="182">
        <v>0</v>
      </c>
      <c r="S78" s="182"/>
      <c r="T78" s="183" t="s">
        <v>749</v>
      </c>
      <c r="U78" s="182" t="s">
        <v>752</v>
      </c>
      <c r="V78" s="185">
        <f t="shared" si="113"/>
        <v>0</v>
      </c>
      <c r="W78" s="185">
        <f t="shared" si="114"/>
        <v>0</v>
      </c>
      <c r="X78" s="185">
        <f t="shared" si="115"/>
        <v>0</v>
      </c>
      <c r="Y78" s="182">
        <v>289</v>
      </c>
      <c r="Z78" s="185">
        <f t="shared" si="116"/>
        <v>402</v>
      </c>
      <c r="AA78" s="182">
        <v>113</v>
      </c>
      <c r="AB78" s="182"/>
      <c r="AC78" s="183" t="s">
        <v>749</v>
      </c>
      <c r="AD78" s="182" t="s">
        <v>752</v>
      </c>
      <c r="AE78" s="182">
        <v>0</v>
      </c>
      <c r="AF78" s="185">
        <f t="shared" si="117"/>
        <v>0</v>
      </c>
      <c r="AG78" s="182">
        <v>0</v>
      </c>
      <c r="AH78" s="185">
        <f t="shared" si="118"/>
        <v>289</v>
      </c>
      <c r="AI78" s="185">
        <f t="shared" si="119"/>
        <v>402</v>
      </c>
      <c r="AJ78" s="185">
        <f t="shared" si="120"/>
        <v>113</v>
      </c>
      <c r="AK78" s="182"/>
      <c r="AL78" s="183" t="s">
        <v>749</v>
      </c>
      <c r="AM78" s="182" t="s">
        <v>752</v>
      </c>
      <c r="AN78" s="182">
        <v>0</v>
      </c>
      <c r="AO78" s="185">
        <f t="shared" si="121"/>
        <v>0</v>
      </c>
      <c r="AP78" s="182">
        <v>0</v>
      </c>
      <c r="AQ78" s="182">
        <v>0</v>
      </c>
      <c r="AR78" s="185">
        <f t="shared" si="122"/>
        <v>0</v>
      </c>
      <c r="AS78" s="182">
        <v>0</v>
      </c>
      <c r="AT78" s="182"/>
      <c r="AU78" s="183" t="s">
        <v>749</v>
      </c>
      <c r="AV78" s="182" t="s">
        <v>752</v>
      </c>
      <c r="AW78" s="185">
        <f t="shared" si="123"/>
        <v>289</v>
      </c>
      <c r="AX78" s="185">
        <f t="shared" si="124"/>
        <v>402</v>
      </c>
      <c r="AY78" s="185">
        <f t="shared" si="125"/>
        <v>113</v>
      </c>
      <c r="AZ78" s="185">
        <f t="shared" si="126"/>
        <v>0</v>
      </c>
      <c r="BA78" s="185">
        <f t="shared" si="127"/>
        <v>0</v>
      </c>
      <c r="BB78" s="185">
        <f t="shared" si="128"/>
        <v>0</v>
      </c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</row>
    <row r="79" spans="1:67" ht="18" customHeight="1">
      <c r="A79" s="182"/>
      <c r="B79" s="183" t="s">
        <v>754</v>
      </c>
      <c r="C79" s="182" t="s">
        <v>745</v>
      </c>
      <c r="D79" s="182">
        <v>0</v>
      </c>
      <c r="E79" s="185">
        <f t="shared" si="129"/>
        <v>0</v>
      </c>
      <c r="F79" s="182">
        <v>0</v>
      </c>
      <c r="G79" s="182">
        <v>0</v>
      </c>
      <c r="H79" s="185">
        <f t="shared" si="130"/>
        <v>0</v>
      </c>
      <c r="I79" s="182">
        <v>0</v>
      </c>
      <c r="J79" s="182"/>
      <c r="K79" s="183" t="s">
        <v>754</v>
      </c>
      <c r="L79" s="182" t="s">
        <v>745</v>
      </c>
      <c r="M79" s="182">
        <v>0</v>
      </c>
      <c r="N79" s="185">
        <f t="shared" si="111"/>
        <v>0</v>
      </c>
      <c r="O79" s="182">
        <v>0</v>
      </c>
      <c r="P79" s="182">
        <v>0</v>
      </c>
      <c r="Q79" s="185">
        <f t="shared" si="112"/>
        <v>0</v>
      </c>
      <c r="R79" s="182">
        <v>0</v>
      </c>
      <c r="S79" s="182"/>
      <c r="T79" s="183" t="s">
        <v>754</v>
      </c>
      <c r="U79" s="182" t="s">
        <v>745</v>
      </c>
      <c r="V79" s="185">
        <f t="shared" si="113"/>
        <v>0</v>
      </c>
      <c r="W79" s="185">
        <f t="shared" si="114"/>
        <v>0</v>
      </c>
      <c r="X79" s="185">
        <f t="shared" si="115"/>
        <v>0</v>
      </c>
      <c r="Y79" s="182">
        <v>250</v>
      </c>
      <c r="Z79" s="185">
        <f t="shared" si="116"/>
        <v>250</v>
      </c>
      <c r="AA79" s="182">
        <v>0</v>
      </c>
      <c r="AB79" s="182"/>
      <c r="AC79" s="183" t="s">
        <v>754</v>
      </c>
      <c r="AD79" s="182" t="s">
        <v>745</v>
      </c>
      <c r="AE79" s="182">
        <v>0</v>
      </c>
      <c r="AF79" s="185">
        <f t="shared" si="117"/>
        <v>0</v>
      </c>
      <c r="AG79" s="182">
        <v>0</v>
      </c>
      <c r="AH79" s="185">
        <f t="shared" si="118"/>
        <v>250</v>
      </c>
      <c r="AI79" s="185">
        <f t="shared" si="119"/>
        <v>250</v>
      </c>
      <c r="AJ79" s="185">
        <f t="shared" si="120"/>
        <v>0</v>
      </c>
      <c r="AK79" s="182"/>
      <c r="AL79" s="183" t="s">
        <v>754</v>
      </c>
      <c r="AM79" s="182" t="s">
        <v>745</v>
      </c>
      <c r="AN79" s="182">
        <v>0</v>
      </c>
      <c r="AO79" s="185">
        <f t="shared" si="121"/>
        <v>0</v>
      </c>
      <c r="AP79" s="182">
        <v>0</v>
      </c>
      <c r="AQ79" s="182">
        <v>0</v>
      </c>
      <c r="AR79" s="185">
        <f t="shared" si="122"/>
        <v>0</v>
      </c>
      <c r="AS79" s="182">
        <v>0</v>
      </c>
      <c r="AT79" s="182"/>
      <c r="AU79" s="183" t="s">
        <v>754</v>
      </c>
      <c r="AV79" s="182" t="s">
        <v>745</v>
      </c>
      <c r="AW79" s="185">
        <f t="shared" si="123"/>
        <v>250</v>
      </c>
      <c r="AX79" s="185">
        <f t="shared" si="124"/>
        <v>250</v>
      </c>
      <c r="AY79" s="185">
        <f t="shared" si="125"/>
        <v>0</v>
      </c>
      <c r="AZ79" s="185">
        <f t="shared" si="126"/>
        <v>0</v>
      </c>
      <c r="BA79" s="185">
        <f t="shared" si="127"/>
        <v>0</v>
      </c>
      <c r="BB79" s="185">
        <f t="shared" si="128"/>
        <v>0</v>
      </c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</row>
    <row r="80" spans="1:67" ht="18" customHeight="1">
      <c r="A80" s="182"/>
      <c r="B80" s="183" t="s">
        <v>755</v>
      </c>
      <c r="C80" s="182" t="s">
        <v>753</v>
      </c>
      <c r="D80" s="182">
        <v>0</v>
      </c>
      <c r="E80" s="185">
        <f aca="true" t="shared" si="131" ref="E80:E87">(D80+F80)</f>
        <v>0</v>
      </c>
      <c r="F80" s="182">
        <v>0</v>
      </c>
      <c r="G80" s="182">
        <v>0</v>
      </c>
      <c r="H80" s="185">
        <f aca="true" t="shared" si="132" ref="H80:H87">(G80+I80)</f>
        <v>0</v>
      </c>
      <c r="I80" s="182">
        <v>0</v>
      </c>
      <c r="J80" s="182"/>
      <c r="K80" s="183" t="s">
        <v>755</v>
      </c>
      <c r="L80" s="182" t="s">
        <v>753</v>
      </c>
      <c r="M80" s="182">
        <v>1210</v>
      </c>
      <c r="N80" s="185">
        <f t="shared" si="111"/>
        <v>1210</v>
      </c>
      <c r="O80" s="182">
        <v>0</v>
      </c>
      <c r="P80" s="182">
        <v>0</v>
      </c>
      <c r="Q80" s="185">
        <f t="shared" si="112"/>
        <v>0</v>
      </c>
      <c r="R80" s="182">
        <v>0</v>
      </c>
      <c r="S80" s="182"/>
      <c r="T80" s="183" t="s">
        <v>755</v>
      </c>
      <c r="U80" s="182" t="s">
        <v>753</v>
      </c>
      <c r="V80" s="185">
        <f t="shared" si="113"/>
        <v>1210</v>
      </c>
      <c r="W80" s="185">
        <f t="shared" si="114"/>
        <v>1210</v>
      </c>
      <c r="X80" s="185">
        <f t="shared" si="115"/>
        <v>0</v>
      </c>
      <c r="Y80" s="182">
        <v>0</v>
      </c>
      <c r="Z80" s="185">
        <f t="shared" si="116"/>
        <v>0</v>
      </c>
      <c r="AA80" s="182">
        <v>0</v>
      </c>
      <c r="AB80" s="182"/>
      <c r="AC80" s="183" t="s">
        <v>755</v>
      </c>
      <c r="AD80" s="182" t="s">
        <v>753</v>
      </c>
      <c r="AE80" s="182">
        <v>0</v>
      </c>
      <c r="AF80" s="185">
        <f t="shared" si="117"/>
        <v>0</v>
      </c>
      <c r="AG80" s="182">
        <v>0</v>
      </c>
      <c r="AH80" s="185">
        <f t="shared" si="118"/>
        <v>0</v>
      </c>
      <c r="AI80" s="185">
        <f t="shared" si="119"/>
        <v>0</v>
      </c>
      <c r="AJ80" s="185">
        <f t="shared" si="120"/>
        <v>0</v>
      </c>
      <c r="AK80" s="182"/>
      <c r="AL80" s="183" t="s">
        <v>755</v>
      </c>
      <c r="AM80" s="182" t="s">
        <v>753</v>
      </c>
      <c r="AN80" s="182">
        <v>0</v>
      </c>
      <c r="AO80" s="185">
        <f t="shared" si="121"/>
        <v>0</v>
      </c>
      <c r="AP80" s="182">
        <v>0</v>
      </c>
      <c r="AQ80" s="182">
        <v>0</v>
      </c>
      <c r="AR80" s="185">
        <f t="shared" si="122"/>
        <v>0</v>
      </c>
      <c r="AS80" s="182">
        <v>0</v>
      </c>
      <c r="AT80" s="182"/>
      <c r="AU80" s="183" t="s">
        <v>755</v>
      </c>
      <c r="AV80" s="182" t="s">
        <v>753</v>
      </c>
      <c r="AW80" s="185">
        <f t="shared" si="123"/>
        <v>1210</v>
      </c>
      <c r="AX80" s="185">
        <f t="shared" si="124"/>
        <v>1210</v>
      </c>
      <c r="AY80" s="185">
        <f t="shared" si="125"/>
        <v>0</v>
      </c>
      <c r="AZ80" s="185">
        <f t="shared" si="126"/>
        <v>0</v>
      </c>
      <c r="BA80" s="185">
        <f t="shared" si="127"/>
        <v>0</v>
      </c>
      <c r="BB80" s="185">
        <f t="shared" si="128"/>
        <v>0</v>
      </c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</row>
    <row r="81" spans="1:67" ht="18" customHeight="1">
      <c r="A81" s="182"/>
      <c r="B81" s="183" t="s">
        <v>784</v>
      </c>
      <c r="C81" s="182" t="s">
        <v>772</v>
      </c>
      <c r="D81" s="182">
        <v>0</v>
      </c>
      <c r="E81" s="185">
        <f t="shared" si="131"/>
        <v>0</v>
      </c>
      <c r="F81" s="182">
        <v>0</v>
      </c>
      <c r="G81" s="182">
        <v>0</v>
      </c>
      <c r="H81" s="185">
        <f t="shared" si="132"/>
        <v>0</v>
      </c>
      <c r="I81" s="182">
        <v>0</v>
      </c>
      <c r="J81" s="182"/>
      <c r="K81" s="183" t="s">
        <v>784</v>
      </c>
      <c r="L81" s="182" t="s">
        <v>772</v>
      </c>
      <c r="M81" s="182">
        <v>1000</v>
      </c>
      <c r="N81" s="185">
        <f t="shared" si="111"/>
        <v>1000</v>
      </c>
      <c r="O81" s="182">
        <v>0</v>
      </c>
      <c r="P81" s="182">
        <v>0</v>
      </c>
      <c r="Q81" s="185">
        <f t="shared" si="112"/>
        <v>0</v>
      </c>
      <c r="R81" s="182">
        <v>0</v>
      </c>
      <c r="S81" s="182"/>
      <c r="T81" s="183" t="s">
        <v>784</v>
      </c>
      <c r="U81" s="182" t="s">
        <v>772</v>
      </c>
      <c r="V81" s="185">
        <f t="shared" si="113"/>
        <v>1000</v>
      </c>
      <c r="W81" s="185">
        <f t="shared" si="114"/>
        <v>1000</v>
      </c>
      <c r="X81" s="185">
        <f t="shared" si="115"/>
        <v>0</v>
      </c>
      <c r="Y81" s="182">
        <v>0</v>
      </c>
      <c r="Z81" s="185">
        <f t="shared" si="116"/>
        <v>0</v>
      </c>
      <c r="AA81" s="182">
        <v>0</v>
      </c>
      <c r="AB81" s="182"/>
      <c r="AC81" s="183" t="s">
        <v>784</v>
      </c>
      <c r="AD81" s="182" t="s">
        <v>772</v>
      </c>
      <c r="AE81" s="182">
        <v>0</v>
      </c>
      <c r="AF81" s="185">
        <f t="shared" si="117"/>
        <v>0</v>
      </c>
      <c r="AG81" s="182">
        <v>0</v>
      </c>
      <c r="AH81" s="185">
        <f t="shared" si="118"/>
        <v>0</v>
      </c>
      <c r="AI81" s="185">
        <f t="shared" si="119"/>
        <v>0</v>
      </c>
      <c r="AJ81" s="185">
        <f t="shared" si="120"/>
        <v>0</v>
      </c>
      <c r="AK81" s="182"/>
      <c r="AL81" s="183" t="s">
        <v>784</v>
      </c>
      <c r="AM81" s="182" t="s">
        <v>772</v>
      </c>
      <c r="AN81" s="182">
        <v>0</v>
      </c>
      <c r="AO81" s="185">
        <f t="shared" si="121"/>
        <v>0</v>
      </c>
      <c r="AP81" s="182">
        <v>0</v>
      </c>
      <c r="AQ81" s="182">
        <v>0</v>
      </c>
      <c r="AR81" s="185">
        <f t="shared" si="122"/>
        <v>0</v>
      </c>
      <c r="AS81" s="182">
        <v>0</v>
      </c>
      <c r="AT81" s="182"/>
      <c r="AU81" s="183" t="s">
        <v>784</v>
      </c>
      <c r="AV81" s="182" t="s">
        <v>772</v>
      </c>
      <c r="AW81" s="185">
        <f t="shared" si="123"/>
        <v>1000</v>
      </c>
      <c r="AX81" s="185">
        <f t="shared" si="124"/>
        <v>1000</v>
      </c>
      <c r="AY81" s="185">
        <f t="shared" si="125"/>
        <v>0</v>
      </c>
      <c r="AZ81" s="185">
        <f t="shared" si="126"/>
        <v>0</v>
      </c>
      <c r="BA81" s="185">
        <f t="shared" si="127"/>
        <v>0</v>
      </c>
      <c r="BB81" s="185">
        <f t="shared" si="128"/>
        <v>0</v>
      </c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</row>
    <row r="82" spans="1:67" ht="18" customHeight="1">
      <c r="A82" s="182"/>
      <c r="B82" s="183" t="s">
        <v>756</v>
      </c>
      <c r="C82" s="182" t="s">
        <v>767</v>
      </c>
      <c r="D82" s="182">
        <v>0</v>
      </c>
      <c r="E82" s="185">
        <f t="shared" si="131"/>
        <v>0</v>
      </c>
      <c r="F82" s="182">
        <v>0</v>
      </c>
      <c r="G82" s="182">
        <v>0</v>
      </c>
      <c r="H82" s="185">
        <f t="shared" si="132"/>
        <v>0</v>
      </c>
      <c r="I82" s="182">
        <v>0</v>
      </c>
      <c r="J82" s="182"/>
      <c r="K82" s="183" t="s">
        <v>756</v>
      </c>
      <c r="L82" s="182" t="s">
        <v>767</v>
      </c>
      <c r="M82" s="182">
        <v>25</v>
      </c>
      <c r="N82" s="185">
        <f aca="true" t="shared" si="133" ref="N82:N90">(M82+O82)</f>
        <v>25</v>
      </c>
      <c r="O82" s="182">
        <v>0</v>
      </c>
      <c r="P82" s="182">
        <v>0</v>
      </c>
      <c r="Q82" s="185">
        <f aca="true" t="shared" si="134" ref="Q82:Q90">(P82+R82)</f>
        <v>0</v>
      </c>
      <c r="R82" s="182">
        <v>0</v>
      </c>
      <c r="S82" s="182"/>
      <c r="T82" s="183" t="s">
        <v>756</v>
      </c>
      <c r="U82" s="182" t="s">
        <v>767</v>
      </c>
      <c r="V82" s="185">
        <f aca="true" t="shared" si="135" ref="V82:V87">(M82-P82)</f>
        <v>25</v>
      </c>
      <c r="W82" s="185">
        <f aca="true" t="shared" si="136" ref="W82:W87">(V82+X82)</f>
        <v>25</v>
      </c>
      <c r="X82" s="185">
        <f aca="true" t="shared" si="137" ref="X82:X87">(O82-R82)</f>
        <v>0</v>
      </c>
      <c r="Y82" s="182">
        <v>0</v>
      </c>
      <c r="Z82" s="185">
        <f aca="true" t="shared" si="138" ref="Z82:Z87">(Y82+AA82)</f>
        <v>0</v>
      </c>
      <c r="AA82" s="182">
        <v>0</v>
      </c>
      <c r="AB82" s="182"/>
      <c r="AC82" s="183" t="s">
        <v>756</v>
      </c>
      <c r="AD82" s="182" t="s">
        <v>767</v>
      </c>
      <c r="AE82" s="182">
        <v>0</v>
      </c>
      <c r="AF82" s="185">
        <f aca="true" t="shared" si="139" ref="AF82:AF87">(AE82+AG82)</f>
        <v>0</v>
      </c>
      <c r="AG82" s="182">
        <v>0</v>
      </c>
      <c r="AH82" s="185">
        <f aca="true" t="shared" si="140" ref="AH82:AH87">(Y82-AE82)</f>
        <v>0</v>
      </c>
      <c r="AI82" s="185">
        <f aca="true" t="shared" si="141" ref="AI82:AI87">(AH82+AJ82)</f>
        <v>0</v>
      </c>
      <c r="AJ82" s="185">
        <f aca="true" t="shared" si="142" ref="AJ82:AJ87">(AA82-AG82)</f>
        <v>0</v>
      </c>
      <c r="AK82" s="182"/>
      <c r="AL82" s="183" t="s">
        <v>756</v>
      </c>
      <c r="AM82" s="182" t="s">
        <v>767</v>
      </c>
      <c r="AN82" s="182">
        <v>0</v>
      </c>
      <c r="AO82" s="185">
        <f aca="true" t="shared" si="143" ref="AO82:AO87">(AN82+AP82)</f>
        <v>0</v>
      </c>
      <c r="AP82" s="182">
        <v>0</v>
      </c>
      <c r="AQ82" s="182">
        <v>0</v>
      </c>
      <c r="AR82" s="185">
        <f aca="true" t="shared" si="144" ref="AR82:AR87">(AQ82+AS82)</f>
        <v>0</v>
      </c>
      <c r="AS82" s="182">
        <v>0</v>
      </c>
      <c r="AT82" s="182"/>
      <c r="AU82" s="183" t="s">
        <v>756</v>
      </c>
      <c r="AV82" s="182" t="s">
        <v>767</v>
      </c>
      <c r="AW82" s="185">
        <f aca="true" t="shared" si="145" ref="AW82:AW87">(D82+G82+M82+Y82+AN82+AQ82)</f>
        <v>25</v>
      </c>
      <c r="AX82" s="185">
        <f aca="true" t="shared" si="146" ref="AX82:AX87">(AW82+AY82)</f>
        <v>25</v>
      </c>
      <c r="AY82" s="185">
        <f aca="true" t="shared" si="147" ref="AY82:AY87">(F82+I82+O82+AA82+AP82+AS82)</f>
        <v>0</v>
      </c>
      <c r="AZ82" s="185">
        <f aca="true" t="shared" si="148" ref="AZ82:AZ87">(AE82+AN82+AQ82)</f>
        <v>0</v>
      </c>
      <c r="BA82" s="185">
        <f aca="true" t="shared" si="149" ref="BA82:BA87">(AZ82+BB82)</f>
        <v>0</v>
      </c>
      <c r="BB82" s="185">
        <f aca="true" t="shared" si="150" ref="BB82:BB87">(AG82+AP82+AS82)</f>
        <v>0</v>
      </c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</row>
    <row r="83" spans="1:67" ht="18" customHeight="1">
      <c r="A83" s="182"/>
      <c r="B83" s="183" t="s">
        <v>757</v>
      </c>
      <c r="C83" s="182" t="s">
        <v>768</v>
      </c>
      <c r="D83" s="182">
        <v>0</v>
      </c>
      <c r="E83" s="185">
        <f t="shared" si="131"/>
        <v>0</v>
      </c>
      <c r="F83" s="182">
        <v>0</v>
      </c>
      <c r="G83" s="182">
        <v>0</v>
      </c>
      <c r="H83" s="185">
        <f t="shared" si="132"/>
        <v>0</v>
      </c>
      <c r="I83" s="182">
        <v>0</v>
      </c>
      <c r="J83" s="182"/>
      <c r="K83" s="183" t="s">
        <v>757</v>
      </c>
      <c r="L83" s="182" t="s">
        <v>768</v>
      </c>
      <c r="M83" s="182">
        <v>497</v>
      </c>
      <c r="N83" s="185">
        <f t="shared" si="133"/>
        <v>497</v>
      </c>
      <c r="O83" s="182">
        <v>0</v>
      </c>
      <c r="P83" s="182">
        <v>0</v>
      </c>
      <c r="Q83" s="185">
        <f t="shared" si="134"/>
        <v>0</v>
      </c>
      <c r="R83" s="182">
        <v>0</v>
      </c>
      <c r="S83" s="182"/>
      <c r="T83" s="183" t="s">
        <v>757</v>
      </c>
      <c r="U83" s="182" t="s">
        <v>768</v>
      </c>
      <c r="V83" s="185">
        <f t="shared" si="135"/>
        <v>497</v>
      </c>
      <c r="W83" s="185">
        <f t="shared" si="136"/>
        <v>497</v>
      </c>
      <c r="X83" s="185">
        <f t="shared" si="137"/>
        <v>0</v>
      </c>
      <c r="Y83" s="182">
        <v>0</v>
      </c>
      <c r="Z83" s="185">
        <f t="shared" si="138"/>
        <v>0</v>
      </c>
      <c r="AA83" s="182">
        <v>0</v>
      </c>
      <c r="AB83" s="182"/>
      <c r="AC83" s="183" t="s">
        <v>757</v>
      </c>
      <c r="AD83" s="182" t="s">
        <v>768</v>
      </c>
      <c r="AE83" s="182">
        <v>0</v>
      </c>
      <c r="AF83" s="185">
        <f t="shared" si="139"/>
        <v>0</v>
      </c>
      <c r="AG83" s="182">
        <v>0</v>
      </c>
      <c r="AH83" s="185">
        <f t="shared" si="140"/>
        <v>0</v>
      </c>
      <c r="AI83" s="185">
        <f t="shared" si="141"/>
        <v>0</v>
      </c>
      <c r="AJ83" s="185">
        <f t="shared" si="142"/>
        <v>0</v>
      </c>
      <c r="AK83" s="182"/>
      <c r="AL83" s="183" t="s">
        <v>757</v>
      </c>
      <c r="AM83" s="182" t="s">
        <v>768</v>
      </c>
      <c r="AN83" s="182">
        <v>0</v>
      </c>
      <c r="AO83" s="185">
        <f t="shared" si="143"/>
        <v>0</v>
      </c>
      <c r="AP83" s="182">
        <v>0</v>
      </c>
      <c r="AQ83" s="182">
        <v>0</v>
      </c>
      <c r="AR83" s="185">
        <f t="shared" si="144"/>
        <v>0</v>
      </c>
      <c r="AS83" s="182">
        <v>0</v>
      </c>
      <c r="AT83" s="182"/>
      <c r="AU83" s="183" t="s">
        <v>757</v>
      </c>
      <c r="AV83" s="182" t="s">
        <v>768</v>
      </c>
      <c r="AW83" s="185">
        <f t="shared" si="145"/>
        <v>497</v>
      </c>
      <c r="AX83" s="185">
        <f t="shared" si="146"/>
        <v>497</v>
      </c>
      <c r="AY83" s="185">
        <f t="shared" si="147"/>
        <v>0</v>
      </c>
      <c r="AZ83" s="185">
        <f t="shared" si="148"/>
        <v>0</v>
      </c>
      <c r="BA83" s="185">
        <f t="shared" si="149"/>
        <v>0</v>
      </c>
      <c r="BB83" s="185">
        <f t="shared" si="150"/>
        <v>0</v>
      </c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</row>
    <row r="84" spans="1:67" ht="18" customHeight="1">
      <c r="A84" s="182"/>
      <c r="B84" s="183" t="s">
        <v>758</v>
      </c>
      <c r="C84" s="182" t="s">
        <v>783</v>
      </c>
      <c r="D84" s="182">
        <v>0</v>
      </c>
      <c r="E84" s="185">
        <f t="shared" si="131"/>
        <v>95</v>
      </c>
      <c r="F84" s="182">
        <v>95</v>
      </c>
      <c r="G84" s="182">
        <v>0</v>
      </c>
      <c r="H84" s="185">
        <f t="shared" si="132"/>
        <v>25</v>
      </c>
      <c r="I84" s="182">
        <v>25</v>
      </c>
      <c r="J84" s="182"/>
      <c r="K84" s="183" t="s">
        <v>758</v>
      </c>
      <c r="L84" s="182" t="s">
        <v>783</v>
      </c>
      <c r="M84" s="182">
        <v>395</v>
      </c>
      <c r="N84" s="185">
        <f t="shared" si="133"/>
        <v>275</v>
      </c>
      <c r="O84" s="182">
        <v>-120</v>
      </c>
      <c r="P84" s="182">
        <v>0</v>
      </c>
      <c r="Q84" s="185">
        <f t="shared" si="134"/>
        <v>0</v>
      </c>
      <c r="R84" s="182">
        <v>0</v>
      </c>
      <c r="S84" s="182"/>
      <c r="T84" s="183" t="s">
        <v>758</v>
      </c>
      <c r="U84" s="182" t="s">
        <v>783</v>
      </c>
      <c r="V84" s="185">
        <f t="shared" si="135"/>
        <v>395</v>
      </c>
      <c r="W84" s="185">
        <f t="shared" si="136"/>
        <v>275</v>
      </c>
      <c r="X84" s="185">
        <f t="shared" si="137"/>
        <v>-120</v>
      </c>
      <c r="Y84" s="182">
        <v>0</v>
      </c>
      <c r="Z84" s="185">
        <f t="shared" si="138"/>
        <v>0</v>
      </c>
      <c r="AA84" s="182">
        <v>0</v>
      </c>
      <c r="AB84" s="182"/>
      <c r="AC84" s="183" t="s">
        <v>758</v>
      </c>
      <c r="AD84" s="182" t="s">
        <v>783</v>
      </c>
      <c r="AE84" s="182">
        <v>0</v>
      </c>
      <c r="AF84" s="185">
        <f t="shared" si="139"/>
        <v>0</v>
      </c>
      <c r="AG84" s="182">
        <v>0</v>
      </c>
      <c r="AH84" s="185">
        <f t="shared" si="140"/>
        <v>0</v>
      </c>
      <c r="AI84" s="185">
        <f t="shared" si="141"/>
        <v>0</v>
      </c>
      <c r="AJ84" s="185">
        <f t="shared" si="142"/>
        <v>0</v>
      </c>
      <c r="AK84" s="182"/>
      <c r="AL84" s="183" t="s">
        <v>758</v>
      </c>
      <c r="AM84" s="182" t="s">
        <v>783</v>
      </c>
      <c r="AN84" s="182">
        <v>0</v>
      </c>
      <c r="AO84" s="185">
        <f t="shared" si="143"/>
        <v>0</v>
      </c>
      <c r="AP84" s="182">
        <v>0</v>
      </c>
      <c r="AQ84" s="182">
        <v>0</v>
      </c>
      <c r="AR84" s="185">
        <f t="shared" si="144"/>
        <v>0</v>
      </c>
      <c r="AS84" s="182">
        <v>0</v>
      </c>
      <c r="AT84" s="182"/>
      <c r="AU84" s="183" t="s">
        <v>758</v>
      </c>
      <c r="AV84" s="182" t="s">
        <v>783</v>
      </c>
      <c r="AW84" s="185">
        <f t="shared" si="145"/>
        <v>395</v>
      </c>
      <c r="AX84" s="185">
        <f t="shared" si="146"/>
        <v>395</v>
      </c>
      <c r="AY84" s="185">
        <f t="shared" si="147"/>
        <v>0</v>
      </c>
      <c r="AZ84" s="185">
        <f t="shared" si="148"/>
        <v>0</v>
      </c>
      <c r="BA84" s="185">
        <f t="shared" si="149"/>
        <v>0</v>
      </c>
      <c r="BB84" s="185">
        <f t="shared" si="150"/>
        <v>0</v>
      </c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</row>
    <row r="85" spans="1:67" ht="18" customHeight="1">
      <c r="A85" s="182"/>
      <c r="B85" s="183" t="s">
        <v>759</v>
      </c>
      <c r="C85" s="402" t="s">
        <v>804</v>
      </c>
      <c r="D85" s="182">
        <v>0</v>
      </c>
      <c r="E85" s="185">
        <f t="shared" si="131"/>
        <v>0</v>
      </c>
      <c r="F85" s="182">
        <v>0</v>
      </c>
      <c r="G85" s="182">
        <v>0</v>
      </c>
      <c r="H85" s="185">
        <f t="shared" si="132"/>
        <v>0</v>
      </c>
      <c r="I85" s="182">
        <v>0</v>
      </c>
      <c r="J85" s="182"/>
      <c r="K85" s="183" t="s">
        <v>759</v>
      </c>
      <c r="L85" s="402" t="s">
        <v>804</v>
      </c>
      <c r="M85" s="182">
        <v>314</v>
      </c>
      <c r="N85" s="185">
        <f t="shared" si="133"/>
        <v>314</v>
      </c>
      <c r="O85" s="182">
        <v>0</v>
      </c>
      <c r="P85" s="182">
        <v>0</v>
      </c>
      <c r="Q85" s="185">
        <f t="shared" si="134"/>
        <v>0</v>
      </c>
      <c r="R85" s="182">
        <v>0</v>
      </c>
      <c r="S85" s="182"/>
      <c r="T85" s="183" t="s">
        <v>759</v>
      </c>
      <c r="U85" s="402" t="s">
        <v>804</v>
      </c>
      <c r="V85" s="185">
        <f t="shared" si="135"/>
        <v>314</v>
      </c>
      <c r="W85" s="185">
        <f t="shared" si="136"/>
        <v>314</v>
      </c>
      <c r="X85" s="185">
        <f t="shared" si="137"/>
        <v>0</v>
      </c>
      <c r="Y85" s="182">
        <v>0</v>
      </c>
      <c r="Z85" s="185">
        <f t="shared" si="138"/>
        <v>0</v>
      </c>
      <c r="AA85" s="182">
        <v>0</v>
      </c>
      <c r="AB85" s="182"/>
      <c r="AC85" s="183" t="s">
        <v>759</v>
      </c>
      <c r="AD85" s="402" t="s">
        <v>804</v>
      </c>
      <c r="AE85" s="182">
        <v>0</v>
      </c>
      <c r="AF85" s="185">
        <f t="shared" si="139"/>
        <v>0</v>
      </c>
      <c r="AG85" s="182">
        <v>0</v>
      </c>
      <c r="AH85" s="185">
        <f t="shared" si="140"/>
        <v>0</v>
      </c>
      <c r="AI85" s="185">
        <f t="shared" si="141"/>
        <v>0</v>
      </c>
      <c r="AJ85" s="185">
        <f t="shared" si="142"/>
        <v>0</v>
      </c>
      <c r="AK85" s="182"/>
      <c r="AL85" s="183" t="s">
        <v>759</v>
      </c>
      <c r="AM85" s="402" t="s">
        <v>804</v>
      </c>
      <c r="AN85" s="182">
        <v>0</v>
      </c>
      <c r="AO85" s="185">
        <f t="shared" si="143"/>
        <v>0</v>
      </c>
      <c r="AP85" s="182">
        <v>0</v>
      </c>
      <c r="AQ85" s="182">
        <v>0</v>
      </c>
      <c r="AR85" s="185">
        <f t="shared" si="144"/>
        <v>0</v>
      </c>
      <c r="AS85" s="182">
        <v>0</v>
      </c>
      <c r="AT85" s="182"/>
      <c r="AU85" s="183" t="s">
        <v>759</v>
      </c>
      <c r="AV85" s="402" t="s">
        <v>804</v>
      </c>
      <c r="AW85" s="185">
        <f t="shared" si="145"/>
        <v>314</v>
      </c>
      <c r="AX85" s="185">
        <f t="shared" si="146"/>
        <v>314</v>
      </c>
      <c r="AY85" s="185">
        <f t="shared" si="147"/>
        <v>0</v>
      </c>
      <c r="AZ85" s="185">
        <f t="shared" si="148"/>
        <v>0</v>
      </c>
      <c r="BA85" s="185">
        <f t="shared" si="149"/>
        <v>0</v>
      </c>
      <c r="BB85" s="185">
        <f t="shared" si="150"/>
        <v>0</v>
      </c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</row>
    <row r="86" spans="1:67" ht="18" customHeight="1">
      <c r="A86" s="182"/>
      <c r="B86" s="183" t="s">
        <v>760</v>
      </c>
      <c r="C86" s="402" t="s">
        <v>802</v>
      </c>
      <c r="D86" s="182">
        <v>0</v>
      </c>
      <c r="E86" s="185">
        <f t="shared" si="131"/>
        <v>0</v>
      </c>
      <c r="F86" s="182">
        <v>0</v>
      </c>
      <c r="G86" s="182">
        <v>0</v>
      </c>
      <c r="H86" s="185">
        <f t="shared" si="132"/>
        <v>0</v>
      </c>
      <c r="I86" s="182">
        <v>0</v>
      </c>
      <c r="J86" s="182"/>
      <c r="K86" s="183" t="s">
        <v>760</v>
      </c>
      <c r="L86" s="402" t="s">
        <v>802</v>
      </c>
      <c r="M86" s="182">
        <v>3040</v>
      </c>
      <c r="N86" s="185">
        <f t="shared" si="133"/>
        <v>3040</v>
      </c>
      <c r="O86" s="182">
        <v>0</v>
      </c>
      <c r="P86" s="182">
        <v>0</v>
      </c>
      <c r="Q86" s="185">
        <f t="shared" si="134"/>
        <v>0</v>
      </c>
      <c r="R86" s="182">
        <v>0</v>
      </c>
      <c r="S86" s="182"/>
      <c r="T86" s="183" t="s">
        <v>760</v>
      </c>
      <c r="U86" s="402" t="s">
        <v>802</v>
      </c>
      <c r="V86" s="185">
        <f t="shared" si="135"/>
        <v>3040</v>
      </c>
      <c r="W86" s="185">
        <f t="shared" si="136"/>
        <v>3040</v>
      </c>
      <c r="X86" s="185">
        <f t="shared" si="137"/>
        <v>0</v>
      </c>
      <c r="Y86" s="182">
        <v>0</v>
      </c>
      <c r="Z86" s="185">
        <f t="shared" si="138"/>
        <v>0</v>
      </c>
      <c r="AA86" s="182">
        <v>0</v>
      </c>
      <c r="AB86" s="182"/>
      <c r="AC86" s="183" t="s">
        <v>760</v>
      </c>
      <c r="AD86" s="402" t="s">
        <v>802</v>
      </c>
      <c r="AE86" s="182">
        <v>0</v>
      </c>
      <c r="AF86" s="185">
        <f t="shared" si="139"/>
        <v>0</v>
      </c>
      <c r="AG86" s="182">
        <v>0</v>
      </c>
      <c r="AH86" s="185">
        <f t="shared" si="140"/>
        <v>0</v>
      </c>
      <c r="AI86" s="185">
        <f t="shared" si="141"/>
        <v>0</v>
      </c>
      <c r="AJ86" s="185">
        <f t="shared" si="142"/>
        <v>0</v>
      </c>
      <c r="AK86" s="182"/>
      <c r="AL86" s="183" t="s">
        <v>760</v>
      </c>
      <c r="AM86" s="402" t="s">
        <v>802</v>
      </c>
      <c r="AN86" s="182">
        <v>0</v>
      </c>
      <c r="AO86" s="185">
        <f t="shared" si="143"/>
        <v>0</v>
      </c>
      <c r="AP86" s="182">
        <v>0</v>
      </c>
      <c r="AQ86" s="182">
        <v>0</v>
      </c>
      <c r="AR86" s="185">
        <f t="shared" si="144"/>
        <v>0</v>
      </c>
      <c r="AS86" s="182">
        <v>0</v>
      </c>
      <c r="AT86" s="182"/>
      <c r="AU86" s="183" t="s">
        <v>760</v>
      </c>
      <c r="AV86" s="402" t="s">
        <v>802</v>
      </c>
      <c r="AW86" s="185">
        <f t="shared" si="145"/>
        <v>3040</v>
      </c>
      <c r="AX86" s="185">
        <f t="shared" si="146"/>
        <v>3040</v>
      </c>
      <c r="AY86" s="185">
        <f t="shared" si="147"/>
        <v>0</v>
      </c>
      <c r="AZ86" s="185">
        <f t="shared" si="148"/>
        <v>0</v>
      </c>
      <c r="BA86" s="185">
        <f t="shared" si="149"/>
        <v>0</v>
      </c>
      <c r="BB86" s="185">
        <f t="shared" si="150"/>
        <v>0</v>
      </c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</row>
    <row r="87" spans="1:67" ht="18" customHeight="1">
      <c r="A87" s="182"/>
      <c r="B87" s="183" t="s">
        <v>761</v>
      </c>
      <c r="C87" s="402" t="s">
        <v>786</v>
      </c>
      <c r="D87" s="182">
        <v>0</v>
      </c>
      <c r="E87" s="185">
        <f t="shared" si="131"/>
        <v>0</v>
      </c>
      <c r="F87" s="182">
        <v>0</v>
      </c>
      <c r="G87" s="182">
        <v>0</v>
      </c>
      <c r="H87" s="185">
        <f t="shared" si="132"/>
        <v>0</v>
      </c>
      <c r="I87" s="182">
        <v>0</v>
      </c>
      <c r="J87" s="182"/>
      <c r="K87" s="183" t="s">
        <v>761</v>
      </c>
      <c r="L87" s="402" t="s">
        <v>786</v>
      </c>
      <c r="M87" s="182">
        <v>250</v>
      </c>
      <c r="N87" s="185">
        <f t="shared" si="133"/>
        <v>250</v>
      </c>
      <c r="O87" s="182">
        <v>0</v>
      </c>
      <c r="P87" s="182">
        <v>0</v>
      </c>
      <c r="Q87" s="185">
        <f t="shared" si="134"/>
        <v>0</v>
      </c>
      <c r="R87" s="182">
        <v>0</v>
      </c>
      <c r="S87" s="182"/>
      <c r="T87" s="183" t="s">
        <v>761</v>
      </c>
      <c r="U87" s="402" t="s">
        <v>786</v>
      </c>
      <c r="V87" s="185">
        <f t="shared" si="135"/>
        <v>250</v>
      </c>
      <c r="W87" s="185">
        <f t="shared" si="136"/>
        <v>250</v>
      </c>
      <c r="X87" s="185">
        <f t="shared" si="137"/>
        <v>0</v>
      </c>
      <c r="Y87" s="182">
        <v>0</v>
      </c>
      <c r="Z87" s="185">
        <f t="shared" si="138"/>
        <v>0</v>
      </c>
      <c r="AA87" s="182">
        <v>0</v>
      </c>
      <c r="AB87" s="182"/>
      <c r="AC87" s="183" t="s">
        <v>761</v>
      </c>
      <c r="AD87" s="402" t="s">
        <v>786</v>
      </c>
      <c r="AE87" s="182">
        <v>0</v>
      </c>
      <c r="AF87" s="185">
        <f t="shared" si="139"/>
        <v>0</v>
      </c>
      <c r="AG87" s="182">
        <v>0</v>
      </c>
      <c r="AH87" s="185">
        <f t="shared" si="140"/>
        <v>0</v>
      </c>
      <c r="AI87" s="185">
        <f t="shared" si="141"/>
        <v>0</v>
      </c>
      <c r="AJ87" s="185">
        <f t="shared" si="142"/>
        <v>0</v>
      </c>
      <c r="AK87" s="182"/>
      <c r="AL87" s="183" t="s">
        <v>761</v>
      </c>
      <c r="AM87" s="402" t="s">
        <v>786</v>
      </c>
      <c r="AN87" s="182">
        <v>0</v>
      </c>
      <c r="AO87" s="185">
        <f t="shared" si="143"/>
        <v>0</v>
      </c>
      <c r="AP87" s="182">
        <v>0</v>
      </c>
      <c r="AQ87" s="182">
        <v>0</v>
      </c>
      <c r="AR87" s="185">
        <f t="shared" si="144"/>
        <v>0</v>
      </c>
      <c r="AS87" s="182">
        <v>0</v>
      </c>
      <c r="AT87" s="182"/>
      <c r="AU87" s="183" t="s">
        <v>761</v>
      </c>
      <c r="AV87" s="402" t="s">
        <v>786</v>
      </c>
      <c r="AW87" s="185">
        <f t="shared" si="145"/>
        <v>250</v>
      </c>
      <c r="AX87" s="185">
        <f t="shared" si="146"/>
        <v>250</v>
      </c>
      <c r="AY87" s="185">
        <f t="shared" si="147"/>
        <v>0</v>
      </c>
      <c r="AZ87" s="185">
        <f t="shared" si="148"/>
        <v>0</v>
      </c>
      <c r="BA87" s="185">
        <f t="shared" si="149"/>
        <v>0</v>
      </c>
      <c r="BB87" s="185">
        <f t="shared" si="150"/>
        <v>0</v>
      </c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</row>
    <row r="88" spans="1:67" ht="18" customHeight="1">
      <c r="A88" s="182"/>
      <c r="B88" s="183" t="s">
        <v>762</v>
      </c>
      <c r="C88" s="402" t="s">
        <v>813</v>
      </c>
      <c r="D88" s="182">
        <v>0</v>
      </c>
      <c r="E88" s="185">
        <f aca="true" t="shared" si="151" ref="E88:E94">(D88+F88)</f>
        <v>0</v>
      </c>
      <c r="F88" s="182">
        <v>0</v>
      </c>
      <c r="G88" s="182">
        <v>0</v>
      </c>
      <c r="H88" s="185">
        <f aca="true" t="shared" si="152" ref="H88:H94">(G88+I88)</f>
        <v>0</v>
      </c>
      <c r="I88" s="182">
        <v>0</v>
      </c>
      <c r="J88" s="182"/>
      <c r="K88" s="183" t="s">
        <v>762</v>
      </c>
      <c r="L88" s="402" t="s">
        <v>813</v>
      </c>
      <c r="M88" s="182">
        <v>351</v>
      </c>
      <c r="N88" s="185">
        <f t="shared" si="133"/>
        <v>351</v>
      </c>
      <c r="O88" s="182">
        <v>0</v>
      </c>
      <c r="P88" s="182">
        <v>0</v>
      </c>
      <c r="Q88" s="185">
        <f t="shared" si="134"/>
        <v>0</v>
      </c>
      <c r="R88" s="182">
        <v>0</v>
      </c>
      <c r="S88" s="182"/>
      <c r="T88" s="183" t="s">
        <v>762</v>
      </c>
      <c r="U88" s="402" t="s">
        <v>813</v>
      </c>
      <c r="V88" s="185">
        <f aca="true" t="shared" si="153" ref="V88:V94">(M88-P88)</f>
        <v>351</v>
      </c>
      <c r="W88" s="185">
        <f aca="true" t="shared" si="154" ref="W88:W94">(V88+X88)</f>
        <v>351</v>
      </c>
      <c r="X88" s="185">
        <f aca="true" t="shared" si="155" ref="X88:X94">(O88-R88)</f>
        <v>0</v>
      </c>
      <c r="Y88" s="182">
        <v>0</v>
      </c>
      <c r="Z88" s="185">
        <f aca="true" t="shared" si="156" ref="Z88:Z94">(Y88+AA88)</f>
        <v>0</v>
      </c>
      <c r="AA88" s="182">
        <v>0</v>
      </c>
      <c r="AB88" s="182"/>
      <c r="AC88" s="183" t="s">
        <v>762</v>
      </c>
      <c r="AD88" s="402" t="s">
        <v>813</v>
      </c>
      <c r="AE88" s="182">
        <v>0</v>
      </c>
      <c r="AF88" s="185">
        <f aca="true" t="shared" si="157" ref="AF88:AF94">(AE88+AG88)</f>
        <v>0</v>
      </c>
      <c r="AG88" s="182">
        <v>0</v>
      </c>
      <c r="AH88" s="185">
        <f aca="true" t="shared" si="158" ref="AH88:AH94">(Y88-AE88)</f>
        <v>0</v>
      </c>
      <c r="AI88" s="185">
        <f aca="true" t="shared" si="159" ref="AI88:AI94">(AH88+AJ88)</f>
        <v>0</v>
      </c>
      <c r="AJ88" s="185">
        <f aca="true" t="shared" si="160" ref="AJ88:AJ94">(AA88-AG88)</f>
        <v>0</v>
      </c>
      <c r="AK88" s="182"/>
      <c r="AL88" s="183" t="s">
        <v>762</v>
      </c>
      <c r="AM88" s="402" t="s">
        <v>813</v>
      </c>
      <c r="AN88" s="182">
        <v>0</v>
      </c>
      <c r="AO88" s="185">
        <f aca="true" t="shared" si="161" ref="AO88:AO94">(AN88+AP88)</f>
        <v>0</v>
      </c>
      <c r="AP88" s="182">
        <v>0</v>
      </c>
      <c r="AQ88" s="182">
        <v>0</v>
      </c>
      <c r="AR88" s="185">
        <f aca="true" t="shared" si="162" ref="AR88:AR94">(AQ88+AS88)</f>
        <v>0</v>
      </c>
      <c r="AS88" s="182">
        <v>0</v>
      </c>
      <c r="AT88" s="182"/>
      <c r="AU88" s="183" t="s">
        <v>762</v>
      </c>
      <c r="AV88" s="402" t="s">
        <v>813</v>
      </c>
      <c r="AW88" s="185">
        <f aca="true" t="shared" si="163" ref="AW88:AW94">(D88+G88+M88+Y88+AN88+AQ88)</f>
        <v>351</v>
      </c>
      <c r="AX88" s="185">
        <f aca="true" t="shared" si="164" ref="AX88:AX94">(AW88+AY88)</f>
        <v>351</v>
      </c>
      <c r="AY88" s="185">
        <f aca="true" t="shared" si="165" ref="AY88:AY94">(F88+I88+O88+AA88+AP88+AS88)</f>
        <v>0</v>
      </c>
      <c r="AZ88" s="185">
        <f aca="true" t="shared" si="166" ref="AZ88:AZ94">(AE88+AN88+AQ88)</f>
        <v>0</v>
      </c>
      <c r="BA88" s="185">
        <f aca="true" t="shared" si="167" ref="BA88:BA94">(AZ88+BB88)</f>
        <v>0</v>
      </c>
      <c r="BB88" s="185">
        <f aca="true" t="shared" si="168" ref="BB88:BB94">(AG88+AP88+AS88)</f>
        <v>0</v>
      </c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</row>
    <row r="89" spans="1:67" ht="18" customHeight="1">
      <c r="A89" s="182"/>
      <c r="B89" s="183" t="s">
        <v>763</v>
      </c>
      <c r="C89" s="402" t="s">
        <v>827</v>
      </c>
      <c r="D89" s="182">
        <v>0</v>
      </c>
      <c r="E89" s="185">
        <f t="shared" si="151"/>
        <v>0</v>
      </c>
      <c r="F89" s="182">
        <v>0</v>
      </c>
      <c r="G89" s="182">
        <v>0</v>
      </c>
      <c r="H89" s="185">
        <f t="shared" si="152"/>
        <v>0</v>
      </c>
      <c r="I89" s="182">
        <v>0</v>
      </c>
      <c r="J89" s="182"/>
      <c r="K89" s="183" t="s">
        <v>763</v>
      </c>
      <c r="L89" s="402" t="s">
        <v>827</v>
      </c>
      <c r="M89" s="182">
        <v>0</v>
      </c>
      <c r="N89" s="185">
        <f t="shared" si="133"/>
        <v>0</v>
      </c>
      <c r="O89" s="182">
        <v>0</v>
      </c>
      <c r="P89" s="182">
        <v>0</v>
      </c>
      <c r="Q89" s="185">
        <f t="shared" si="134"/>
        <v>0</v>
      </c>
      <c r="R89" s="182">
        <v>0</v>
      </c>
      <c r="S89" s="182"/>
      <c r="T89" s="183" t="s">
        <v>763</v>
      </c>
      <c r="U89" s="402" t="s">
        <v>827</v>
      </c>
      <c r="V89" s="185">
        <f t="shared" si="153"/>
        <v>0</v>
      </c>
      <c r="W89" s="185">
        <f t="shared" si="154"/>
        <v>0</v>
      </c>
      <c r="X89" s="185">
        <f t="shared" si="155"/>
        <v>0</v>
      </c>
      <c r="Y89" s="182">
        <v>321</v>
      </c>
      <c r="Z89" s="185">
        <f t="shared" si="156"/>
        <v>321</v>
      </c>
      <c r="AA89" s="182">
        <v>0</v>
      </c>
      <c r="AB89" s="182"/>
      <c r="AC89" s="183" t="s">
        <v>763</v>
      </c>
      <c r="AD89" s="402" t="s">
        <v>827</v>
      </c>
      <c r="AE89" s="182">
        <v>321</v>
      </c>
      <c r="AF89" s="185">
        <f t="shared" si="157"/>
        <v>321</v>
      </c>
      <c r="AG89" s="182">
        <v>0</v>
      </c>
      <c r="AH89" s="185">
        <f t="shared" si="158"/>
        <v>0</v>
      </c>
      <c r="AI89" s="185">
        <f t="shared" si="159"/>
        <v>0</v>
      </c>
      <c r="AJ89" s="185">
        <f t="shared" si="160"/>
        <v>0</v>
      </c>
      <c r="AK89" s="182"/>
      <c r="AL89" s="183" t="s">
        <v>763</v>
      </c>
      <c r="AM89" s="402" t="s">
        <v>827</v>
      </c>
      <c r="AN89" s="182">
        <v>0</v>
      </c>
      <c r="AO89" s="185">
        <f t="shared" si="161"/>
        <v>0</v>
      </c>
      <c r="AP89" s="182">
        <v>0</v>
      </c>
      <c r="AQ89" s="182">
        <v>0</v>
      </c>
      <c r="AR89" s="185">
        <f t="shared" si="162"/>
        <v>0</v>
      </c>
      <c r="AS89" s="182">
        <v>0</v>
      </c>
      <c r="AT89" s="182"/>
      <c r="AU89" s="183" t="s">
        <v>763</v>
      </c>
      <c r="AV89" s="402" t="s">
        <v>827</v>
      </c>
      <c r="AW89" s="185">
        <f t="shared" si="163"/>
        <v>321</v>
      </c>
      <c r="AX89" s="185">
        <f t="shared" si="164"/>
        <v>321</v>
      </c>
      <c r="AY89" s="185">
        <f t="shared" si="165"/>
        <v>0</v>
      </c>
      <c r="AZ89" s="185">
        <f t="shared" si="166"/>
        <v>321</v>
      </c>
      <c r="BA89" s="185">
        <f t="shared" si="167"/>
        <v>321</v>
      </c>
      <c r="BB89" s="185">
        <f t="shared" si="168"/>
        <v>0</v>
      </c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</row>
    <row r="90" spans="1:67" ht="15.75">
      <c r="A90" s="182"/>
      <c r="B90" s="183" t="s">
        <v>764</v>
      </c>
      <c r="C90" s="446" t="s">
        <v>828</v>
      </c>
      <c r="D90" s="447">
        <v>0</v>
      </c>
      <c r="E90" s="448">
        <f t="shared" si="151"/>
        <v>0</v>
      </c>
      <c r="F90" s="182">
        <v>0</v>
      </c>
      <c r="G90" s="447">
        <v>0</v>
      </c>
      <c r="H90" s="448">
        <f t="shared" si="152"/>
        <v>0</v>
      </c>
      <c r="I90" s="447">
        <v>0</v>
      </c>
      <c r="J90" s="182"/>
      <c r="K90" s="183" t="s">
        <v>764</v>
      </c>
      <c r="L90" s="446" t="s">
        <v>828</v>
      </c>
      <c r="M90" s="447">
        <v>0</v>
      </c>
      <c r="N90" s="448">
        <f t="shared" si="133"/>
        <v>0</v>
      </c>
      <c r="O90" s="447">
        <v>0</v>
      </c>
      <c r="P90" s="447">
        <v>0</v>
      </c>
      <c r="Q90" s="448">
        <f t="shared" si="134"/>
        <v>0</v>
      </c>
      <c r="R90" s="447">
        <v>0</v>
      </c>
      <c r="S90" s="182"/>
      <c r="T90" s="183" t="s">
        <v>764</v>
      </c>
      <c r="U90" s="446" t="s">
        <v>828</v>
      </c>
      <c r="V90" s="448">
        <f t="shared" si="153"/>
        <v>0</v>
      </c>
      <c r="W90" s="448">
        <f t="shared" si="154"/>
        <v>0</v>
      </c>
      <c r="X90" s="448">
        <f t="shared" si="155"/>
        <v>0</v>
      </c>
      <c r="Y90" s="447">
        <v>74</v>
      </c>
      <c r="Z90" s="448">
        <f t="shared" si="156"/>
        <v>74</v>
      </c>
      <c r="AA90" s="182">
        <v>0</v>
      </c>
      <c r="AB90" s="182"/>
      <c r="AC90" s="183" t="s">
        <v>764</v>
      </c>
      <c r="AD90" s="446" t="s">
        <v>828</v>
      </c>
      <c r="AE90" s="447">
        <v>74</v>
      </c>
      <c r="AF90" s="448">
        <f t="shared" si="157"/>
        <v>74</v>
      </c>
      <c r="AG90" s="182">
        <v>0</v>
      </c>
      <c r="AH90" s="448">
        <f t="shared" si="158"/>
        <v>0</v>
      </c>
      <c r="AI90" s="448">
        <f t="shared" si="159"/>
        <v>0</v>
      </c>
      <c r="AJ90" s="448">
        <f t="shared" si="160"/>
        <v>0</v>
      </c>
      <c r="AK90" s="182"/>
      <c r="AL90" s="183" t="s">
        <v>764</v>
      </c>
      <c r="AM90" s="446" t="s">
        <v>828</v>
      </c>
      <c r="AN90" s="447">
        <v>0</v>
      </c>
      <c r="AO90" s="448">
        <f t="shared" si="161"/>
        <v>0</v>
      </c>
      <c r="AP90" s="447">
        <v>0</v>
      </c>
      <c r="AQ90" s="447">
        <v>0</v>
      </c>
      <c r="AR90" s="448">
        <f t="shared" si="162"/>
        <v>0</v>
      </c>
      <c r="AS90" s="447">
        <v>0</v>
      </c>
      <c r="AT90" s="182"/>
      <c r="AU90" s="183" t="s">
        <v>764</v>
      </c>
      <c r="AV90" s="446" t="s">
        <v>828</v>
      </c>
      <c r="AW90" s="448">
        <f t="shared" si="163"/>
        <v>74</v>
      </c>
      <c r="AX90" s="448">
        <f t="shared" si="164"/>
        <v>74</v>
      </c>
      <c r="AY90" s="448">
        <f t="shared" si="165"/>
        <v>0</v>
      </c>
      <c r="AZ90" s="448">
        <f t="shared" si="166"/>
        <v>74</v>
      </c>
      <c r="BA90" s="448">
        <f t="shared" si="167"/>
        <v>74</v>
      </c>
      <c r="BB90" s="448">
        <f t="shared" si="168"/>
        <v>0</v>
      </c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</row>
    <row r="91" spans="1:67" ht="15.75">
      <c r="A91" s="182"/>
      <c r="B91" s="183" t="s">
        <v>765</v>
      </c>
      <c r="C91" s="446" t="s">
        <v>830</v>
      </c>
      <c r="D91" s="182">
        <v>0</v>
      </c>
      <c r="E91" s="185">
        <f t="shared" si="151"/>
        <v>0</v>
      </c>
      <c r="F91" s="182">
        <v>0</v>
      </c>
      <c r="G91" s="182">
        <v>0</v>
      </c>
      <c r="H91" s="185">
        <f t="shared" si="152"/>
        <v>0</v>
      </c>
      <c r="I91" s="182">
        <v>0</v>
      </c>
      <c r="J91" s="182"/>
      <c r="K91" s="183" t="s">
        <v>765</v>
      </c>
      <c r="L91" s="446" t="s">
        <v>830</v>
      </c>
      <c r="M91" s="182">
        <v>0</v>
      </c>
      <c r="N91" s="185">
        <f aca="true" t="shared" si="169" ref="N91:N99">(M91+O91)</f>
        <v>0</v>
      </c>
      <c r="O91" s="182">
        <v>0</v>
      </c>
      <c r="P91" s="182">
        <v>0</v>
      </c>
      <c r="Q91" s="185">
        <f aca="true" t="shared" si="170" ref="Q91:Q99">(P91+R91)</f>
        <v>0</v>
      </c>
      <c r="R91" s="182">
        <v>0</v>
      </c>
      <c r="S91" s="182"/>
      <c r="T91" s="183" t="s">
        <v>765</v>
      </c>
      <c r="U91" s="446" t="s">
        <v>830</v>
      </c>
      <c r="V91" s="185">
        <f t="shared" si="153"/>
        <v>0</v>
      </c>
      <c r="W91" s="185">
        <f t="shared" si="154"/>
        <v>0</v>
      </c>
      <c r="X91" s="185">
        <f t="shared" si="155"/>
        <v>0</v>
      </c>
      <c r="Y91" s="182">
        <v>400</v>
      </c>
      <c r="Z91" s="185">
        <f t="shared" si="156"/>
        <v>400</v>
      </c>
      <c r="AA91" s="182">
        <v>0</v>
      </c>
      <c r="AB91" s="182"/>
      <c r="AC91" s="183" t="s">
        <v>765</v>
      </c>
      <c r="AD91" s="446" t="s">
        <v>830</v>
      </c>
      <c r="AE91" s="182">
        <v>0</v>
      </c>
      <c r="AF91" s="185">
        <f t="shared" si="157"/>
        <v>0</v>
      </c>
      <c r="AG91" s="182">
        <v>0</v>
      </c>
      <c r="AH91" s="185">
        <f t="shared" si="158"/>
        <v>400</v>
      </c>
      <c r="AI91" s="185">
        <f t="shared" si="159"/>
        <v>400</v>
      </c>
      <c r="AJ91" s="185">
        <f t="shared" si="160"/>
        <v>0</v>
      </c>
      <c r="AK91" s="182"/>
      <c r="AL91" s="183" t="s">
        <v>765</v>
      </c>
      <c r="AM91" s="446" t="s">
        <v>830</v>
      </c>
      <c r="AN91" s="182">
        <v>0</v>
      </c>
      <c r="AO91" s="185">
        <f t="shared" si="161"/>
        <v>0</v>
      </c>
      <c r="AP91" s="182">
        <v>0</v>
      </c>
      <c r="AQ91" s="182">
        <v>0</v>
      </c>
      <c r="AR91" s="185">
        <f t="shared" si="162"/>
        <v>0</v>
      </c>
      <c r="AS91" s="182">
        <v>0</v>
      </c>
      <c r="AT91" s="182"/>
      <c r="AU91" s="183" t="s">
        <v>765</v>
      </c>
      <c r="AV91" s="446" t="s">
        <v>830</v>
      </c>
      <c r="AW91" s="448">
        <f t="shared" si="163"/>
        <v>400</v>
      </c>
      <c r="AX91" s="448">
        <f t="shared" si="164"/>
        <v>400</v>
      </c>
      <c r="AY91" s="448">
        <f t="shared" si="165"/>
        <v>0</v>
      </c>
      <c r="AZ91" s="448">
        <f t="shared" si="166"/>
        <v>0</v>
      </c>
      <c r="BA91" s="448">
        <f t="shared" si="167"/>
        <v>0</v>
      </c>
      <c r="BB91" s="448">
        <f t="shared" si="168"/>
        <v>0</v>
      </c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</row>
    <row r="92" spans="1:67" ht="15.75">
      <c r="A92" s="182"/>
      <c r="B92" s="183" t="s">
        <v>766</v>
      </c>
      <c r="C92" s="425" t="s">
        <v>187</v>
      </c>
      <c r="D92" s="447">
        <v>207</v>
      </c>
      <c r="E92" s="448">
        <f t="shared" si="151"/>
        <v>207</v>
      </c>
      <c r="F92" s="182">
        <v>0</v>
      </c>
      <c r="G92" s="447">
        <v>0</v>
      </c>
      <c r="H92" s="448">
        <f t="shared" si="152"/>
        <v>0</v>
      </c>
      <c r="I92" s="447">
        <v>0</v>
      </c>
      <c r="J92" s="182"/>
      <c r="K92" s="183" t="s">
        <v>766</v>
      </c>
      <c r="L92" s="425" t="s">
        <v>187</v>
      </c>
      <c r="M92" s="447">
        <v>0</v>
      </c>
      <c r="N92" s="448">
        <f t="shared" si="169"/>
        <v>0</v>
      </c>
      <c r="O92" s="447">
        <v>0</v>
      </c>
      <c r="P92" s="447">
        <v>0</v>
      </c>
      <c r="Q92" s="448">
        <f t="shared" si="170"/>
        <v>0</v>
      </c>
      <c r="R92" s="447">
        <v>0</v>
      </c>
      <c r="S92" s="182"/>
      <c r="T92" s="183" t="s">
        <v>766</v>
      </c>
      <c r="U92" s="425" t="s">
        <v>187</v>
      </c>
      <c r="V92" s="448">
        <f t="shared" si="153"/>
        <v>0</v>
      </c>
      <c r="W92" s="448">
        <f t="shared" si="154"/>
        <v>0</v>
      </c>
      <c r="X92" s="448">
        <f t="shared" si="155"/>
        <v>0</v>
      </c>
      <c r="Y92" s="447">
        <v>0</v>
      </c>
      <c r="Z92" s="448">
        <f t="shared" si="156"/>
        <v>0</v>
      </c>
      <c r="AA92" s="182">
        <v>0</v>
      </c>
      <c r="AB92" s="182"/>
      <c r="AC92" s="183" t="s">
        <v>766</v>
      </c>
      <c r="AD92" s="425" t="s">
        <v>187</v>
      </c>
      <c r="AE92" s="447">
        <v>0</v>
      </c>
      <c r="AF92" s="448">
        <f t="shared" si="157"/>
        <v>0</v>
      </c>
      <c r="AG92" s="182">
        <v>0</v>
      </c>
      <c r="AH92" s="448">
        <f t="shared" si="158"/>
        <v>0</v>
      </c>
      <c r="AI92" s="448">
        <f t="shared" si="159"/>
        <v>0</v>
      </c>
      <c r="AJ92" s="448">
        <f t="shared" si="160"/>
        <v>0</v>
      </c>
      <c r="AK92" s="182"/>
      <c r="AL92" s="183" t="s">
        <v>766</v>
      </c>
      <c r="AM92" s="425" t="s">
        <v>187</v>
      </c>
      <c r="AN92" s="447">
        <v>0</v>
      </c>
      <c r="AO92" s="448">
        <f t="shared" si="161"/>
        <v>0</v>
      </c>
      <c r="AP92" s="447">
        <v>0</v>
      </c>
      <c r="AQ92" s="447">
        <v>0</v>
      </c>
      <c r="AR92" s="448">
        <f t="shared" si="162"/>
        <v>0</v>
      </c>
      <c r="AS92" s="447">
        <v>0</v>
      </c>
      <c r="AT92" s="182"/>
      <c r="AU92" s="183" t="s">
        <v>766</v>
      </c>
      <c r="AV92" s="425" t="s">
        <v>187</v>
      </c>
      <c r="AW92" s="448">
        <f t="shared" si="163"/>
        <v>207</v>
      </c>
      <c r="AX92" s="448">
        <f t="shared" si="164"/>
        <v>207</v>
      </c>
      <c r="AY92" s="448">
        <f t="shared" si="165"/>
        <v>0</v>
      </c>
      <c r="AZ92" s="448">
        <f t="shared" si="166"/>
        <v>0</v>
      </c>
      <c r="BA92" s="448">
        <f t="shared" si="167"/>
        <v>0</v>
      </c>
      <c r="BB92" s="448">
        <f t="shared" si="168"/>
        <v>0</v>
      </c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</row>
    <row r="93" spans="1:67" ht="15.75">
      <c r="A93" s="182"/>
      <c r="B93" s="183" t="s">
        <v>769</v>
      </c>
      <c r="C93" s="446" t="s">
        <v>831</v>
      </c>
      <c r="D93" s="182">
        <v>0</v>
      </c>
      <c r="E93" s="185">
        <f t="shared" si="151"/>
        <v>0</v>
      </c>
      <c r="F93" s="182">
        <v>0</v>
      </c>
      <c r="G93" s="182">
        <v>0</v>
      </c>
      <c r="H93" s="185">
        <f t="shared" si="152"/>
        <v>0</v>
      </c>
      <c r="I93" s="182">
        <v>0</v>
      </c>
      <c r="J93" s="182"/>
      <c r="K93" s="183" t="s">
        <v>769</v>
      </c>
      <c r="L93" s="446" t="s">
        <v>831</v>
      </c>
      <c r="M93" s="182">
        <v>194</v>
      </c>
      <c r="N93" s="185">
        <f t="shared" si="169"/>
        <v>194</v>
      </c>
      <c r="O93" s="447">
        <v>0</v>
      </c>
      <c r="P93" s="182">
        <v>0</v>
      </c>
      <c r="Q93" s="185">
        <f t="shared" si="170"/>
        <v>0</v>
      </c>
      <c r="R93" s="182">
        <v>0</v>
      </c>
      <c r="S93" s="182"/>
      <c r="T93" s="183" t="s">
        <v>769</v>
      </c>
      <c r="U93" s="446" t="s">
        <v>831</v>
      </c>
      <c r="V93" s="185">
        <f t="shared" si="153"/>
        <v>194</v>
      </c>
      <c r="W93" s="185">
        <f t="shared" si="154"/>
        <v>194</v>
      </c>
      <c r="X93" s="185">
        <f t="shared" si="155"/>
        <v>0</v>
      </c>
      <c r="Y93" s="182">
        <v>0</v>
      </c>
      <c r="Z93" s="185">
        <f t="shared" si="156"/>
        <v>0</v>
      </c>
      <c r="AA93" s="182">
        <v>0</v>
      </c>
      <c r="AB93" s="182"/>
      <c r="AC93" s="183" t="s">
        <v>769</v>
      </c>
      <c r="AD93" s="446" t="s">
        <v>831</v>
      </c>
      <c r="AE93" s="182">
        <v>0</v>
      </c>
      <c r="AF93" s="185">
        <f t="shared" si="157"/>
        <v>0</v>
      </c>
      <c r="AG93" s="182">
        <v>0</v>
      </c>
      <c r="AH93" s="185">
        <f t="shared" si="158"/>
        <v>0</v>
      </c>
      <c r="AI93" s="185">
        <f t="shared" si="159"/>
        <v>0</v>
      </c>
      <c r="AJ93" s="185">
        <f t="shared" si="160"/>
        <v>0</v>
      </c>
      <c r="AK93" s="182"/>
      <c r="AL93" s="183" t="s">
        <v>769</v>
      </c>
      <c r="AM93" s="446" t="s">
        <v>831</v>
      </c>
      <c r="AN93" s="182">
        <v>0</v>
      </c>
      <c r="AO93" s="185">
        <f t="shared" si="161"/>
        <v>0</v>
      </c>
      <c r="AP93" s="182">
        <v>0</v>
      </c>
      <c r="AQ93" s="182">
        <v>0</v>
      </c>
      <c r="AR93" s="185">
        <f t="shared" si="162"/>
        <v>0</v>
      </c>
      <c r="AS93" s="182">
        <v>0</v>
      </c>
      <c r="AT93" s="182"/>
      <c r="AU93" s="183" t="s">
        <v>769</v>
      </c>
      <c r="AV93" s="446" t="s">
        <v>831</v>
      </c>
      <c r="AW93" s="448">
        <f t="shared" si="163"/>
        <v>194</v>
      </c>
      <c r="AX93" s="448">
        <f t="shared" si="164"/>
        <v>194</v>
      </c>
      <c r="AY93" s="448">
        <f t="shared" si="165"/>
        <v>0</v>
      </c>
      <c r="AZ93" s="448">
        <f t="shared" si="166"/>
        <v>0</v>
      </c>
      <c r="BA93" s="448">
        <f t="shared" si="167"/>
        <v>0</v>
      </c>
      <c r="BB93" s="448">
        <f t="shared" si="168"/>
        <v>0</v>
      </c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</row>
    <row r="94" spans="1:67" ht="15.75">
      <c r="A94" s="182"/>
      <c r="B94" s="183" t="s">
        <v>770</v>
      </c>
      <c r="C94" s="425" t="s">
        <v>832</v>
      </c>
      <c r="D94" s="447">
        <v>0</v>
      </c>
      <c r="E94" s="448">
        <f t="shared" si="151"/>
        <v>0</v>
      </c>
      <c r="F94" s="447">
        <v>0</v>
      </c>
      <c r="G94" s="447">
        <v>0</v>
      </c>
      <c r="H94" s="448">
        <f t="shared" si="152"/>
        <v>0</v>
      </c>
      <c r="I94" s="447">
        <v>0</v>
      </c>
      <c r="J94" s="182"/>
      <c r="K94" s="183" t="s">
        <v>770</v>
      </c>
      <c r="L94" s="425" t="s">
        <v>832</v>
      </c>
      <c r="M94" s="447">
        <v>500</v>
      </c>
      <c r="N94" s="448">
        <f t="shared" si="169"/>
        <v>500</v>
      </c>
      <c r="O94" s="447">
        <v>0</v>
      </c>
      <c r="P94" s="447">
        <v>0</v>
      </c>
      <c r="Q94" s="448">
        <f t="shared" si="170"/>
        <v>0</v>
      </c>
      <c r="R94" s="447">
        <v>0</v>
      </c>
      <c r="S94" s="182"/>
      <c r="T94" s="183" t="s">
        <v>770</v>
      </c>
      <c r="U94" s="425" t="s">
        <v>832</v>
      </c>
      <c r="V94" s="448">
        <f t="shared" si="153"/>
        <v>500</v>
      </c>
      <c r="W94" s="448">
        <f t="shared" si="154"/>
        <v>500</v>
      </c>
      <c r="X94" s="448">
        <f t="shared" si="155"/>
        <v>0</v>
      </c>
      <c r="Y94" s="447">
        <v>0</v>
      </c>
      <c r="Z94" s="448">
        <f t="shared" si="156"/>
        <v>0</v>
      </c>
      <c r="AA94" s="182">
        <v>0</v>
      </c>
      <c r="AB94" s="182"/>
      <c r="AC94" s="183" t="s">
        <v>770</v>
      </c>
      <c r="AD94" s="425" t="s">
        <v>832</v>
      </c>
      <c r="AE94" s="447">
        <v>0</v>
      </c>
      <c r="AF94" s="448">
        <f t="shared" si="157"/>
        <v>0</v>
      </c>
      <c r="AG94" s="182">
        <v>0</v>
      </c>
      <c r="AH94" s="448">
        <f t="shared" si="158"/>
        <v>0</v>
      </c>
      <c r="AI94" s="448">
        <f t="shared" si="159"/>
        <v>0</v>
      </c>
      <c r="AJ94" s="448">
        <f t="shared" si="160"/>
        <v>0</v>
      </c>
      <c r="AK94" s="182"/>
      <c r="AL94" s="183" t="s">
        <v>770</v>
      </c>
      <c r="AM94" s="425" t="s">
        <v>832</v>
      </c>
      <c r="AN94" s="447">
        <v>0</v>
      </c>
      <c r="AO94" s="448">
        <f t="shared" si="161"/>
        <v>0</v>
      </c>
      <c r="AP94" s="447">
        <v>0</v>
      </c>
      <c r="AQ94" s="447">
        <v>0</v>
      </c>
      <c r="AR94" s="448">
        <f t="shared" si="162"/>
        <v>0</v>
      </c>
      <c r="AS94" s="447">
        <v>0</v>
      </c>
      <c r="AT94" s="182"/>
      <c r="AU94" s="183" t="s">
        <v>770</v>
      </c>
      <c r="AV94" s="425" t="s">
        <v>832</v>
      </c>
      <c r="AW94" s="448">
        <f t="shared" si="163"/>
        <v>500</v>
      </c>
      <c r="AX94" s="448">
        <f t="shared" si="164"/>
        <v>500</v>
      </c>
      <c r="AY94" s="448">
        <f t="shared" si="165"/>
        <v>0</v>
      </c>
      <c r="AZ94" s="448">
        <f t="shared" si="166"/>
        <v>0</v>
      </c>
      <c r="BA94" s="448">
        <f t="shared" si="167"/>
        <v>0</v>
      </c>
      <c r="BB94" s="448">
        <f t="shared" si="168"/>
        <v>0</v>
      </c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</row>
    <row r="95" spans="1:67" ht="15.75">
      <c r="A95" s="182"/>
      <c r="B95" s="183" t="s">
        <v>771</v>
      </c>
      <c r="C95" s="269" t="s">
        <v>695</v>
      </c>
      <c r="D95" s="182">
        <v>0</v>
      </c>
      <c r="E95" s="185">
        <f aca="true" t="shared" si="171" ref="E95:E100">(D95+F95)</f>
        <v>0</v>
      </c>
      <c r="F95" s="182">
        <v>0</v>
      </c>
      <c r="G95" s="182">
        <v>0</v>
      </c>
      <c r="H95" s="185">
        <f aca="true" t="shared" si="172" ref="H95:H100">(G95+I95)</f>
        <v>0</v>
      </c>
      <c r="I95" s="182">
        <v>0</v>
      </c>
      <c r="J95" s="182"/>
      <c r="K95" s="183" t="s">
        <v>771</v>
      </c>
      <c r="L95" s="269" t="s">
        <v>695</v>
      </c>
      <c r="M95" s="182">
        <v>0</v>
      </c>
      <c r="N95" s="185">
        <f t="shared" si="169"/>
        <v>0</v>
      </c>
      <c r="O95" s="447">
        <v>0</v>
      </c>
      <c r="P95" s="182">
        <v>0</v>
      </c>
      <c r="Q95" s="185">
        <f t="shared" si="170"/>
        <v>0</v>
      </c>
      <c r="R95" s="182">
        <v>0</v>
      </c>
      <c r="S95" s="182"/>
      <c r="T95" s="183" t="s">
        <v>771</v>
      </c>
      <c r="U95" s="269" t="s">
        <v>695</v>
      </c>
      <c r="V95" s="448">
        <f aca="true" t="shared" si="173" ref="V95:V100">(M95-P95)</f>
        <v>0</v>
      </c>
      <c r="W95" s="448">
        <f aca="true" t="shared" si="174" ref="W95:W100">(V95+X95)</f>
        <v>0</v>
      </c>
      <c r="X95" s="448">
        <f aca="true" t="shared" si="175" ref="X95:X100">(O95-R95)</f>
        <v>0</v>
      </c>
      <c r="Y95" s="182">
        <v>50</v>
      </c>
      <c r="Z95" s="185">
        <f aca="true" t="shared" si="176" ref="Z95:Z100">(Y95+AA95)</f>
        <v>50</v>
      </c>
      <c r="AA95" s="182">
        <v>0</v>
      </c>
      <c r="AB95" s="182"/>
      <c r="AC95" s="183" t="s">
        <v>771</v>
      </c>
      <c r="AD95" s="269" t="s">
        <v>695</v>
      </c>
      <c r="AE95" s="182">
        <v>0</v>
      </c>
      <c r="AF95" s="185">
        <f aca="true" t="shared" si="177" ref="AF95:AF100">(AE95+AG95)</f>
        <v>0</v>
      </c>
      <c r="AG95" s="182">
        <v>0</v>
      </c>
      <c r="AH95" s="185">
        <f aca="true" t="shared" si="178" ref="AH95:AH100">(Y95-AE95)</f>
        <v>50</v>
      </c>
      <c r="AI95" s="185">
        <f aca="true" t="shared" si="179" ref="AI95:AI100">(AH95+AJ95)</f>
        <v>50</v>
      </c>
      <c r="AJ95" s="185">
        <f aca="true" t="shared" si="180" ref="AJ95:AJ100">(AA95-AG95)</f>
        <v>0</v>
      </c>
      <c r="AK95" s="182"/>
      <c r="AL95" s="183" t="s">
        <v>771</v>
      </c>
      <c r="AM95" s="269" t="s">
        <v>695</v>
      </c>
      <c r="AN95" s="182">
        <v>0</v>
      </c>
      <c r="AO95" s="185">
        <f aca="true" t="shared" si="181" ref="AO95:AO100">(AN95+AP95)</f>
        <v>0</v>
      </c>
      <c r="AP95" s="182">
        <v>0</v>
      </c>
      <c r="AQ95" s="182">
        <v>0</v>
      </c>
      <c r="AR95" s="185">
        <f aca="true" t="shared" si="182" ref="AR95:AR100">(AQ95+AS95)</f>
        <v>0</v>
      </c>
      <c r="AS95" s="182">
        <v>0</v>
      </c>
      <c r="AT95" s="182"/>
      <c r="AU95" s="183" t="s">
        <v>771</v>
      </c>
      <c r="AV95" s="269" t="s">
        <v>695</v>
      </c>
      <c r="AW95" s="448">
        <f aca="true" t="shared" si="183" ref="AW95:AW100">(D95+G95+M95+Y95+AN95+AQ95)</f>
        <v>50</v>
      </c>
      <c r="AX95" s="448">
        <f aca="true" t="shared" si="184" ref="AX95:AX100">(AW95+AY95)</f>
        <v>50</v>
      </c>
      <c r="AY95" s="448">
        <f aca="true" t="shared" si="185" ref="AY95:AY100">(F95+I95+O95+AA95+AP95+AS95)</f>
        <v>0</v>
      </c>
      <c r="AZ95" s="448">
        <f aca="true" t="shared" si="186" ref="AZ95:AZ100">(AE95+AN95+AQ95)</f>
        <v>0</v>
      </c>
      <c r="BA95" s="448">
        <f aca="true" t="shared" si="187" ref="BA95:BA100">(AZ95+BB95)</f>
        <v>0</v>
      </c>
      <c r="BB95" s="448">
        <f aca="true" t="shared" si="188" ref="BB95:BB100">(AG95+AP95+AS95)</f>
        <v>0</v>
      </c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</row>
    <row r="96" spans="1:67" ht="15.75">
      <c r="A96" s="182"/>
      <c r="B96" s="183" t="s">
        <v>799</v>
      </c>
      <c r="C96" s="269" t="s">
        <v>560</v>
      </c>
      <c r="D96" s="447">
        <v>0</v>
      </c>
      <c r="E96" s="448">
        <f t="shared" si="171"/>
        <v>0</v>
      </c>
      <c r="F96" s="447">
        <v>0</v>
      </c>
      <c r="G96" s="447">
        <v>0</v>
      </c>
      <c r="H96" s="448">
        <f t="shared" si="172"/>
        <v>0</v>
      </c>
      <c r="I96" s="447">
        <v>0</v>
      </c>
      <c r="J96" s="182"/>
      <c r="K96" s="183" t="s">
        <v>799</v>
      </c>
      <c r="L96" s="269" t="s">
        <v>560</v>
      </c>
      <c r="M96" s="447">
        <v>16516</v>
      </c>
      <c r="N96" s="185">
        <f t="shared" si="169"/>
        <v>16220</v>
      </c>
      <c r="O96" s="447">
        <f>-9-207-54-26</f>
        <v>-296</v>
      </c>
      <c r="P96" s="447">
        <v>0</v>
      </c>
      <c r="Q96" s="448">
        <f t="shared" si="170"/>
        <v>0</v>
      </c>
      <c r="R96" s="447">
        <v>0</v>
      </c>
      <c r="S96" s="182"/>
      <c r="T96" s="183" t="s">
        <v>799</v>
      </c>
      <c r="U96" s="269" t="s">
        <v>560</v>
      </c>
      <c r="V96" s="448">
        <f t="shared" si="173"/>
        <v>16516</v>
      </c>
      <c r="W96" s="448">
        <f t="shared" si="174"/>
        <v>16220</v>
      </c>
      <c r="X96" s="448">
        <f t="shared" si="175"/>
        <v>-296</v>
      </c>
      <c r="Y96" s="447">
        <v>0</v>
      </c>
      <c r="Z96" s="185">
        <f t="shared" si="176"/>
        <v>0</v>
      </c>
      <c r="AA96" s="182">
        <v>0</v>
      </c>
      <c r="AB96" s="182"/>
      <c r="AC96" s="183" t="s">
        <v>799</v>
      </c>
      <c r="AD96" s="269" t="s">
        <v>560</v>
      </c>
      <c r="AE96" s="447">
        <v>0</v>
      </c>
      <c r="AF96" s="448">
        <f t="shared" si="177"/>
        <v>0</v>
      </c>
      <c r="AG96" s="182">
        <v>0</v>
      </c>
      <c r="AH96" s="448">
        <f t="shared" si="178"/>
        <v>0</v>
      </c>
      <c r="AI96" s="448">
        <f t="shared" si="179"/>
        <v>0</v>
      </c>
      <c r="AJ96" s="448">
        <f t="shared" si="180"/>
        <v>0</v>
      </c>
      <c r="AK96" s="182"/>
      <c r="AL96" s="183" t="s">
        <v>799</v>
      </c>
      <c r="AM96" s="269" t="s">
        <v>560</v>
      </c>
      <c r="AN96" s="447">
        <v>0</v>
      </c>
      <c r="AO96" s="448">
        <f t="shared" si="181"/>
        <v>0</v>
      </c>
      <c r="AP96" s="447">
        <v>0</v>
      </c>
      <c r="AQ96" s="447">
        <v>0</v>
      </c>
      <c r="AR96" s="448">
        <f t="shared" si="182"/>
        <v>0</v>
      </c>
      <c r="AS96" s="447">
        <v>0</v>
      </c>
      <c r="AT96" s="182"/>
      <c r="AU96" s="183" t="s">
        <v>799</v>
      </c>
      <c r="AV96" s="269" t="s">
        <v>560</v>
      </c>
      <c r="AW96" s="448">
        <f t="shared" si="183"/>
        <v>16516</v>
      </c>
      <c r="AX96" s="448">
        <f t="shared" si="184"/>
        <v>16220</v>
      </c>
      <c r="AY96" s="448">
        <f t="shared" si="185"/>
        <v>-296</v>
      </c>
      <c r="AZ96" s="448">
        <f t="shared" si="186"/>
        <v>0</v>
      </c>
      <c r="BA96" s="448">
        <f t="shared" si="187"/>
        <v>0</v>
      </c>
      <c r="BB96" s="448">
        <f t="shared" si="188"/>
        <v>0</v>
      </c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</row>
    <row r="97" spans="1:67" ht="15.75">
      <c r="A97" s="182"/>
      <c r="B97" s="183" t="s">
        <v>803</v>
      </c>
      <c r="C97" s="269" t="s">
        <v>838</v>
      </c>
      <c r="D97" s="182">
        <v>0</v>
      </c>
      <c r="E97" s="185">
        <f t="shared" si="171"/>
        <v>0</v>
      </c>
      <c r="F97" s="182">
        <v>0</v>
      </c>
      <c r="G97" s="182">
        <v>0</v>
      </c>
      <c r="H97" s="185">
        <f t="shared" si="172"/>
        <v>0</v>
      </c>
      <c r="I97" s="182">
        <v>0</v>
      </c>
      <c r="J97" s="182"/>
      <c r="K97" s="183" t="s">
        <v>803</v>
      </c>
      <c r="L97" s="269" t="s">
        <v>838</v>
      </c>
      <c r="M97" s="182">
        <v>10780</v>
      </c>
      <c r="N97" s="185">
        <f t="shared" si="169"/>
        <v>10780</v>
      </c>
      <c r="O97" s="447">
        <v>0</v>
      </c>
      <c r="P97" s="182">
        <v>0</v>
      </c>
      <c r="Q97" s="185">
        <f t="shared" si="170"/>
        <v>0</v>
      </c>
      <c r="R97" s="182">
        <v>0</v>
      </c>
      <c r="S97" s="182"/>
      <c r="T97" s="183" t="s">
        <v>803</v>
      </c>
      <c r="U97" s="269" t="s">
        <v>838</v>
      </c>
      <c r="V97" s="448">
        <f t="shared" si="173"/>
        <v>10780</v>
      </c>
      <c r="W97" s="448">
        <f t="shared" si="174"/>
        <v>10780</v>
      </c>
      <c r="X97" s="448">
        <f t="shared" si="175"/>
        <v>0</v>
      </c>
      <c r="Y97" s="182">
        <v>0</v>
      </c>
      <c r="Z97" s="185">
        <f t="shared" si="176"/>
        <v>0</v>
      </c>
      <c r="AA97" s="182">
        <v>0</v>
      </c>
      <c r="AB97" s="182"/>
      <c r="AC97" s="183" t="s">
        <v>803</v>
      </c>
      <c r="AD97" s="269" t="s">
        <v>838</v>
      </c>
      <c r="AE97" s="182">
        <v>0</v>
      </c>
      <c r="AF97" s="185">
        <f t="shared" si="177"/>
        <v>0</v>
      </c>
      <c r="AG97" s="182">
        <v>0</v>
      </c>
      <c r="AH97" s="185">
        <f t="shared" si="178"/>
        <v>0</v>
      </c>
      <c r="AI97" s="185">
        <f t="shared" si="179"/>
        <v>0</v>
      </c>
      <c r="AJ97" s="185">
        <f t="shared" si="180"/>
        <v>0</v>
      </c>
      <c r="AK97" s="182"/>
      <c r="AL97" s="183" t="s">
        <v>803</v>
      </c>
      <c r="AM97" s="269" t="s">
        <v>838</v>
      </c>
      <c r="AN97" s="182">
        <v>0</v>
      </c>
      <c r="AO97" s="185">
        <f t="shared" si="181"/>
        <v>0</v>
      </c>
      <c r="AP97" s="182">
        <v>0</v>
      </c>
      <c r="AQ97" s="182">
        <v>0</v>
      </c>
      <c r="AR97" s="185">
        <f t="shared" si="182"/>
        <v>0</v>
      </c>
      <c r="AS97" s="182">
        <v>0</v>
      </c>
      <c r="AT97" s="182"/>
      <c r="AU97" s="183" t="s">
        <v>803</v>
      </c>
      <c r="AV97" s="269" t="s">
        <v>838</v>
      </c>
      <c r="AW97" s="448">
        <f t="shared" si="183"/>
        <v>10780</v>
      </c>
      <c r="AX97" s="448">
        <f t="shared" si="184"/>
        <v>10780</v>
      </c>
      <c r="AY97" s="448">
        <f t="shared" si="185"/>
        <v>0</v>
      </c>
      <c r="AZ97" s="448">
        <f t="shared" si="186"/>
        <v>0</v>
      </c>
      <c r="BA97" s="448">
        <f t="shared" si="187"/>
        <v>0</v>
      </c>
      <c r="BB97" s="448">
        <f t="shared" si="188"/>
        <v>0</v>
      </c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</row>
    <row r="98" spans="1:67" ht="15.75">
      <c r="A98" s="182"/>
      <c r="B98" s="183" t="s">
        <v>810</v>
      </c>
      <c r="C98" s="204" t="s">
        <v>839</v>
      </c>
      <c r="D98" s="447">
        <v>0</v>
      </c>
      <c r="E98" s="448">
        <f t="shared" si="171"/>
        <v>0</v>
      </c>
      <c r="F98" s="447">
        <v>0</v>
      </c>
      <c r="G98" s="447">
        <v>0</v>
      </c>
      <c r="H98" s="448">
        <f t="shared" si="172"/>
        <v>0</v>
      </c>
      <c r="I98" s="447">
        <v>0</v>
      </c>
      <c r="J98" s="182"/>
      <c r="K98" s="183" t="s">
        <v>810</v>
      </c>
      <c r="L98" s="204" t="s">
        <v>839</v>
      </c>
      <c r="M98" s="447">
        <v>160</v>
      </c>
      <c r="N98" s="185">
        <f t="shared" si="169"/>
        <v>160</v>
      </c>
      <c r="O98" s="447">
        <v>0</v>
      </c>
      <c r="P98" s="447">
        <v>0</v>
      </c>
      <c r="Q98" s="448">
        <f t="shared" si="170"/>
        <v>0</v>
      </c>
      <c r="R98" s="447">
        <v>0</v>
      </c>
      <c r="S98" s="182"/>
      <c r="T98" s="183" t="s">
        <v>810</v>
      </c>
      <c r="U98" s="204" t="s">
        <v>839</v>
      </c>
      <c r="V98" s="448">
        <f t="shared" si="173"/>
        <v>160</v>
      </c>
      <c r="W98" s="448">
        <f t="shared" si="174"/>
        <v>160</v>
      </c>
      <c r="X98" s="448">
        <f t="shared" si="175"/>
        <v>0</v>
      </c>
      <c r="Y98" s="447">
        <v>0</v>
      </c>
      <c r="Z98" s="185">
        <f t="shared" si="176"/>
        <v>0</v>
      </c>
      <c r="AA98" s="182">
        <v>0</v>
      </c>
      <c r="AB98" s="182"/>
      <c r="AC98" s="183" t="s">
        <v>810</v>
      </c>
      <c r="AD98" s="204" t="s">
        <v>839</v>
      </c>
      <c r="AE98" s="447">
        <v>0</v>
      </c>
      <c r="AF98" s="448">
        <f t="shared" si="177"/>
        <v>0</v>
      </c>
      <c r="AG98" s="182">
        <v>0</v>
      </c>
      <c r="AH98" s="448">
        <f t="shared" si="178"/>
        <v>0</v>
      </c>
      <c r="AI98" s="448">
        <f t="shared" si="179"/>
        <v>0</v>
      </c>
      <c r="AJ98" s="448">
        <f t="shared" si="180"/>
        <v>0</v>
      </c>
      <c r="AK98" s="182"/>
      <c r="AL98" s="183" t="s">
        <v>810</v>
      </c>
      <c r="AM98" s="204" t="s">
        <v>839</v>
      </c>
      <c r="AN98" s="447">
        <v>0</v>
      </c>
      <c r="AO98" s="448">
        <f t="shared" si="181"/>
        <v>0</v>
      </c>
      <c r="AP98" s="447">
        <v>0</v>
      </c>
      <c r="AQ98" s="447">
        <v>0</v>
      </c>
      <c r="AR98" s="448">
        <f t="shared" si="182"/>
        <v>0</v>
      </c>
      <c r="AS98" s="447">
        <v>0</v>
      </c>
      <c r="AT98" s="182"/>
      <c r="AU98" s="183" t="s">
        <v>810</v>
      </c>
      <c r="AV98" s="204" t="s">
        <v>839</v>
      </c>
      <c r="AW98" s="448">
        <f t="shared" si="183"/>
        <v>160</v>
      </c>
      <c r="AX98" s="448">
        <f t="shared" si="184"/>
        <v>160</v>
      </c>
      <c r="AY98" s="448">
        <f t="shared" si="185"/>
        <v>0</v>
      </c>
      <c r="AZ98" s="448">
        <f t="shared" si="186"/>
        <v>0</v>
      </c>
      <c r="BA98" s="448">
        <f t="shared" si="187"/>
        <v>0</v>
      </c>
      <c r="BB98" s="448">
        <f t="shared" si="188"/>
        <v>0</v>
      </c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</row>
    <row r="99" spans="1:67" ht="15.75">
      <c r="A99" s="182"/>
      <c r="B99" s="183" t="s">
        <v>811</v>
      </c>
      <c r="C99" s="204" t="s">
        <v>576</v>
      </c>
      <c r="D99" s="182">
        <v>0</v>
      </c>
      <c r="E99" s="185">
        <f t="shared" si="171"/>
        <v>0</v>
      </c>
      <c r="F99" s="182">
        <v>0</v>
      </c>
      <c r="G99" s="182">
        <v>0</v>
      </c>
      <c r="H99" s="185">
        <f t="shared" si="172"/>
        <v>0</v>
      </c>
      <c r="I99" s="182">
        <v>0</v>
      </c>
      <c r="J99" s="182"/>
      <c r="K99" s="183" t="s">
        <v>811</v>
      </c>
      <c r="L99" s="204" t="s">
        <v>576</v>
      </c>
      <c r="M99" s="182">
        <v>4175</v>
      </c>
      <c r="N99" s="185">
        <f t="shared" si="169"/>
        <v>4175</v>
      </c>
      <c r="O99" s="447">
        <v>0</v>
      </c>
      <c r="P99" s="182">
        <v>0</v>
      </c>
      <c r="Q99" s="185">
        <f t="shared" si="170"/>
        <v>0</v>
      </c>
      <c r="R99" s="182">
        <v>0</v>
      </c>
      <c r="S99" s="182"/>
      <c r="T99" s="183" t="s">
        <v>811</v>
      </c>
      <c r="U99" s="204" t="s">
        <v>576</v>
      </c>
      <c r="V99" s="448">
        <f t="shared" si="173"/>
        <v>4175</v>
      </c>
      <c r="W99" s="448">
        <f t="shared" si="174"/>
        <v>4175</v>
      </c>
      <c r="X99" s="448">
        <f t="shared" si="175"/>
        <v>0</v>
      </c>
      <c r="Y99" s="182">
        <v>0</v>
      </c>
      <c r="Z99" s="185">
        <f t="shared" si="176"/>
        <v>0</v>
      </c>
      <c r="AA99" s="182">
        <v>0</v>
      </c>
      <c r="AB99" s="182"/>
      <c r="AC99" s="183" t="s">
        <v>811</v>
      </c>
      <c r="AD99" s="204" t="s">
        <v>576</v>
      </c>
      <c r="AE99" s="182">
        <v>0</v>
      </c>
      <c r="AF99" s="185">
        <f t="shared" si="177"/>
        <v>0</v>
      </c>
      <c r="AG99" s="182">
        <v>0</v>
      </c>
      <c r="AH99" s="185">
        <f t="shared" si="178"/>
        <v>0</v>
      </c>
      <c r="AI99" s="185">
        <f t="shared" si="179"/>
        <v>0</v>
      </c>
      <c r="AJ99" s="185">
        <f t="shared" si="180"/>
        <v>0</v>
      </c>
      <c r="AK99" s="182"/>
      <c r="AL99" s="183" t="s">
        <v>811</v>
      </c>
      <c r="AM99" s="204" t="s">
        <v>576</v>
      </c>
      <c r="AN99" s="182">
        <v>0</v>
      </c>
      <c r="AO99" s="185">
        <f t="shared" si="181"/>
        <v>0</v>
      </c>
      <c r="AP99" s="182">
        <v>0</v>
      </c>
      <c r="AQ99" s="182">
        <v>0</v>
      </c>
      <c r="AR99" s="185">
        <f t="shared" si="182"/>
        <v>0</v>
      </c>
      <c r="AS99" s="182">
        <v>0</v>
      </c>
      <c r="AT99" s="182"/>
      <c r="AU99" s="183" t="s">
        <v>811</v>
      </c>
      <c r="AV99" s="204" t="s">
        <v>576</v>
      </c>
      <c r="AW99" s="448">
        <f t="shared" si="183"/>
        <v>4175</v>
      </c>
      <c r="AX99" s="448">
        <f t="shared" si="184"/>
        <v>4175</v>
      </c>
      <c r="AY99" s="448">
        <f t="shared" si="185"/>
        <v>0</v>
      </c>
      <c r="AZ99" s="448">
        <f t="shared" si="186"/>
        <v>0</v>
      </c>
      <c r="BA99" s="448">
        <f t="shared" si="187"/>
        <v>0</v>
      </c>
      <c r="BB99" s="448">
        <f t="shared" si="188"/>
        <v>0</v>
      </c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</row>
    <row r="100" spans="1:67" ht="15.75">
      <c r="A100" s="182"/>
      <c r="B100" s="183" t="s">
        <v>812</v>
      </c>
      <c r="C100" s="204" t="s">
        <v>857</v>
      </c>
      <c r="D100" s="447">
        <v>0</v>
      </c>
      <c r="E100" s="448">
        <f t="shared" si="171"/>
        <v>0</v>
      </c>
      <c r="F100" s="447">
        <v>0</v>
      </c>
      <c r="G100" s="447">
        <v>0</v>
      </c>
      <c r="H100" s="448">
        <f t="shared" si="172"/>
        <v>0</v>
      </c>
      <c r="I100" s="447">
        <v>0</v>
      </c>
      <c r="J100" s="182"/>
      <c r="K100" s="183" t="s">
        <v>812</v>
      </c>
      <c r="L100" s="204" t="s">
        <v>857</v>
      </c>
      <c r="M100" s="447">
        <v>3000</v>
      </c>
      <c r="N100" s="185">
        <f>(M100+O100)</f>
        <v>2238</v>
      </c>
      <c r="O100" s="447">
        <v>-762</v>
      </c>
      <c r="P100" s="447">
        <v>0</v>
      </c>
      <c r="Q100" s="448">
        <f>(P100+R100)</f>
        <v>0</v>
      </c>
      <c r="R100" s="447">
        <v>0</v>
      </c>
      <c r="S100" s="182"/>
      <c r="T100" s="183" t="s">
        <v>812</v>
      </c>
      <c r="U100" s="204" t="s">
        <v>857</v>
      </c>
      <c r="V100" s="448">
        <f t="shared" si="173"/>
        <v>3000</v>
      </c>
      <c r="W100" s="448">
        <f t="shared" si="174"/>
        <v>2238</v>
      </c>
      <c r="X100" s="448">
        <f t="shared" si="175"/>
        <v>-762</v>
      </c>
      <c r="Y100" s="447">
        <v>0</v>
      </c>
      <c r="Z100" s="185">
        <f t="shared" si="176"/>
        <v>0</v>
      </c>
      <c r="AA100" s="182">
        <v>0</v>
      </c>
      <c r="AB100" s="182"/>
      <c r="AC100" s="183" t="s">
        <v>812</v>
      </c>
      <c r="AD100" s="204" t="s">
        <v>857</v>
      </c>
      <c r="AE100" s="447">
        <v>0</v>
      </c>
      <c r="AF100" s="448">
        <f t="shared" si="177"/>
        <v>0</v>
      </c>
      <c r="AG100" s="182">
        <v>0</v>
      </c>
      <c r="AH100" s="448">
        <f t="shared" si="178"/>
        <v>0</v>
      </c>
      <c r="AI100" s="448">
        <f t="shared" si="179"/>
        <v>0</v>
      </c>
      <c r="AJ100" s="448">
        <f t="shared" si="180"/>
        <v>0</v>
      </c>
      <c r="AK100" s="182"/>
      <c r="AL100" s="183" t="s">
        <v>812</v>
      </c>
      <c r="AM100" s="204" t="s">
        <v>857</v>
      </c>
      <c r="AN100" s="447">
        <v>0</v>
      </c>
      <c r="AO100" s="448">
        <f t="shared" si="181"/>
        <v>0</v>
      </c>
      <c r="AP100" s="447">
        <v>0</v>
      </c>
      <c r="AQ100" s="447">
        <v>0</v>
      </c>
      <c r="AR100" s="448">
        <f t="shared" si="182"/>
        <v>0</v>
      </c>
      <c r="AS100" s="447">
        <v>0</v>
      </c>
      <c r="AT100" s="182"/>
      <c r="AU100" s="183" t="s">
        <v>812</v>
      </c>
      <c r="AV100" s="204" t="s">
        <v>857</v>
      </c>
      <c r="AW100" s="448">
        <f t="shared" si="183"/>
        <v>3000</v>
      </c>
      <c r="AX100" s="448">
        <f t="shared" si="184"/>
        <v>2238</v>
      </c>
      <c r="AY100" s="448">
        <f t="shared" si="185"/>
        <v>-762</v>
      </c>
      <c r="AZ100" s="448">
        <f t="shared" si="186"/>
        <v>0</v>
      </c>
      <c r="BA100" s="448">
        <f t="shared" si="187"/>
        <v>0</v>
      </c>
      <c r="BB100" s="448">
        <f t="shared" si="188"/>
        <v>0</v>
      </c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</row>
    <row r="101" spans="1:67" ht="15.75">
      <c r="A101" s="182"/>
      <c r="B101" s="183" t="s">
        <v>833</v>
      </c>
      <c r="C101" s="204" t="s">
        <v>865</v>
      </c>
      <c r="D101" s="182">
        <v>0</v>
      </c>
      <c r="E101" s="185">
        <f>(D101+F101)</f>
        <v>0</v>
      </c>
      <c r="F101" s="182">
        <v>0</v>
      </c>
      <c r="G101" s="182">
        <v>0</v>
      </c>
      <c r="H101" s="185">
        <f>(G101+I101)</f>
        <v>0</v>
      </c>
      <c r="I101" s="182">
        <v>0</v>
      </c>
      <c r="J101" s="182"/>
      <c r="K101" s="183" t="s">
        <v>833</v>
      </c>
      <c r="L101" s="204" t="s">
        <v>865</v>
      </c>
      <c r="M101" s="182">
        <v>0</v>
      </c>
      <c r="N101" s="185">
        <f>(M101+O101)</f>
        <v>2174</v>
      </c>
      <c r="O101" s="447">
        <f>2547-373</f>
        <v>2174</v>
      </c>
      <c r="P101" s="182">
        <v>0</v>
      </c>
      <c r="Q101" s="185">
        <f>(P101+R101)</f>
        <v>0</v>
      </c>
      <c r="R101" s="182">
        <v>0</v>
      </c>
      <c r="S101" s="182"/>
      <c r="T101" s="183" t="s">
        <v>833</v>
      </c>
      <c r="U101" s="204" t="s">
        <v>865</v>
      </c>
      <c r="V101" s="448">
        <f>(M101-P101)</f>
        <v>0</v>
      </c>
      <c r="W101" s="448">
        <f>(V101+X101)</f>
        <v>2174</v>
      </c>
      <c r="X101" s="448">
        <f>(O101-R101)</f>
        <v>2174</v>
      </c>
      <c r="Y101" s="182">
        <v>0</v>
      </c>
      <c r="Z101" s="185">
        <f>(Y101+AA101)</f>
        <v>0</v>
      </c>
      <c r="AA101" s="182">
        <v>0</v>
      </c>
      <c r="AB101" s="182"/>
      <c r="AC101" s="183" t="s">
        <v>833</v>
      </c>
      <c r="AD101" s="204" t="s">
        <v>865</v>
      </c>
      <c r="AE101" s="182">
        <v>0</v>
      </c>
      <c r="AF101" s="185">
        <f>(AE101+AG101)</f>
        <v>0</v>
      </c>
      <c r="AG101" s="182">
        <v>0</v>
      </c>
      <c r="AH101" s="185">
        <f>(Y101-AE101)</f>
        <v>0</v>
      </c>
      <c r="AI101" s="185">
        <f>(AH101+AJ101)</f>
        <v>0</v>
      </c>
      <c r="AJ101" s="185">
        <f>(AA101-AG101)</f>
        <v>0</v>
      </c>
      <c r="AK101" s="182"/>
      <c r="AL101" s="183" t="s">
        <v>833</v>
      </c>
      <c r="AM101" s="204" t="s">
        <v>865</v>
      </c>
      <c r="AN101" s="182">
        <v>0</v>
      </c>
      <c r="AO101" s="185">
        <f>(AN101+AP101)</f>
        <v>0</v>
      </c>
      <c r="AP101" s="182">
        <v>0</v>
      </c>
      <c r="AQ101" s="182">
        <v>0</v>
      </c>
      <c r="AR101" s="185">
        <f>(AQ101+AS101)</f>
        <v>0</v>
      </c>
      <c r="AS101" s="182">
        <v>0</v>
      </c>
      <c r="AT101" s="182"/>
      <c r="AU101" s="183" t="s">
        <v>833</v>
      </c>
      <c r="AV101" s="204" t="s">
        <v>865</v>
      </c>
      <c r="AW101" s="448">
        <f>(D101+G101+M101+Y101+AN101+AQ101)</f>
        <v>0</v>
      </c>
      <c r="AX101" s="448">
        <f>(AW101+AY101)</f>
        <v>2174</v>
      </c>
      <c r="AY101" s="448">
        <f>(F101+I101+O101+AA101+AP101+AS101)</f>
        <v>2174</v>
      </c>
      <c r="AZ101" s="448">
        <f>(AE101+AN101+AQ101)</f>
        <v>0</v>
      </c>
      <c r="BA101" s="448">
        <f>(AZ101+BB101)</f>
        <v>0</v>
      </c>
      <c r="BB101" s="448">
        <f>(AG101+AP101+AS101)</f>
        <v>0</v>
      </c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</row>
    <row r="102" spans="1:67" ht="15.75">
      <c r="A102" s="182"/>
      <c r="B102" s="183" t="s">
        <v>834</v>
      </c>
      <c r="C102" s="204" t="s">
        <v>871</v>
      </c>
      <c r="D102" s="447">
        <v>0</v>
      </c>
      <c r="E102" s="448">
        <f>(D102+F102)</f>
        <v>0</v>
      </c>
      <c r="F102" s="447">
        <v>0</v>
      </c>
      <c r="G102" s="447">
        <v>0</v>
      </c>
      <c r="H102" s="448">
        <f>(G102+I102)</f>
        <v>0</v>
      </c>
      <c r="I102" s="447">
        <v>0</v>
      </c>
      <c r="J102" s="182"/>
      <c r="K102" s="183" t="s">
        <v>834</v>
      </c>
      <c r="L102" s="204" t="s">
        <v>871</v>
      </c>
      <c r="M102" s="182">
        <v>0</v>
      </c>
      <c r="N102" s="185">
        <f>(M102+O102)</f>
        <v>2</v>
      </c>
      <c r="O102" s="447">
        <v>2</v>
      </c>
      <c r="P102" s="447">
        <v>0</v>
      </c>
      <c r="Q102" s="448">
        <f>(P102+R102)</f>
        <v>0</v>
      </c>
      <c r="R102" s="447">
        <v>0</v>
      </c>
      <c r="S102" s="182"/>
      <c r="T102" s="183" t="s">
        <v>834</v>
      </c>
      <c r="U102" s="204" t="s">
        <v>871</v>
      </c>
      <c r="V102" s="448">
        <f>(M102-P102)</f>
        <v>0</v>
      </c>
      <c r="W102" s="448">
        <f>(V102+X102)</f>
        <v>2</v>
      </c>
      <c r="X102" s="448">
        <f>(O102-R102)</f>
        <v>2</v>
      </c>
      <c r="Y102" s="447">
        <v>0</v>
      </c>
      <c r="Z102" s="185">
        <f>(Y102+AA102)</f>
        <v>0</v>
      </c>
      <c r="AA102" s="182">
        <v>0</v>
      </c>
      <c r="AB102" s="182"/>
      <c r="AC102" s="183" t="s">
        <v>834</v>
      </c>
      <c r="AD102" s="204" t="s">
        <v>871</v>
      </c>
      <c r="AE102" s="447">
        <v>0</v>
      </c>
      <c r="AF102" s="448">
        <f>(AE102+AG102)</f>
        <v>0</v>
      </c>
      <c r="AG102" s="182">
        <v>0</v>
      </c>
      <c r="AH102" s="448">
        <f>(Y102-AE102)</f>
        <v>0</v>
      </c>
      <c r="AI102" s="448">
        <f>(AH102+AJ102)</f>
        <v>0</v>
      </c>
      <c r="AJ102" s="448">
        <f>(AA102-AG102)</f>
        <v>0</v>
      </c>
      <c r="AK102" s="182"/>
      <c r="AL102" s="183" t="s">
        <v>834</v>
      </c>
      <c r="AM102" s="204" t="s">
        <v>871</v>
      </c>
      <c r="AN102" s="447">
        <v>0</v>
      </c>
      <c r="AO102" s="448">
        <f>(AN102+AP102)</f>
        <v>0</v>
      </c>
      <c r="AP102" s="447">
        <v>0</v>
      </c>
      <c r="AQ102" s="447">
        <v>0</v>
      </c>
      <c r="AR102" s="448">
        <f>(AQ102+AS102)</f>
        <v>0</v>
      </c>
      <c r="AS102" s="447">
        <v>0</v>
      </c>
      <c r="AT102" s="182"/>
      <c r="AU102" s="183" t="s">
        <v>834</v>
      </c>
      <c r="AV102" s="204" t="s">
        <v>871</v>
      </c>
      <c r="AW102" s="448">
        <f>(D102+G102+M102+Y102+AN102+AQ102)</f>
        <v>0</v>
      </c>
      <c r="AX102" s="448">
        <f>(AW102+AY102)</f>
        <v>2</v>
      </c>
      <c r="AY102" s="448">
        <f>(F102+I102+O102+AA102+AP102+AS102)</f>
        <v>2</v>
      </c>
      <c r="AZ102" s="448">
        <f>(AE102+AN102+AQ102)</f>
        <v>0</v>
      </c>
      <c r="BA102" s="448">
        <f>(AZ102+BB102)</f>
        <v>0</v>
      </c>
      <c r="BB102" s="448">
        <f>(AG102+AP102+AS102)</f>
        <v>0</v>
      </c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</row>
    <row r="103" spans="1:67" ht="15.75">
      <c r="A103" s="186"/>
      <c r="B103" s="419" t="s">
        <v>835</v>
      </c>
      <c r="C103" s="216" t="s">
        <v>886</v>
      </c>
      <c r="D103" s="186">
        <v>0</v>
      </c>
      <c r="E103" s="187">
        <f>(D103+F103)</f>
        <v>0</v>
      </c>
      <c r="F103" s="186">
        <v>0</v>
      </c>
      <c r="G103" s="186">
        <v>0</v>
      </c>
      <c r="H103" s="187">
        <f>(G103+I103)</f>
        <v>0</v>
      </c>
      <c r="I103" s="186">
        <v>0</v>
      </c>
      <c r="J103" s="186"/>
      <c r="K103" s="419" t="s">
        <v>835</v>
      </c>
      <c r="L103" s="216" t="s">
        <v>886</v>
      </c>
      <c r="M103" s="186">
        <v>0</v>
      </c>
      <c r="N103" s="187">
        <f>(M103+O103)</f>
        <v>80</v>
      </c>
      <c r="O103" s="470">
        <v>80</v>
      </c>
      <c r="P103" s="186">
        <v>0</v>
      </c>
      <c r="Q103" s="187">
        <f>(P103+R103)</f>
        <v>0</v>
      </c>
      <c r="R103" s="186">
        <v>0</v>
      </c>
      <c r="S103" s="186"/>
      <c r="T103" s="419" t="s">
        <v>835</v>
      </c>
      <c r="U103" s="216" t="s">
        <v>886</v>
      </c>
      <c r="V103" s="471">
        <f>(M103-P103)</f>
        <v>0</v>
      </c>
      <c r="W103" s="471">
        <f>(V103+X103)</f>
        <v>80</v>
      </c>
      <c r="X103" s="471">
        <f>(O103-R103)</f>
        <v>80</v>
      </c>
      <c r="Y103" s="186">
        <v>0</v>
      </c>
      <c r="Z103" s="187">
        <f>(Y103+AA103)</f>
        <v>0</v>
      </c>
      <c r="AA103" s="186">
        <v>0</v>
      </c>
      <c r="AB103" s="186"/>
      <c r="AC103" s="419" t="s">
        <v>835</v>
      </c>
      <c r="AD103" s="216" t="s">
        <v>886</v>
      </c>
      <c r="AE103" s="186">
        <v>0</v>
      </c>
      <c r="AF103" s="187">
        <f>(AE103+AG103)</f>
        <v>0</v>
      </c>
      <c r="AG103" s="186">
        <v>0</v>
      </c>
      <c r="AH103" s="187">
        <f>(Y103-AE103)</f>
        <v>0</v>
      </c>
      <c r="AI103" s="187">
        <f>(AH103+AJ103)</f>
        <v>0</v>
      </c>
      <c r="AJ103" s="187">
        <f>(AA103-AG103)</f>
        <v>0</v>
      </c>
      <c r="AK103" s="186"/>
      <c r="AL103" s="419" t="s">
        <v>835</v>
      </c>
      <c r="AM103" s="216" t="s">
        <v>886</v>
      </c>
      <c r="AN103" s="186">
        <v>0</v>
      </c>
      <c r="AO103" s="187">
        <f>(AN103+AP103)</f>
        <v>0</v>
      </c>
      <c r="AP103" s="186">
        <v>0</v>
      </c>
      <c r="AQ103" s="186">
        <v>0</v>
      </c>
      <c r="AR103" s="187">
        <f>(AQ103+AS103)</f>
        <v>0</v>
      </c>
      <c r="AS103" s="186">
        <v>0</v>
      </c>
      <c r="AT103" s="186"/>
      <c r="AU103" s="419" t="s">
        <v>835</v>
      </c>
      <c r="AV103" s="216" t="s">
        <v>886</v>
      </c>
      <c r="AW103" s="471">
        <f>(D103+G103+M103+Y103+AN103+AQ103)</f>
        <v>0</v>
      </c>
      <c r="AX103" s="471">
        <f>(AW103+AY103)</f>
        <v>80</v>
      </c>
      <c r="AY103" s="471">
        <f>(F103+I103+O103+AA103+AP103+AS103)</f>
        <v>80</v>
      </c>
      <c r="AZ103" s="471">
        <f>(AE103+AN103+AQ103)</f>
        <v>0</v>
      </c>
      <c r="BA103" s="471">
        <f>(AZ103+BB103)</f>
        <v>0</v>
      </c>
      <c r="BB103" s="471">
        <f>(AG103+AP103+AS103)</f>
        <v>0</v>
      </c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</row>
    <row r="104" spans="1:67" ht="18" customHeight="1">
      <c r="A104" s="420"/>
      <c r="B104" s="179"/>
      <c r="C104" s="463" t="s">
        <v>251</v>
      </c>
      <c r="D104" s="421"/>
      <c r="E104" s="181"/>
      <c r="F104" s="421"/>
      <c r="G104" s="421"/>
      <c r="H104" s="181"/>
      <c r="I104" s="421"/>
      <c r="J104" s="420"/>
      <c r="K104" s="179"/>
      <c r="L104" s="463" t="s">
        <v>251</v>
      </c>
      <c r="M104" s="421"/>
      <c r="N104" s="181"/>
      <c r="O104" s="421"/>
      <c r="P104" s="421"/>
      <c r="Q104" s="181"/>
      <c r="R104" s="421"/>
      <c r="S104" s="420"/>
      <c r="T104" s="179"/>
      <c r="U104" s="463" t="s">
        <v>251</v>
      </c>
      <c r="V104" s="181"/>
      <c r="W104" s="181"/>
      <c r="X104" s="181"/>
      <c r="Y104" s="421"/>
      <c r="Z104" s="181"/>
      <c r="AA104" s="421"/>
      <c r="AB104" s="420"/>
      <c r="AC104" s="179"/>
      <c r="AD104" s="463" t="s">
        <v>251</v>
      </c>
      <c r="AE104" s="421"/>
      <c r="AF104" s="181"/>
      <c r="AG104" s="421"/>
      <c r="AH104" s="181"/>
      <c r="AI104" s="181"/>
      <c r="AJ104" s="181"/>
      <c r="AK104" s="420"/>
      <c r="AL104" s="179"/>
      <c r="AM104" s="463" t="s">
        <v>251</v>
      </c>
      <c r="AN104" s="421"/>
      <c r="AO104" s="181"/>
      <c r="AP104" s="421"/>
      <c r="AQ104" s="421"/>
      <c r="AR104" s="181"/>
      <c r="AS104" s="421"/>
      <c r="AT104" s="420"/>
      <c r="AU104" s="179"/>
      <c r="AV104" s="463" t="s">
        <v>251</v>
      </c>
      <c r="AW104" s="181"/>
      <c r="AX104" s="181"/>
      <c r="AY104" s="181"/>
      <c r="AZ104" s="181"/>
      <c r="BA104" s="181"/>
      <c r="BB104" s="181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</row>
    <row r="105" spans="1:67" ht="18" customHeight="1">
      <c r="A105" s="259"/>
      <c r="B105" s="259" t="s">
        <v>836</v>
      </c>
      <c r="C105" s="182" t="s">
        <v>26</v>
      </c>
      <c r="D105" s="261">
        <v>0</v>
      </c>
      <c r="E105" s="185">
        <f>(D105+F105)</f>
        <v>0</v>
      </c>
      <c r="F105" s="261">
        <v>0</v>
      </c>
      <c r="G105" s="261">
        <v>0</v>
      </c>
      <c r="H105" s="185">
        <f>(G105+I105)</f>
        <v>0</v>
      </c>
      <c r="I105" s="261">
        <v>0</v>
      </c>
      <c r="J105" s="259"/>
      <c r="K105" s="259" t="s">
        <v>836</v>
      </c>
      <c r="L105" s="182" t="s">
        <v>26</v>
      </c>
      <c r="M105" s="261">
        <v>0</v>
      </c>
      <c r="N105" s="185">
        <f>(M105+O105)</f>
        <v>0</v>
      </c>
      <c r="O105" s="261">
        <v>0</v>
      </c>
      <c r="P105" s="261">
        <v>0</v>
      </c>
      <c r="Q105" s="185">
        <f>(P105+R105)</f>
        <v>0</v>
      </c>
      <c r="R105" s="261">
        <v>0</v>
      </c>
      <c r="S105" s="259"/>
      <c r="T105" s="259" t="s">
        <v>836</v>
      </c>
      <c r="U105" s="182" t="s">
        <v>26</v>
      </c>
      <c r="V105" s="185">
        <f>(M105-P105)</f>
        <v>0</v>
      </c>
      <c r="W105" s="185">
        <f>(V105+X105)</f>
        <v>0</v>
      </c>
      <c r="X105" s="185">
        <f>(O105-R105)</f>
        <v>0</v>
      </c>
      <c r="Y105" s="261">
        <v>0</v>
      </c>
      <c r="Z105" s="185">
        <f>(Y105+AA105)</f>
        <v>0</v>
      </c>
      <c r="AA105" s="261">
        <v>0</v>
      </c>
      <c r="AB105" s="259"/>
      <c r="AC105" s="259" t="s">
        <v>836</v>
      </c>
      <c r="AD105" s="182" t="s">
        <v>26</v>
      </c>
      <c r="AE105" s="261">
        <v>0</v>
      </c>
      <c r="AF105" s="185">
        <f>(AE105+AG105)</f>
        <v>0</v>
      </c>
      <c r="AG105" s="261">
        <v>0</v>
      </c>
      <c r="AH105" s="185">
        <f>(Y105-AE105)</f>
        <v>0</v>
      </c>
      <c r="AI105" s="185">
        <f>(AH105+AJ105)</f>
        <v>0</v>
      </c>
      <c r="AJ105" s="185">
        <f>(AA105-AG105)</f>
        <v>0</v>
      </c>
      <c r="AK105" s="259"/>
      <c r="AL105" s="259" t="s">
        <v>836</v>
      </c>
      <c r="AM105" s="182" t="s">
        <v>26</v>
      </c>
      <c r="AN105" s="261">
        <v>0</v>
      </c>
      <c r="AO105" s="185">
        <f>(AN105+AP105)</f>
        <v>0</v>
      </c>
      <c r="AP105" s="261">
        <v>0</v>
      </c>
      <c r="AQ105" s="261">
        <v>0</v>
      </c>
      <c r="AR105" s="185">
        <f>(AQ105+AS105)</f>
        <v>0</v>
      </c>
      <c r="AS105" s="261">
        <v>0</v>
      </c>
      <c r="AT105" s="259"/>
      <c r="AU105" s="259" t="s">
        <v>836</v>
      </c>
      <c r="AV105" s="182" t="s">
        <v>26</v>
      </c>
      <c r="AW105" s="185">
        <f>(D105+G105+M105+Y105+AN105+AQ105)</f>
        <v>0</v>
      </c>
      <c r="AX105" s="185">
        <f>(AW105+AY105)</f>
        <v>0</v>
      </c>
      <c r="AY105" s="185">
        <f>(F105+I105+O105+AA105+AP105+AS105)</f>
        <v>0</v>
      </c>
      <c r="AZ105" s="185">
        <f>(AE105+AN105+AQ105)</f>
        <v>0</v>
      </c>
      <c r="BA105" s="185">
        <f>(AZ105+BB105)</f>
        <v>0</v>
      </c>
      <c r="BB105" s="185">
        <f>(AG105+AP105+AS105)</f>
        <v>0</v>
      </c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</row>
    <row r="106" spans="1:67" ht="18" customHeight="1">
      <c r="A106" s="259"/>
      <c r="B106" s="259" t="s">
        <v>837</v>
      </c>
      <c r="C106" s="182" t="s">
        <v>525</v>
      </c>
      <c r="D106" s="261">
        <v>0</v>
      </c>
      <c r="E106" s="185">
        <f>(D106+F106)</f>
        <v>0</v>
      </c>
      <c r="F106" s="261">
        <v>0</v>
      </c>
      <c r="G106" s="261">
        <v>0</v>
      </c>
      <c r="H106" s="185">
        <f>(G106+I106)</f>
        <v>0</v>
      </c>
      <c r="I106" s="261">
        <v>0</v>
      </c>
      <c r="J106" s="259"/>
      <c r="K106" s="259" t="s">
        <v>837</v>
      </c>
      <c r="L106" s="182" t="s">
        <v>525</v>
      </c>
      <c r="M106" s="261">
        <v>2587</v>
      </c>
      <c r="N106" s="185">
        <f>(M106+O106)</f>
        <v>2587</v>
      </c>
      <c r="O106" s="261">
        <v>0</v>
      </c>
      <c r="P106" s="261">
        <v>0</v>
      </c>
      <c r="Q106" s="185">
        <f>(P106+R106)</f>
        <v>0</v>
      </c>
      <c r="R106" s="261">
        <v>0</v>
      </c>
      <c r="S106" s="259"/>
      <c r="T106" s="259" t="s">
        <v>837</v>
      </c>
      <c r="U106" s="182" t="s">
        <v>525</v>
      </c>
      <c r="V106" s="185">
        <f>(M106-P106)</f>
        <v>2587</v>
      </c>
      <c r="W106" s="185">
        <f>(V106+X106)</f>
        <v>2587</v>
      </c>
      <c r="X106" s="185">
        <f>(O106-R106)</f>
        <v>0</v>
      </c>
      <c r="Y106" s="261">
        <v>0</v>
      </c>
      <c r="Z106" s="185">
        <f>(Y106+AA106)</f>
        <v>0</v>
      </c>
      <c r="AA106" s="261">
        <v>0</v>
      </c>
      <c r="AB106" s="259"/>
      <c r="AC106" s="259" t="s">
        <v>837</v>
      </c>
      <c r="AD106" s="182" t="s">
        <v>525</v>
      </c>
      <c r="AE106" s="261">
        <v>0</v>
      </c>
      <c r="AF106" s="185">
        <f>(AE106+AG106)</f>
        <v>0</v>
      </c>
      <c r="AG106" s="261">
        <v>0</v>
      </c>
      <c r="AH106" s="185">
        <f>(Y106-AE106)</f>
        <v>0</v>
      </c>
      <c r="AI106" s="185">
        <f>(AH106+AJ106)</f>
        <v>0</v>
      </c>
      <c r="AJ106" s="185">
        <f>(AA106-AG106)</f>
        <v>0</v>
      </c>
      <c r="AK106" s="259"/>
      <c r="AL106" s="259" t="s">
        <v>837</v>
      </c>
      <c r="AM106" s="182" t="s">
        <v>525</v>
      </c>
      <c r="AN106" s="261">
        <v>0</v>
      </c>
      <c r="AO106" s="185">
        <f>(AN106+AP106)</f>
        <v>0</v>
      </c>
      <c r="AP106" s="261">
        <v>0</v>
      </c>
      <c r="AQ106" s="261">
        <v>0</v>
      </c>
      <c r="AR106" s="185">
        <f>(AQ106+AS106)</f>
        <v>0</v>
      </c>
      <c r="AS106" s="261">
        <v>0</v>
      </c>
      <c r="AT106" s="259"/>
      <c r="AU106" s="259" t="s">
        <v>837</v>
      </c>
      <c r="AV106" s="182" t="s">
        <v>525</v>
      </c>
      <c r="AW106" s="185">
        <f>(D106+G106+M106+Y106+AN106+AQ106)</f>
        <v>2587</v>
      </c>
      <c r="AX106" s="185">
        <f>(AW106+AY106)</f>
        <v>2587</v>
      </c>
      <c r="AY106" s="185">
        <f>(F106+I106+O106+AA106+AP106+AS106)</f>
        <v>0</v>
      </c>
      <c r="AZ106" s="185">
        <f>(AE106+AN106+AQ106)</f>
        <v>0</v>
      </c>
      <c r="BA106" s="185">
        <f>(AZ106+BB106)</f>
        <v>0</v>
      </c>
      <c r="BB106" s="185">
        <f>(AG106+AP106+AS106)</f>
        <v>0</v>
      </c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</row>
    <row r="107" spans="1:67" ht="18" customHeight="1">
      <c r="A107" s="259"/>
      <c r="B107" s="259" t="s">
        <v>845</v>
      </c>
      <c r="C107" s="182" t="s">
        <v>28</v>
      </c>
      <c r="D107" s="261">
        <v>0</v>
      </c>
      <c r="E107" s="185">
        <f>(D107+F107)</f>
        <v>0</v>
      </c>
      <c r="F107" s="261">
        <v>0</v>
      </c>
      <c r="G107" s="261">
        <v>0</v>
      </c>
      <c r="H107" s="185">
        <f>(G107+I107)</f>
        <v>0</v>
      </c>
      <c r="I107" s="261">
        <v>0</v>
      </c>
      <c r="J107" s="259"/>
      <c r="K107" s="259" t="s">
        <v>845</v>
      </c>
      <c r="L107" s="182" t="s">
        <v>28</v>
      </c>
      <c r="M107" s="261">
        <v>0</v>
      </c>
      <c r="N107" s="185">
        <f>(M107+O107)</f>
        <v>0</v>
      </c>
      <c r="O107" s="261">
        <v>0</v>
      </c>
      <c r="P107" s="261">
        <v>0</v>
      </c>
      <c r="Q107" s="185">
        <f>(P107+R107)</f>
        <v>0</v>
      </c>
      <c r="R107" s="261">
        <v>0</v>
      </c>
      <c r="S107" s="259"/>
      <c r="T107" s="259" t="s">
        <v>845</v>
      </c>
      <c r="U107" s="182" t="s">
        <v>28</v>
      </c>
      <c r="V107" s="185">
        <f>(M107-P107)</f>
        <v>0</v>
      </c>
      <c r="W107" s="185">
        <f>(V107+X107)</f>
        <v>0</v>
      </c>
      <c r="X107" s="185">
        <f>(O107-R107)</f>
        <v>0</v>
      </c>
      <c r="Y107" s="261">
        <v>0</v>
      </c>
      <c r="Z107" s="185">
        <f>(Y107+AA107)</f>
        <v>0</v>
      </c>
      <c r="AA107" s="261">
        <v>0</v>
      </c>
      <c r="AB107" s="259"/>
      <c r="AC107" s="259" t="s">
        <v>845</v>
      </c>
      <c r="AD107" s="182" t="s">
        <v>28</v>
      </c>
      <c r="AE107" s="261">
        <v>0</v>
      </c>
      <c r="AF107" s="185">
        <f>(AE107+AG107)</f>
        <v>0</v>
      </c>
      <c r="AG107" s="261">
        <v>0</v>
      </c>
      <c r="AH107" s="185">
        <f>(Y107-AE107)</f>
        <v>0</v>
      </c>
      <c r="AI107" s="185">
        <f>(AH107+AJ107)</f>
        <v>0</v>
      </c>
      <c r="AJ107" s="185">
        <f>(AA107-AG107)</f>
        <v>0</v>
      </c>
      <c r="AK107" s="259"/>
      <c r="AL107" s="259" t="s">
        <v>845</v>
      </c>
      <c r="AM107" s="182" t="s">
        <v>28</v>
      </c>
      <c r="AN107" s="261">
        <v>0</v>
      </c>
      <c r="AO107" s="185">
        <f>(AN107+AP107)</f>
        <v>0</v>
      </c>
      <c r="AP107" s="261">
        <v>0</v>
      </c>
      <c r="AQ107" s="261">
        <v>0</v>
      </c>
      <c r="AR107" s="185">
        <f>(AQ107+AS107)</f>
        <v>0</v>
      </c>
      <c r="AS107" s="261">
        <v>0</v>
      </c>
      <c r="AT107" s="259"/>
      <c r="AU107" s="259" t="s">
        <v>845</v>
      </c>
      <c r="AV107" s="182" t="s">
        <v>28</v>
      </c>
      <c r="AW107" s="185">
        <f>(D107+G107+M107+Y107+AN107+AQ107)</f>
        <v>0</v>
      </c>
      <c r="AX107" s="185">
        <f>(AW107+AY107)</f>
        <v>0</v>
      </c>
      <c r="AY107" s="185">
        <f>(F107+I107+O107+AA107+AP107+AS107)</f>
        <v>0</v>
      </c>
      <c r="AZ107" s="185">
        <f>(AE107+AN107+AQ107)</f>
        <v>0</v>
      </c>
      <c r="BA107" s="185">
        <f>(AZ107+BB107)</f>
        <v>0</v>
      </c>
      <c r="BB107" s="185">
        <f>(AG107+AP107+AS107)</f>
        <v>0</v>
      </c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</row>
    <row r="108" spans="1:67" ht="18" customHeight="1">
      <c r="A108" s="259"/>
      <c r="B108" s="259" t="s">
        <v>846</v>
      </c>
      <c r="C108" s="182" t="s">
        <v>420</v>
      </c>
      <c r="D108" s="261">
        <v>0</v>
      </c>
      <c r="E108" s="185">
        <f>(D108+F108)</f>
        <v>0</v>
      </c>
      <c r="F108" s="261">
        <v>0</v>
      </c>
      <c r="G108" s="261">
        <v>0</v>
      </c>
      <c r="H108" s="185">
        <f aca="true" t="shared" si="189" ref="H108:H118">(G108+I108)</f>
        <v>0</v>
      </c>
      <c r="I108" s="261">
        <v>0</v>
      </c>
      <c r="J108" s="259"/>
      <c r="K108" s="259" t="s">
        <v>846</v>
      </c>
      <c r="L108" s="182" t="s">
        <v>420</v>
      </c>
      <c r="M108" s="261">
        <v>558</v>
      </c>
      <c r="N108" s="185">
        <f>(M108+O108)</f>
        <v>558</v>
      </c>
      <c r="O108" s="261">
        <v>0</v>
      </c>
      <c r="P108" s="261">
        <v>0</v>
      </c>
      <c r="Q108" s="185">
        <f>(P108+R108)</f>
        <v>0</v>
      </c>
      <c r="R108" s="261">
        <v>0</v>
      </c>
      <c r="S108" s="259"/>
      <c r="T108" s="259" t="s">
        <v>846</v>
      </c>
      <c r="U108" s="182" t="s">
        <v>420</v>
      </c>
      <c r="V108" s="185">
        <f>(M108-P108)</f>
        <v>558</v>
      </c>
      <c r="W108" s="185">
        <f>(V108+X108)</f>
        <v>558</v>
      </c>
      <c r="X108" s="185">
        <f>(O108-R108)</f>
        <v>0</v>
      </c>
      <c r="Y108" s="261">
        <v>0</v>
      </c>
      <c r="Z108" s="185">
        <f>(Y108+AA108)</f>
        <v>0</v>
      </c>
      <c r="AA108" s="261">
        <v>0</v>
      </c>
      <c r="AB108" s="259"/>
      <c r="AC108" s="259" t="s">
        <v>846</v>
      </c>
      <c r="AD108" s="182" t="s">
        <v>420</v>
      </c>
      <c r="AE108" s="261">
        <v>0</v>
      </c>
      <c r="AF108" s="185">
        <f>(AE108+AG108)</f>
        <v>0</v>
      </c>
      <c r="AG108" s="261">
        <v>0</v>
      </c>
      <c r="AH108" s="185">
        <f>(Y108-AE108)</f>
        <v>0</v>
      </c>
      <c r="AI108" s="185">
        <f>(AH108+AJ108)</f>
        <v>0</v>
      </c>
      <c r="AJ108" s="185">
        <f>(AA108-AG108)</f>
        <v>0</v>
      </c>
      <c r="AK108" s="259"/>
      <c r="AL108" s="259" t="s">
        <v>846</v>
      </c>
      <c r="AM108" s="182" t="s">
        <v>420</v>
      </c>
      <c r="AN108" s="261">
        <v>0</v>
      </c>
      <c r="AO108" s="185">
        <f>(AN108+AP108)</f>
        <v>0</v>
      </c>
      <c r="AP108" s="261">
        <v>0</v>
      </c>
      <c r="AQ108" s="261">
        <v>0</v>
      </c>
      <c r="AR108" s="185">
        <f>(AQ108+AS108)</f>
        <v>0</v>
      </c>
      <c r="AS108" s="261">
        <v>0</v>
      </c>
      <c r="AT108" s="259"/>
      <c r="AU108" s="259" t="s">
        <v>846</v>
      </c>
      <c r="AV108" s="182" t="s">
        <v>420</v>
      </c>
      <c r="AW108" s="185">
        <f>(D108+G108+M108+Y108+AN108+AQ108)</f>
        <v>558</v>
      </c>
      <c r="AX108" s="185">
        <f>(AW108+AY108)</f>
        <v>558</v>
      </c>
      <c r="AY108" s="185">
        <f>(F108+I108+O108+AA108+AP108+AS108)</f>
        <v>0</v>
      </c>
      <c r="AZ108" s="185">
        <f>(AE108+AN108+AQ108)</f>
        <v>0</v>
      </c>
      <c r="BA108" s="185">
        <f>(AZ108+BB108)</f>
        <v>0</v>
      </c>
      <c r="BB108" s="185">
        <f>(AG108+AP108+AS108)</f>
        <v>0</v>
      </c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</row>
    <row r="109" spans="1:67" ht="18" customHeight="1">
      <c r="A109" s="259"/>
      <c r="B109" s="259" t="s">
        <v>847</v>
      </c>
      <c r="C109" s="182" t="s">
        <v>37</v>
      </c>
      <c r="D109" s="261">
        <v>0</v>
      </c>
      <c r="E109" s="185">
        <f aca="true" t="shared" si="190" ref="E109:E118">(D109+F109)</f>
        <v>0</v>
      </c>
      <c r="F109" s="261">
        <v>0</v>
      </c>
      <c r="G109" s="261">
        <v>0</v>
      </c>
      <c r="H109" s="185">
        <f t="shared" si="189"/>
        <v>0</v>
      </c>
      <c r="I109" s="261">
        <v>0</v>
      </c>
      <c r="J109" s="259"/>
      <c r="K109" s="259" t="s">
        <v>847</v>
      </c>
      <c r="L109" s="182" t="s">
        <v>37</v>
      </c>
      <c r="M109" s="261">
        <v>1391</v>
      </c>
      <c r="N109" s="185">
        <f aca="true" t="shared" si="191" ref="N109:N118">(M109+O109)</f>
        <v>1391</v>
      </c>
      <c r="O109" s="261">
        <v>0</v>
      </c>
      <c r="P109" s="261">
        <v>0</v>
      </c>
      <c r="Q109" s="185">
        <f aca="true" t="shared" si="192" ref="Q109:Q118">(P109+R109)</f>
        <v>0</v>
      </c>
      <c r="R109" s="261">
        <v>0</v>
      </c>
      <c r="S109" s="259"/>
      <c r="T109" s="259" t="s">
        <v>847</v>
      </c>
      <c r="U109" s="182" t="s">
        <v>37</v>
      </c>
      <c r="V109" s="185">
        <f aca="true" t="shared" si="193" ref="V109:V114">(M109-P109)</f>
        <v>1391</v>
      </c>
      <c r="W109" s="185">
        <f aca="true" t="shared" si="194" ref="W109:W114">(V109+X109)</f>
        <v>1391</v>
      </c>
      <c r="X109" s="185">
        <f aca="true" t="shared" si="195" ref="X109:X114">(O109-R109)</f>
        <v>0</v>
      </c>
      <c r="Y109" s="261">
        <v>0</v>
      </c>
      <c r="Z109" s="185">
        <f aca="true" t="shared" si="196" ref="Z109:Z118">(Y109+AA109)</f>
        <v>0</v>
      </c>
      <c r="AA109" s="261">
        <v>0</v>
      </c>
      <c r="AB109" s="259"/>
      <c r="AC109" s="259" t="s">
        <v>847</v>
      </c>
      <c r="AD109" s="182" t="s">
        <v>37</v>
      </c>
      <c r="AE109" s="261">
        <v>0</v>
      </c>
      <c r="AF109" s="185">
        <f aca="true" t="shared" si="197" ref="AF109:AF118">(AE109+AG109)</f>
        <v>0</v>
      </c>
      <c r="AG109" s="261">
        <v>0</v>
      </c>
      <c r="AH109" s="185">
        <f aca="true" t="shared" si="198" ref="AH109:AH114">(Y109-AE109)</f>
        <v>0</v>
      </c>
      <c r="AI109" s="185">
        <f aca="true" t="shared" si="199" ref="AI109:AI114">(AH109+AJ109)</f>
        <v>0</v>
      </c>
      <c r="AJ109" s="185">
        <f aca="true" t="shared" si="200" ref="AJ109:AJ114">(AA109-AG109)</f>
        <v>0</v>
      </c>
      <c r="AK109" s="259"/>
      <c r="AL109" s="259" t="s">
        <v>847</v>
      </c>
      <c r="AM109" s="182" t="s">
        <v>37</v>
      </c>
      <c r="AN109" s="261">
        <v>0</v>
      </c>
      <c r="AO109" s="185">
        <f aca="true" t="shared" si="201" ref="AO109:AO118">(AN109+AP109)</f>
        <v>0</v>
      </c>
      <c r="AP109" s="261">
        <v>0</v>
      </c>
      <c r="AQ109" s="261">
        <v>0</v>
      </c>
      <c r="AR109" s="185">
        <f aca="true" t="shared" si="202" ref="AR109:AR118">(AQ109+AS109)</f>
        <v>0</v>
      </c>
      <c r="AS109" s="261">
        <v>0</v>
      </c>
      <c r="AT109" s="259"/>
      <c r="AU109" s="259" t="s">
        <v>847</v>
      </c>
      <c r="AV109" s="182" t="s">
        <v>37</v>
      </c>
      <c r="AW109" s="185">
        <f aca="true" t="shared" si="203" ref="AW109:AW114">(D109+G109+M109+Y109+AN109+AQ109)</f>
        <v>1391</v>
      </c>
      <c r="AX109" s="185">
        <f aca="true" t="shared" si="204" ref="AX109:AX114">(AW109+AY109)</f>
        <v>1391</v>
      </c>
      <c r="AY109" s="185">
        <f aca="true" t="shared" si="205" ref="AY109:AY114">(F109+I109+O109+AA109+AP109+AS109)</f>
        <v>0</v>
      </c>
      <c r="AZ109" s="185">
        <f aca="true" t="shared" si="206" ref="AZ109:AZ114">(AE109+AN109+AQ109)</f>
        <v>0</v>
      </c>
      <c r="BA109" s="185">
        <f aca="true" t="shared" si="207" ref="BA109:BA114">(AZ109+BB109)</f>
        <v>0</v>
      </c>
      <c r="BB109" s="185">
        <f aca="true" t="shared" si="208" ref="BB109:BB114">(AG109+AP109+AS109)</f>
        <v>0</v>
      </c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</row>
    <row r="110" spans="1:67" ht="18" customHeight="1">
      <c r="A110" s="259"/>
      <c r="B110" s="259" t="s">
        <v>848</v>
      </c>
      <c r="C110" s="182" t="s">
        <v>31</v>
      </c>
      <c r="D110" s="261">
        <v>445</v>
      </c>
      <c r="E110" s="185">
        <f t="shared" si="190"/>
        <v>445</v>
      </c>
      <c r="F110" s="261">
        <v>0</v>
      </c>
      <c r="G110" s="261">
        <v>9</v>
      </c>
      <c r="H110" s="185">
        <f t="shared" si="189"/>
        <v>9</v>
      </c>
      <c r="I110" s="261">
        <v>0</v>
      </c>
      <c r="J110" s="259"/>
      <c r="K110" s="259" t="s">
        <v>848</v>
      </c>
      <c r="L110" s="182" t="s">
        <v>31</v>
      </c>
      <c r="M110" s="261">
        <v>19</v>
      </c>
      <c r="N110" s="185">
        <f t="shared" si="191"/>
        <v>0</v>
      </c>
      <c r="O110" s="261">
        <v>-19</v>
      </c>
      <c r="P110" s="261">
        <v>0</v>
      </c>
      <c r="Q110" s="185">
        <f t="shared" si="192"/>
        <v>0</v>
      </c>
      <c r="R110" s="261">
        <v>0</v>
      </c>
      <c r="S110" s="259"/>
      <c r="T110" s="259" t="s">
        <v>848</v>
      </c>
      <c r="U110" s="182" t="s">
        <v>31</v>
      </c>
      <c r="V110" s="185">
        <f>(M110-P110)</f>
        <v>19</v>
      </c>
      <c r="W110" s="185">
        <f>(V110+X110)</f>
        <v>0</v>
      </c>
      <c r="X110" s="185">
        <f>(O110-R110)</f>
        <v>-19</v>
      </c>
      <c r="Y110" s="261">
        <v>0</v>
      </c>
      <c r="Z110" s="185">
        <f t="shared" si="196"/>
        <v>0</v>
      </c>
      <c r="AA110" s="261">
        <v>0</v>
      </c>
      <c r="AB110" s="259"/>
      <c r="AC110" s="259" t="s">
        <v>848</v>
      </c>
      <c r="AD110" s="182" t="s">
        <v>31</v>
      </c>
      <c r="AE110" s="261">
        <v>0</v>
      </c>
      <c r="AF110" s="185">
        <f t="shared" si="197"/>
        <v>0</v>
      </c>
      <c r="AG110" s="261">
        <v>0</v>
      </c>
      <c r="AH110" s="185">
        <f>(Y110-AE110)</f>
        <v>0</v>
      </c>
      <c r="AI110" s="185">
        <f>(AH110+AJ110)</f>
        <v>0</v>
      </c>
      <c r="AJ110" s="185">
        <f>(AA110-AG110)</f>
        <v>0</v>
      </c>
      <c r="AK110" s="259"/>
      <c r="AL110" s="259" t="s">
        <v>848</v>
      </c>
      <c r="AM110" s="182" t="s">
        <v>31</v>
      </c>
      <c r="AN110" s="261">
        <v>0</v>
      </c>
      <c r="AO110" s="185">
        <f t="shared" si="201"/>
        <v>0</v>
      </c>
      <c r="AP110" s="261">
        <v>0</v>
      </c>
      <c r="AQ110" s="261">
        <v>0</v>
      </c>
      <c r="AR110" s="185">
        <f t="shared" si="202"/>
        <v>0</v>
      </c>
      <c r="AS110" s="261">
        <v>0</v>
      </c>
      <c r="AT110" s="259"/>
      <c r="AU110" s="259" t="s">
        <v>848</v>
      </c>
      <c r="AV110" s="182" t="s">
        <v>31</v>
      </c>
      <c r="AW110" s="185">
        <f>(D110+G110+M110+Y110+AN110+AQ110)</f>
        <v>473</v>
      </c>
      <c r="AX110" s="185">
        <f>(AW110+AY110)</f>
        <v>454</v>
      </c>
      <c r="AY110" s="185">
        <f>(F110+I110+O110+AA110+AP110+AS110)</f>
        <v>-19</v>
      </c>
      <c r="AZ110" s="185">
        <f>(AE110+AN110+AQ110)</f>
        <v>0</v>
      </c>
      <c r="BA110" s="185">
        <f>(AZ110+BB110)</f>
        <v>0</v>
      </c>
      <c r="BB110" s="185">
        <f>(AG110+AP110+AS110)</f>
        <v>0</v>
      </c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</row>
    <row r="111" spans="1:67" ht="18" customHeight="1">
      <c r="A111" s="259"/>
      <c r="B111" s="259" t="s">
        <v>849</v>
      </c>
      <c r="C111" s="182" t="s">
        <v>249</v>
      </c>
      <c r="D111" s="261">
        <v>88</v>
      </c>
      <c r="E111" s="185">
        <f t="shared" si="190"/>
        <v>88</v>
      </c>
      <c r="F111" s="261">
        <v>0</v>
      </c>
      <c r="G111" s="261">
        <v>23</v>
      </c>
      <c r="H111" s="185">
        <f t="shared" si="189"/>
        <v>23</v>
      </c>
      <c r="I111" s="261">
        <v>0</v>
      </c>
      <c r="J111" s="259"/>
      <c r="K111" s="259" t="s">
        <v>849</v>
      </c>
      <c r="L111" s="182" t="s">
        <v>249</v>
      </c>
      <c r="M111" s="261">
        <v>49</v>
      </c>
      <c r="N111" s="185">
        <f t="shared" si="191"/>
        <v>49</v>
      </c>
      <c r="O111" s="261">
        <v>0</v>
      </c>
      <c r="P111" s="261">
        <v>0</v>
      </c>
      <c r="Q111" s="185">
        <f t="shared" si="192"/>
        <v>0</v>
      </c>
      <c r="R111" s="261">
        <v>0</v>
      </c>
      <c r="S111" s="259"/>
      <c r="T111" s="259" t="s">
        <v>849</v>
      </c>
      <c r="U111" s="182" t="s">
        <v>249</v>
      </c>
      <c r="V111" s="185">
        <f t="shared" si="193"/>
        <v>49</v>
      </c>
      <c r="W111" s="185">
        <f t="shared" si="194"/>
        <v>49</v>
      </c>
      <c r="X111" s="185">
        <f t="shared" si="195"/>
        <v>0</v>
      </c>
      <c r="Y111" s="261">
        <v>0</v>
      </c>
      <c r="Z111" s="185">
        <f t="shared" si="196"/>
        <v>0</v>
      </c>
      <c r="AA111" s="261">
        <v>0</v>
      </c>
      <c r="AB111" s="259"/>
      <c r="AC111" s="259" t="s">
        <v>849</v>
      </c>
      <c r="AD111" s="182" t="s">
        <v>249</v>
      </c>
      <c r="AE111" s="261">
        <v>0</v>
      </c>
      <c r="AF111" s="185">
        <f t="shared" si="197"/>
        <v>0</v>
      </c>
      <c r="AG111" s="261">
        <v>0</v>
      </c>
      <c r="AH111" s="185">
        <f>(Y111-AE111)</f>
        <v>0</v>
      </c>
      <c r="AI111" s="185">
        <f>(AH111+AJ111)</f>
        <v>0</v>
      </c>
      <c r="AJ111" s="185">
        <f>(AA111-AG111)</f>
        <v>0</v>
      </c>
      <c r="AK111" s="259"/>
      <c r="AL111" s="259" t="s">
        <v>849</v>
      </c>
      <c r="AM111" s="182" t="s">
        <v>249</v>
      </c>
      <c r="AN111" s="261">
        <v>0</v>
      </c>
      <c r="AO111" s="185">
        <f t="shared" si="201"/>
        <v>0</v>
      </c>
      <c r="AP111" s="261">
        <v>0</v>
      </c>
      <c r="AQ111" s="261">
        <v>0</v>
      </c>
      <c r="AR111" s="185">
        <f t="shared" si="202"/>
        <v>0</v>
      </c>
      <c r="AS111" s="261">
        <v>0</v>
      </c>
      <c r="AT111" s="259"/>
      <c r="AU111" s="259" t="s">
        <v>849</v>
      </c>
      <c r="AV111" s="182" t="s">
        <v>249</v>
      </c>
      <c r="AW111" s="185">
        <f t="shared" si="203"/>
        <v>160</v>
      </c>
      <c r="AX111" s="185">
        <f t="shared" si="204"/>
        <v>160</v>
      </c>
      <c r="AY111" s="185">
        <f t="shared" si="205"/>
        <v>0</v>
      </c>
      <c r="AZ111" s="185">
        <f t="shared" si="206"/>
        <v>0</v>
      </c>
      <c r="BA111" s="185">
        <f t="shared" si="207"/>
        <v>0</v>
      </c>
      <c r="BB111" s="185">
        <f t="shared" si="208"/>
        <v>0</v>
      </c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</row>
    <row r="112" spans="1:67" ht="18" customHeight="1">
      <c r="A112" s="259"/>
      <c r="B112" s="259" t="s">
        <v>858</v>
      </c>
      <c r="C112" s="182" t="s">
        <v>38</v>
      </c>
      <c r="D112" s="261">
        <v>0</v>
      </c>
      <c r="E112" s="185">
        <f t="shared" si="190"/>
        <v>0</v>
      </c>
      <c r="F112" s="261">
        <v>0</v>
      </c>
      <c r="G112" s="261">
        <v>0</v>
      </c>
      <c r="H112" s="185">
        <f t="shared" si="189"/>
        <v>0</v>
      </c>
      <c r="I112" s="261">
        <v>0</v>
      </c>
      <c r="J112" s="259"/>
      <c r="K112" s="259" t="s">
        <v>858</v>
      </c>
      <c r="L112" s="182" t="s">
        <v>38</v>
      </c>
      <c r="M112" s="261">
        <v>437</v>
      </c>
      <c r="N112" s="185">
        <f t="shared" si="191"/>
        <v>437</v>
      </c>
      <c r="O112" s="261">
        <v>0</v>
      </c>
      <c r="P112" s="261">
        <v>0</v>
      </c>
      <c r="Q112" s="185">
        <f t="shared" si="192"/>
        <v>0</v>
      </c>
      <c r="R112" s="261">
        <v>0</v>
      </c>
      <c r="S112" s="259"/>
      <c r="T112" s="259" t="s">
        <v>858</v>
      </c>
      <c r="U112" s="182" t="s">
        <v>38</v>
      </c>
      <c r="V112" s="185">
        <f t="shared" si="193"/>
        <v>437</v>
      </c>
      <c r="W112" s="185">
        <f t="shared" si="194"/>
        <v>437</v>
      </c>
      <c r="X112" s="185">
        <f t="shared" si="195"/>
        <v>0</v>
      </c>
      <c r="Y112" s="261">
        <v>0</v>
      </c>
      <c r="Z112" s="185">
        <f t="shared" si="196"/>
        <v>0</v>
      </c>
      <c r="AA112" s="261">
        <v>0</v>
      </c>
      <c r="AB112" s="259"/>
      <c r="AC112" s="259" t="s">
        <v>858</v>
      </c>
      <c r="AD112" s="182" t="s">
        <v>38</v>
      </c>
      <c r="AE112" s="261">
        <v>0</v>
      </c>
      <c r="AF112" s="185">
        <f t="shared" si="197"/>
        <v>0</v>
      </c>
      <c r="AG112" s="261">
        <v>0</v>
      </c>
      <c r="AH112" s="185">
        <f t="shared" si="198"/>
        <v>0</v>
      </c>
      <c r="AI112" s="185">
        <f t="shared" si="199"/>
        <v>0</v>
      </c>
      <c r="AJ112" s="185">
        <f t="shared" si="200"/>
        <v>0</v>
      </c>
      <c r="AK112" s="259"/>
      <c r="AL112" s="259" t="s">
        <v>858</v>
      </c>
      <c r="AM112" s="182" t="s">
        <v>38</v>
      </c>
      <c r="AN112" s="261">
        <v>0</v>
      </c>
      <c r="AO112" s="185">
        <f t="shared" si="201"/>
        <v>0</v>
      </c>
      <c r="AP112" s="261">
        <v>0</v>
      </c>
      <c r="AQ112" s="261">
        <v>0</v>
      </c>
      <c r="AR112" s="185">
        <f t="shared" si="202"/>
        <v>0</v>
      </c>
      <c r="AS112" s="261">
        <v>0</v>
      </c>
      <c r="AT112" s="259"/>
      <c r="AU112" s="259" t="s">
        <v>858</v>
      </c>
      <c r="AV112" s="182" t="s">
        <v>38</v>
      </c>
      <c r="AW112" s="185">
        <f t="shared" si="203"/>
        <v>437</v>
      </c>
      <c r="AX112" s="185">
        <f t="shared" si="204"/>
        <v>437</v>
      </c>
      <c r="AY112" s="185">
        <f t="shared" si="205"/>
        <v>0</v>
      </c>
      <c r="AZ112" s="185">
        <f t="shared" si="206"/>
        <v>0</v>
      </c>
      <c r="BA112" s="185">
        <f t="shared" si="207"/>
        <v>0</v>
      </c>
      <c r="BB112" s="185">
        <f t="shared" si="208"/>
        <v>0</v>
      </c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</row>
    <row r="113" spans="1:67" ht="18" customHeight="1">
      <c r="A113" s="259"/>
      <c r="B113" s="259" t="s">
        <v>859</v>
      </c>
      <c r="C113" s="182" t="s">
        <v>190</v>
      </c>
      <c r="D113" s="261">
        <v>0</v>
      </c>
      <c r="E113" s="185">
        <f t="shared" si="190"/>
        <v>0</v>
      </c>
      <c r="F113" s="261">
        <v>0</v>
      </c>
      <c r="G113" s="261">
        <v>0</v>
      </c>
      <c r="H113" s="185">
        <f t="shared" si="189"/>
        <v>0</v>
      </c>
      <c r="I113" s="261">
        <v>0</v>
      </c>
      <c r="J113" s="259"/>
      <c r="K113" s="259" t="s">
        <v>859</v>
      </c>
      <c r="L113" s="182" t="s">
        <v>190</v>
      </c>
      <c r="M113" s="261">
        <v>100</v>
      </c>
      <c r="N113" s="185">
        <f t="shared" si="191"/>
        <v>100</v>
      </c>
      <c r="O113" s="261">
        <v>0</v>
      </c>
      <c r="P113" s="261">
        <v>0</v>
      </c>
      <c r="Q113" s="185">
        <f t="shared" si="192"/>
        <v>0</v>
      </c>
      <c r="R113" s="261">
        <v>0</v>
      </c>
      <c r="S113" s="259"/>
      <c r="T113" s="259" t="s">
        <v>859</v>
      </c>
      <c r="U113" s="182" t="s">
        <v>190</v>
      </c>
      <c r="V113" s="185">
        <f t="shared" si="193"/>
        <v>100</v>
      </c>
      <c r="W113" s="185">
        <f t="shared" si="194"/>
        <v>100</v>
      </c>
      <c r="X113" s="185">
        <f t="shared" si="195"/>
        <v>0</v>
      </c>
      <c r="Y113" s="261">
        <v>0</v>
      </c>
      <c r="Z113" s="185">
        <f t="shared" si="196"/>
        <v>0</v>
      </c>
      <c r="AA113" s="261">
        <v>0</v>
      </c>
      <c r="AB113" s="259"/>
      <c r="AC113" s="259" t="s">
        <v>859</v>
      </c>
      <c r="AD113" s="182" t="s">
        <v>190</v>
      </c>
      <c r="AE113" s="261">
        <v>0</v>
      </c>
      <c r="AF113" s="185">
        <f t="shared" si="197"/>
        <v>0</v>
      </c>
      <c r="AG113" s="261">
        <v>0</v>
      </c>
      <c r="AH113" s="185">
        <f t="shared" si="198"/>
        <v>0</v>
      </c>
      <c r="AI113" s="185">
        <f t="shared" si="199"/>
        <v>0</v>
      </c>
      <c r="AJ113" s="185">
        <f t="shared" si="200"/>
        <v>0</v>
      </c>
      <c r="AK113" s="259"/>
      <c r="AL113" s="259" t="s">
        <v>859</v>
      </c>
      <c r="AM113" s="182" t="s">
        <v>190</v>
      </c>
      <c r="AN113" s="261">
        <v>0</v>
      </c>
      <c r="AO113" s="185">
        <f t="shared" si="201"/>
        <v>0</v>
      </c>
      <c r="AP113" s="261">
        <v>0</v>
      </c>
      <c r="AQ113" s="261">
        <v>0</v>
      </c>
      <c r="AR113" s="185">
        <f t="shared" si="202"/>
        <v>0</v>
      </c>
      <c r="AS113" s="261">
        <v>0</v>
      </c>
      <c r="AT113" s="259"/>
      <c r="AU113" s="259" t="s">
        <v>859</v>
      </c>
      <c r="AV113" s="182" t="s">
        <v>190</v>
      </c>
      <c r="AW113" s="185">
        <f t="shared" si="203"/>
        <v>100</v>
      </c>
      <c r="AX113" s="185">
        <f t="shared" si="204"/>
        <v>100</v>
      </c>
      <c r="AY113" s="185">
        <f t="shared" si="205"/>
        <v>0</v>
      </c>
      <c r="AZ113" s="185">
        <f t="shared" si="206"/>
        <v>0</v>
      </c>
      <c r="BA113" s="185">
        <f t="shared" si="207"/>
        <v>0</v>
      </c>
      <c r="BB113" s="185">
        <f t="shared" si="208"/>
        <v>0</v>
      </c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</row>
    <row r="114" spans="1:67" ht="18" customHeight="1">
      <c r="A114" s="259"/>
      <c r="B114" s="259" t="s">
        <v>867</v>
      </c>
      <c r="C114" s="182" t="s">
        <v>39</v>
      </c>
      <c r="D114" s="261">
        <v>0</v>
      </c>
      <c r="E114" s="185">
        <f t="shared" si="190"/>
        <v>0</v>
      </c>
      <c r="F114" s="261">
        <v>0</v>
      </c>
      <c r="G114" s="261">
        <v>0</v>
      </c>
      <c r="H114" s="185">
        <f t="shared" si="189"/>
        <v>0</v>
      </c>
      <c r="I114" s="261">
        <v>0</v>
      </c>
      <c r="J114" s="259"/>
      <c r="K114" s="259" t="s">
        <v>867</v>
      </c>
      <c r="L114" s="182" t="s">
        <v>39</v>
      </c>
      <c r="M114" s="261">
        <v>431</v>
      </c>
      <c r="N114" s="185">
        <f t="shared" si="191"/>
        <v>431</v>
      </c>
      <c r="O114" s="261">
        <v>0</v>
      </c>
      <c r="P114" s="261">
        <v>0</v>
      </c>
      <c r="Q114" s="185">
        <f t="shared" si="192"/>
        <v>0</v>
      </c>
      <c r="R114" s="261">
        <v>0</v>
      </c>
      <c r="S114" s="259"/>
      <c r="T114" s="259" t="s">
        <v>867</v>
      </c>
      <c r="U114" s="182" t="s">
        <v>39</v>
      </c>
      <c r="V114" s="185">
        <f t="shared" si="193"/>
        <v>431</v>
      </c>
      <c r="W114" s="185">
        <f t="shared" si="194"/>
        <v>431</v>
      </c>
      <c r="X114" s="185">
        <f t="shared" si="195"/>
        <v>0</v>
      </c>
      <c r="Y114" s="261">
        <v>0</v>
      </c>
      <c r="Z114" s="185">
        <f t="shared" si="196"/>
        <v>0</v>
      </c>
      <c r="AA114" s="261">
        <v>0</v>
      </c>
      <c r="AB114" s="259"/>
      <c r="AC114" s="259" t="s">
        <v>867</v>
      </c>
      <c r="AD114" s="182" t="s">
        <v>39</v>
      </c>
      <c r="AE114" s="261">
        <v>0</v>
      </c>
      <c r="AF114" s="185">
        <f t="shared" si="197"/>
        <v>0</v>
      </c>
      <c r="AG114" s="261">
        <v>0</v>
      </c>
      <c r="AH114" s="185">
        <f t="shared" si="198"/>
        <v>0</v>
      </c>
      <c r="AI114" s="185">
        <f t="shared" si="199"/>
        <v>0</v>
      </c>
      <c r="AJ114" s="185">
        <f t="shared" si="200"/>
        <v>0</v>
      </c>
      <c r="AK114" s="259"/>
      <c r="AL114" s="259" t="s">
        <v>867</v>
      </c>
      <c r="AM114" s="182" t="s">
        <v>39</v>
      </c>
      <c r="AN114" s="261">
        <v>0</v>
      </c>
      <c r="AO114" s="185">
        <f t="shared" si="201"/>
        <v>0</v>
      </c>
      <c r="AP114" s="261">
        <v>0</v>
      </c>
      <c r="AQ114" s="261">
        <v>0</v>
      </c>
      <c r="AR114" s="185">
        <f t="shared" si="202"/>
        <v>0</v>
      </c>
      <c r="AS114" s="261">
        <v>0</v>
      </c>
      <c r="AT114" s="259"/>
      <c r="AU114" s="259" t="s">
        <v>867</v>
      </c>
      <c r="AV114" s="182" t="s">
        <v>39</v>
      </c>
      <c r="AW114" s="185">
        <f t="shared" si="203"/>
        <v>431</v>
      </c>
      <c r="AX114" s="185">
        <f t="shared" si="204"/>
        <v>431</v>
      </c>
      <c r="AY114" s="185">
        <f t="shared" si="205"/>
        <v>0</v>
      </c>
      <c r="AZ114" s="185">
        <f t="shared" si="206"/>
        <v>0</v>
      </c>
      <c r="BA114" s="185">
        <f t="shared" si="207"/>
        <v>0</v>
      </c>
      <c r="BB114" s="185">
        <f t="shared" si="208"/>
        <v>0</v>
      </c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</row>
    <row r="115" spans="1:67" ht="18" customHeight="1">
      <c r="A115" s="259"/>
      <c r="B115" s="259" t="s">
        <v>868</v>
      </c>
      <c r="C115" s="182" t="s">
        <v>438</v>
      </c>
      <c r="D115" s="261">
        <v>0</v>
      </c>
      <c r="E115" s="185">
        <f t="shared" si="190"/>
        <v>0</v>
      </c>
      <c r="F115" s="261">
        <v>0</v>
      </c>
      <c r="G115" s="261">
        <v>0</v>
      </c>
      <c r="H115" s="185">
        <f t="shared" si="189"/>
        <v>0</v>
      </c>
      <c r="I115" s="261">
        <v>0</v>
      </c>
      <c r="J115" s="259"/>
      <c r="K115" s="259" t="s">
        <v>868</v>
      </c>
      <c r="L115" s="182" t="s">
        <v>438</v>
      </c>
      <c r="M115" s="261">
        <v>52</v>
      </c>
      <c r="N115" s="185">
        <f t="shared" si="191"/>
        <v>52</v>
      </c>
      <c r="O115" s="261">
        <v>0</v>
      </c>
      <c r="P115" s="261">
        <v>0</v>
      </c>
      <c r="Q115" s="185">
        <f t="shared" si="192"/>
        <v>0</v>
      </c>
      <c r="R115" s="261">
        <v>0</v>
      </c>
      <c r="S115" s="259"/>
      <c r="T115" s="259" t="s">
        <v>868</v>
      </c>
      <c r="U115" s="182" t="s">
        <v>438</v>
      </c>
      <c r="V115" s="185">
        <f>(M115-P115)</f>
        <v>52</v>
      </c>
      <c r="W115" s="185">
        <f>(V115+X115)</f>
        <v>52</v>
      </c>
      <c r="X115" s="185">
        <f>(O115-R115)</f>
        <v>0</v>
      </c>
      <c r="Y115" s="261">
        <v>0</v>
      </c>
      <c r="Z115" s="185">
        <f t="shared" si="196"/>
        <v>0</v>
      </c>
      <c r="AA115" s="261">
        <v>0</v>
      </c>
      <c r="AB115" s="259"/>
      <c r="AC115" s="259" t="s">
        <v>868</v>
      </c>
      <c r="AD115" s="182" t="s">
        <v>438</v>
      </c>
      <c r="AE115" s="261">
        <v>0</v>
      </c>
      <c r="AF115" s="185">
        <f t="shared" si="197"/>
        <v>0</v>
      </c>
      <c r="AG115" s="261">
        <v>0</v>
      </c>
      <c r="AH115" s="185">
        <f>(Y115-AE115)</f>
        <v>0</v>
      </c>
      <c r="AI115" s="185">
        <f>(AH115+AJ115)</f>
        <v>0</v>
      </c>
      <c r="AJ115" s="185">
        <f>(AA115-AG115)</f>
        <v>0</v>
      </c>
      <c r="AK115" s="259"/>
      <c r="AL115" s="259" t="s">
        <v>868</v>
      </c>
      <c r="AM115" s="182" t="s">
        <v>438</v>
      </c>
      <c r="AN115" s="261">
        <v>0</v>
      </c>
      <c r="AO115" s="185">
        <f t="shared" si="201"/>
        <v>0</v>
      </c>
      <c r="AP115" s="261">
        <v>0</v>
      </c>
      <c r="AQ115" s="261">
        <v>0</v>
      </c>
      <c r="AR115" s="185">
        <f t="shared" si="202"/>
        <v>0</v>
      </c>
      <c r="AS115" s="261">
        <v>0</v>
      </c>
      <c r="AT115" s="259"/>
      <c r="AU115" s="259" t="s">
        <v>868</v>
      </c>
      <c r="AV115" s="182" t="s">
        <v>438</v>
      </c>
      <c r="AW115" s="185">
        <f>(D115+G115+M115+Y115+AN115+AQ115)</f>
        <v>52</v>
      </c>
      <c r="AX115" s="185">
        <f>(AW115+AY115)</f>
        <v>52</v>
      </c>
      <c r="AY115" s="185">
        <f>(F115+I115+O115+AA115+AP115+AS115)</f>
        <v>0</v>
      </c>
      <c r="AZ115" s="185">
        <f>(AE115+AN115+AQ115)</f>
        <v>0</v>
      </c>
      <c r="BA115" s="185">
        <f>(AZ115+BB115)</f>
        <v>0</v>
      </c>
      <c r="BB115" s="185">
        <f>(AG115+AP115+AS115)</f>
        <v>0</v>
      </c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</row>
    <row r="116" spans="1:67" ht="18" customHeight="1">
      <c r="A116" s="259"/>
      <c r="B116" s="259" t="s">
        <v>869</v>
      </c>
      <c r="C116" s="182" t="s">
        <v>40</v>
      </c>
      <c r="D116" s="261">
        <v>0</v>
      </c>
      <c r="E116" s="185">
        <f t="shared" si="190"/>
        <v>0</v>
      </c>
      <c r="F116" s="261">
        <v>0</v>
      </c>
      <c r="G116" s="261">
        <v>0</v>
      </c>
      <c r="H116" s="185">
        <f t="shared" si="189"/>
        <v>0</v>
      </c>
      <c r="I116" s="261">
        <v>0</v>
      </c>
      <c r="J116" s="259"/>
      <c r="K116" s="259" t="s">
        <v>869</v>
      </c>
      <c r="L116" s="182" t="s">
        <v>40</v>
      </c>
      <c r="M116" s="261">
        <v>0</v>
      </c>
      <c r="N116" s="185">
        <f t="shared" si="191"/>
        <v>0</v>
      </c>
      <c r="O116" s="261">
        <v>0</v>
      </c>
      <c r="P116" s="261">
        <v>0</v>
      </c>
      <c r="Q116" s="185">
        <f t="shared" si="192"/>
        <v>0</v>
      </c>
      <c r="R116" s="261">
        <v>0</v>
      </c>
      <c r="S116" s="259"/>
      <c r="T116" s="259" t="s">
        <v>869</v>
      </c>
      <c r="U116" s="182" t="s">
        <v>40</v>
      </c>
      <c r="V116" s="185">
        <f>(M116-P116)</f>
        <v>0</v>
      </c>
      <c r="W116" s="185">
        <f>(V116+X116)</f>
        <v>0</v>
      </c>
      <c r="X116" s="185">
        <f>(O116-R116)</f>
        <v>0</v>
      </c>
      <c r="Y116" s="261">
        <v>0</v>
      </c>
      <c r="Z116" s="185">
        <f t="shared" si="196"/>
        <v>0</v>
      </c>
      <c r="AA116" s="261">
        <v>0</v>
      </c>
      <c r="AB116" s="259"/>
      <c r="AC116" s="259" t="s">
        <v>869</v>
      </c>
      <c r="AD116" s="182" t="s">
        <v>40</v>
      </c>
      <c r="AE116" s="261">
        <v>0</v>
      </c>
      <c r="AF116" s="185">
        <f t="shared" si="197"/>
        <v>0</v>
      </c>
      <c r="AG116" s="261">
        <v>0</v>
      </c>
      <c r="AH116" s="185">
        <f>(Y116-AE116)</f>
        <v>0</v>
      </c>
      <c r="AI116" s="185">
        <f>(AH116+AJ116)</f>
        <v>0</v>
      </c>
      <c r="AJ116" s="185">
        <f>(AA116-AG116)</f>
        <v>0</v>
      </c>
      <c r="AK116" s="259"/>
      <c r="AL116" s="259" t="s">
        <v>869</v>
      </c>
      <c r="AM116" s="182" t="s">
        <v>40</v>
      </c>
      <c r="AN116" s="261">
        <v>0</v>
      </c>
      <c r="AO116" s="185">
        <f t="shared" si="201"/>
        <v>0</v>
      </c>
      <c r="AP116" s="261">
        <v>0</v>
      </c>
      <c r="AQ116" s="261">
        <v>0</v>
      </c>
      <c r="AR116" s="185">
        <f t="shared" si="202"/>
        <v>0</v>
      </c>
      <c r="AS116" s="261">
        <v>0</v>
      </c>
      <c r="AT116" s="259"/>
      <c r="AU116" s="259" t="s">
        <v>869</v>
      </c>
      <c r="AV116" s="182" t="s">
        <v>40</v>
      </c>
      <c r="AW116" s="185">
        <f>(D116+G116+M116+Y116+AN116+AQ116)</f>
        <v>0</v>
      </c>
      <c r="AX116" s="185">
        <f>(AW116+AY116)</f>
        <v>0</v>
      </c>
      <c r="AY116" s="185">
        <f>(F116+I116+O116+AA116+AP116+AS116)</f>
        <v>0</v>
      </c>
      <c r="AZ116" s="185">
        <f>(AE116+AN116+AQ116)</f>
        <v>0</v>
      </c>
      <c r="BA116" s="185">
        <f>(AZ116+BB116)</f>
        <v>0</v>
      </c>
      <c r="BB116" s="185">
        <f>(AG116+AP116+AS116)</f>
        <v>0</v>
      </c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</row>
    <row r="117" spans="1:67" ht="18" customHeight="1">
      <c r="A117" s="259"/>
      <c r="B117" s="259" t="s">
        <v>872</v>
      </c>
      <c r="C117" s="182" t="s">
        <v>41</v>
      </c>
      <c r="D117" s="261">
        <v>0</v>
      </c>
      <c r="E117" s="185">
        <f t="shared" si="190"/>
        <v>0</v>
      </c>
      <c r="F117" s="261">
        <v>0</v>
      </c>
      <c r="G117" s="261">
        <v>0</v>
      </c>
      <c r="H117" s="185">
        <f t="shared" si="189"/>
        <v>0</v>
      </c>
      <c r="I117" s="261">
        <v>0</v>
      </c>
      <c r="J117" s="259"/>
      <c r="K117" s="259" t="s">
        <v>872</v>
      </c>
      <c r="L117" s="182" t="s">
        <v>41</v>
      </c>
      <c r="M117" s="261">
        <v>2000</v>
      </c>
      <c r="N117" s="185">
        <f t="shared" si="191"/>
        <v>2000</v>
      </c>
      <c r="O117" s="261">
        <v>0</v>
      </c>
      <c r="P117" s="261">
        <v>0</v>
      </c>
      <c r="Q117" s="185">
        <f t="shared" si="192"/>
        <v>0</v>
      </c>
      <c r="R117" s="261">
        <v>0</v>
      </c>
      <c r="S117" s="259"/>
      <c r="T117" s="259" t="s">
        <v>872</v>
      </c>
      <c r="U117" s="182" t="s">
        <v>41</v>
      </c>
      <c r="V117" s="185">
        <f>(M117-P117)</f>
        <v>2000</v>
      </c>
      <c r="W117" s="185">
        <f>(V117+X117)</f>
        <v>2000</v>
      </c>
      <c r="X117" s="185">
        <f>(O117-R117)</f>
        <v>0</v>
      </c>
      <c r="Y117" s="261">
        <v>0</v>
      </c>
      <c r="Z117" s="185">
        <f t="shared" si="196"/>
        <v>0</v>
      </c>
      <c r="AA117" s="261">
        <v>0</v>
      </c>
      <c r="AB117" s="259"/>
      <c r="AC117" s="259" t="s">
        <v>872</v>
      </c>
      <c r="AD117" s="182" t="s">
        <v>41</v>
      </c>
      <c r="AE117" s="261">
        <v>0</v>
      </c>
      <c r="AF117" s="185">
        <f t="shared" si="197"/>
        <v>0</v>
      </c>
      <c r="AG117" s="261">
        <v>0</v>
      </c>
      <c r="AH117" s="185">
        <f>(Y117-AE117)</f>
        <v>0</v>
      </c>
      <c r="AI117" s="185">
        <f>(AH117+AJ117)</f>
        <v>0</v>
      </c>
      <c r="AJ117" s="185">
        <f>(AA117-AG117)</f>
        <v>0</v>
      </c>
      <c r="AK117" s="259"/>
      <c r="AL117" s="259" t="s">
        <v>872</v>
      </c>
      <c r="AM117" s="182" t="s">
        <v>41</v>
      </c>
      <c r="AN117" s="261">
        <v>0</v>
      </c>
      <c r="AO117" s="185">
        <f t="shared" si="201"/>
        <v>0</v>
      </c>
      <c r="AP117" s="261">
        <v>0</v>
      </c>
      <c r="AQ117" s="261">
        <v>0</v>
      </c>
      <c r="AR117" s="185">
        <f t="shared" si="202"/>
        <v>0</v>
      </c>
      <c r="AS117" s="261">
        <v>0</v>
      </c>
      <c r="AT117" s="259"/>
      <c r="AU117" s="259" t="s">
        <v>872</v>
      </c>
      <c r="AV117" s="182" t="s">
        <v>41</v>
      </c>
      <c r="AW117" s="185">
        <f>(D117+G117+M117+Y117+AN117+AQ117)</f>
        <v>2000</v>
      </c>
      <c r="AX117" s="185">
        <f>(AW117+AY117)</f>
        <v>2000</v>
      </c>
      <c r="AY117" s="185">
        <f>(F117+I117+O117+AA117+AP117+AS117)</f>
        <v>0</v>
      </c>
      <c r="AZ117" s="185">
        <f>(AE117+AN117+AQ117)</f>
        <v>0</v>
      </c>
      <c r="BA117" s="185">
        <f>(AZ117+BB117)</f>
        <v>0</v>
      </c>
      <c r="BB117" s="185">
        <f>(AG117+AP117+AS117)</f>
        <v>0</v>
      </c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</row>
    <row r="118" spans="1:67" ht="18" customHeight="1">
      <c r="A118" s="259"/>
      <c r="B118" s="259" t="s">
        <v>887</v>
      </c>
      <c r="C118" s="182" t="s">
        <v>42</v>
      </c>
      <c r="D118" s="261">
        <v>0</v>
      </c>
      <c r="E118" s="185">
        <f t="shared" si="190"/>
        <v>0</v>
      </c>
      <c r="F118" s="261">
        <v>0</v>
      </c>
      <c r="G118" s="261">
        <v>0</v>
      </c>
      <c r="H118" s="185">
        <f t="shared" si="189"/>
        <v>0</v>
      </c>
      <c r="I118" s="261">
        <v>0</v>
      </c>
      <c r="J118" s="259"/>
      <c r="K118" s="259" t="s">
        <v>887</v>
      </c>
      <c r="L118" s="182" t="s">
        <v>42</v>
      </c>
      <c r="M118" s="261">
        <v>706</v>
      </c>
      <c r="N118" s="185">
        <f t="shared" si="191"/>
        <v>706</v>
      </c>
      <c r="O118" s="261">
        <v>0</v>
      </c>
      <c r="P118" s="261">
        <v>0</v>
      </c>
      <c r="Q118" s="185">
        <f t="shared" si="192"/>
        <v>0</v>
      </c>
      <c r="R118" s="261">
        <v>0</v>
      </c>
      <c r="S118" s="259"/>
      <c r="T118" s="259" t="s">
        <v>887</v>
      </c>
      <c r="U118" s="182" t="s">
        <v>42</v>
      </c>
      <c r="V118" s="185">
        <f>(M118-P118)</f>
        <v>706</v>
      </c>
      <c r="W118" s="185">
        <f>(V118+X118)</f>
        <v>706</v>
      </c>
      <c r="X118" s="185">
        <f>(O118-R118)</f>
        <v>0</v>
      </c>
      <c r="Y118" s="261">
        <v>0</v>
      </c>
      <c r="Z118" s="185">
        <f t="shared" si="196"/>
        <v>0</v>
      </c>
      <c r="AA118" s="261">
        <v>0</v>
      </c>
      <c r="AB118" s="259"/>
      <c r="AC118" s="259" t="s">
        <v>887</v>
      </c>
      <c r="AD118" s="182" t="s">
        <v>42</v>
      </c>
      <c r="AE118" s="261">
        <v>0</v>
      </c>
      <c r="AF118" s="185">
        <f t="shared" si="197"/>
        <v>0</v>
      </c>
      <c r="AG118" s="261">
        <v>0</v>
      </c>
      <c r="AH118" s="185">
        <f>(Y118-AE118)</f>
        <v>0</v>
      </c>
      <c r="AI118" s="185">
        <f>(AH118+AJ118)</f>
        <v>0</v>
      </c>
      <c r="AJ118" s="185">
        <f>(AA118-AG118)</f>
        <v>0</v>
      </c>
      <c r="AK118" s="259"/>
      <c r="AL118" s="259" t="s">
        <v>887</v>
      </c>
      <c r="AM118" s="182" t="s">
        <v>42</v>
      </c>
      <c r="AN118" s="261">
        <v>0</v>
      </c>
      <c r="AO118" s="185">
        <f t="shared" si="201"/>
        <v>0</v>
      </c>
      <c r="AP118" s="261">
        <v>0</v>
      </c>
      <c r="AQ118" s="261">
        <v>0</v>
      </c>
      <c r="AR118" s="185">
        <f t="shared" si="202"/>
        <v>0</v>
      </c>
      <c r="AS118" s="261">
        <v>0</v>
      </c>
      <c r="AT118" s="259"/>
      <c r="AU118" s="259" t="s">
        <v>887</v>
      </c>
      <c r="AV118" s="182" t="s">
        <v>42</v>
      </c>
      <c r="AW118" s="185">
        <f>(D118+G118+M118+Y118+AN118+AQ118)</f>
        <v>706</v>
      </c>
      <c r="AX118" s="185">
        <f>(AW118+AY118)</f>
        <v>706</v>
      </c>
      <c r="AY118" s="185">
        <f>(F118+I118+O118+AA118+AP118+AS118)</f>
        <v>0</v>
      </c>
      <c r="AZ118" s="185">
        <f>(AE118+AN118+AQ118)</f>
        <v>0</v>
      </c>
      <c r="BA118" s="185">
        <f>(AZ118+BB118)</f>
        <v>0</v>
      </c>
      <c r="BB118" s="185">
        <f>(AG118+AP118+AS118)</f>
        <v>0</v>
      </c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</row>
    <row r="119" spans="1:67" ht="18" customHeight="1">
      <c r="A119" s="199" t="s">
        <v>522</v>
      </c>
      <c r="B119" s="199" t="s">
        <v>289</v>
      </c>
      <c r="C119" s="199" t="s">
        <v>528</v>
      </c>
      <c r="D119" s="200">
        <f aca="true" t="shared" si="209" ref="D119:I119">SUM(D6:D118)</f>
        <v>12232</v>
      </c>
      <c r="E119" s="200">
        <f t="shared" si="209"/>
        <v>12579</v>
      </c>
      <c r="F119" s="200">
        <f t="shared" si="209"/>
        <v>347</v>
      </c>
      <c r="G119" s="200">
        <f t="shared" si="209"/>
        <v>2773</v>
      </c>
      <c r="H119" s="200">
        <f t="shared" si="209"/>
        <v>2827</v>
      </c>
      <c r="I119" s="200">
        <f t="shared" si="209"/>
        <v>54</v>
      </c>
      <c r="J119" s="199" t="s">
        <v>522</v>
      </c>
      <c r="K119" s="199" t="s">
        <v>289</v>
      </c>
      <c r="L119" s="199" t="s">
        <v>528</v>
      </c>
      <c r="M119" s="200">
        <f aca="true" t="shared" si="210" ref="M119:R119">SUM(M6:M118)</f>
        <v>726075</v>
      </c>
      <c r="N119" s="200">
        <f t="shared" si="210"/>
        <v>729406</v>
      </c>
      <c r="O119" s="200">
        <f t="shared" si="210"/>
        <v>3331</v>
      </c>
      <c r="P119" s="200">
        <f t="shared" si="210"/>
        <v>0</v>
      </c>
      <c r="Q119" s="200">
        <f t="shared" si="210"/>
        <v>0</v>
      </c>
      <c r="R119" s="200">
        <f t="shared" si="210"/>
        <v>0</v>
      </c>
      <c r="S119" s="199" t="s">
        <v>522</v>
      </c>
      <c r="T119" s="199" t="s">
        <v>289</v>
      </c>
      <c r="U119" s="199" t="s">
        <v>528</v>
      </c>
      <c r="V119" s="200">
        <f aca="true" t="shared" si="211" ref="V119:AA119">SUM(V6:V118)</f>
        <v>726075</v>
      </c>
      <c r="W119" s="200">
        <f t="shared" si="211"/>
        <v>729406</v>
      </c>
      <c r="X119" s="200">
        <f t="shared" si="211"/>
        <v>3331</v>
      </c>
      <c r="Y119" s="200">
        <f t="shared" si="211"/>
        <v>490414</v>
      </c>
      <c r="Z119" s="200">
        <f t="shared" si="211"/>
        <v>499061</v>
      </c>
      <c r="AA119" s="200">
        <f t="shared" si="211"/>
        <v>8647</v>
      </c>
      <c r="AB119" s="199" t="s">
        <v>522</v>
      </c>
      <c r="AC119" s="199" t="s">
        <v>289</v>
      </c>
      <c r="AD119" s="199" t="s">
        <v>528</v>
      </c>
      <c r="AE119" s="200">
        <f aca="true" t="shared" si="212" ref="AE119:AJ119">SUM(AE6:AE118)</f>
        <v>72211</v>
      </c>
      <c r="AF119" s="200">
        <f t="shared" si="212"/>
        <v>72947</v>
      </c>
      <c r="AG119" s="200">
        <f t="shared" si="212"/>
        <v>736</v>
      </c>
      <c r="AH119" s="200">
        <f t="shared" si="212"/>
        <v>418203</v>
      </c>
      <c r="AI119" s="200">
        <f t="shared" si="212"/>
        <v>426114</v>
      </c>
      <c r="AJ119" s="200">
        <f t="shared" si="212"/>
        <v>7911</v>
      </c>
      <c r="AK119" s="199" t="s">
        <v>522</v>
      </c>
      <c r="AL119" s="199" t="s">
        <v>289</v>
      </c>
      <c r="AM119" s="199" t="s">
        <v>528</v>
      </c>
      <c r="AN119" s="200">
        <f aca="true" t="shared" si="213" ref="AN119:AS119">SUM(AN6:AN118)</f>
        <v>0</v>
      </c>
      <c r="AO119" s="200">
        <f t="shared" si="213"/>
        <v>0</v>
      </c>
      <c r="AP119" s="200">
        <f t="shared" si="213"/>
        <v>0</v>
      </c>
      <c r="AQ119" s="200">
        <f t="shared" si="213"/>
        <v>3497</v>
      </c>
      <c r="AR119" s="200">
        <f t="shared" si="213"/>
        <v>3497</v>
      </c>
      <c r="AS119" s="200">
        <f t="shared" si="213"/>
        <v>0</v>
      </c>
      <c r="AT119" s="199" t="s">
        <v>522</v>
      </c>
      <c r="AU119" s="199" t="s">
        <v>289</v>
      </c>
      <c r="AV119" s="199" t="s">
        <v>528</v>
      </c>
      <c r="AW119" s="200">
        <f aca="true" t="shared" si="214" ref="AW119:BB119">SUM(AW6:AW118)</f>
        <v>1234991</v>
      </c>
      <c r="AX119" s="200">
        <f t="shared" si="214"/>
        <v>1247370</v>
      </c>
      <c r="AY119" s="200">
        <f t="shared" si="214"/>
        <v>12379</v>
      </c>
      <c r="AZ119" s="200">
        <f t="shared" si="214"/>
        <v>239347</v>
      </c>
      <c r="BA119" s="200">
        <f t="shared" si="214"/>
        <v>240083</v>
      </c>
      <c r="BB119" s="200">
        <f t="shared" si="214"/>
        <v>736</v>
      </c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</row>
    <row r="120" spans="1:67" ht="18" customHeight="1">
      <c r="A120" s="422"/>
      <c r="B120" s="422"/>
      <c r="C120" s="422"/>
      <c r="D120" s="422"/>
      <c r="E120" s="422"/>
      <c r="F120" s="422"/>
      <c r="G120" s="422"/>
      <c r="H120" s="422"/>
      <c r="I120" s="422"/>
      <c r="J120" s="422"/>
      <c r="K120" s="422"/>
      <c r="L120" s="422"/>
      <c r="M120" s="422"/>
      <c r="N120" s="422"/>
      <c r="O120" s="422"/>
      <c r="P120" s="422"/>
      <c r="Q120" s="422"/>
      <c r="R120" s="422"/>
      <c r="S120" s="422"/>
      <c r="T120" s="422"/>
      <c r="U120" s="422"/>
      <c r="V120" s="422"/>
      <c r="W120" s="422"/>
      <c r="X120" s="422"/>
      <c r="Y120" s="422"/>
      <c r="Z120" s="422"/>
      <c r="AA120" s="422"/>
      <c r="AB120" s="422"/>
      <c r="AC120" s="422"/>
      <c r="AD120" s="422"/>
      <c r="AE120" s="422"/>
      <c r="AF120" s="422"/>
      <c r="AG120" s="422"/>
      <c r="AH120" s="422"/>
      <c r="AI120" s="422"/>
      <c r="AJ120" s="422"/>
      <c r="AK120" s="422"/>
      <c r="AL120" s="422"/>
      <c r="AM120" s="422"/>
      <c r="AN120" s="422"/>
      <c r="AO120" s="422"/>
      <c r="AP120" s="422"/>
      <c r="AQ120" s="422"/>
      <c r="AR120" s="422"/>
      <c r="AS120" s="422"/>
      <c r="AT120" s="422"/>
      <c r="AU120" s="422"/>
      <c r="AV120" s="422"/>
      <c r="AW120" s="422"/>
      <c r="AX120" s="422"/>
      <c r="AY120" s="422"/>
      <c r="AZ120" s="422"/>
      <c r="BA120" s="422"/>
      <c r="BB120" s="422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</row>
    <row r="121" spans="1:67" ht="18" customHeight="1">
      <c r="A121" s="201" t="s">
        <v>529</v>
      </c>
      <c r="B121" s="201" t="s">
        <v>361</v>
      </c>
      <c r="C121" s="211" t="s">
        <v>1</v>
      </c>
      <c r="D121" s="203">
        <f>'[1]gond.ö.'!D6</f>
        <v>831065</v>
      </c>
      <c r="E121" s="203">
        <f>(D121+F121)</f>
        <v>837851</v>
      </c>
      <c r="F121" s="203">
        <f>'[1]43.'!$E$82</f>
        <v>6786</v>
      </c>
      <c r="G121" s="203">
        <f>'[1]gond.ö.'!G6</f>
        <v>263834</v>
      </c>
      <c r="H121" s="203">
        <f>(G121+I121)</f>
        <v>265401</v>
      </c>
      <c r="I121" s="203">
        <f>'[1]43.'!F82</f>
        <v>1567</v>
      </c>
      <c r="J121" s="201" t="s">
        <v>529</v>
      </c>
      <c r="K121" s="201" t="s">
        <v>361</v>
      </c>
      <c r="L121" s="211" t="s">
        <v>1</v>
      </c>
      <c r="M121" s="203">
        <f>'[1]gond.ö.'!M6</f>
        <v>193740</v>
      </c>
      <c r="N121" s="203">
        <f>(M121+O121)</f>
        <v>205042</v>
      </c>
      <c r="O121" s="203">
        <f>'[1]43.'!G82</f>
        <v>11302</v>
      </c>
      <c r="P121" s="203">
        <f>'[1]gond.ö.'!P6</f>
        <v>0</v>
      </c>
      <c r="Q121" s="203">
        <f>(P121+R121)</f>
        <v>0</v>
      </c>
      <c r="R121" s="203">
        <f>'[1]43.'!H82</f>
        <v>0</v>
      </c>
      <c r="S121" s="201" t="s">
        <v>529</v>
      </c>
      <c r="T121" s="201" t="s">
        <v>361</v>
      </c>
      <c r="U121" s="211" t="s">
        <v>1</v>
      </c>
      <c r="V121" s="203">
        <f aca="true" t="shared" si="215" ref="V121:X130">(M121-P121)</f>
        <v>193740</v>
      </c>
      <c r="W121" s="203">
        <f t="shared" si="215"/>
        <v>205042</v>
      </c>
      <c r="X121" s="203">
        <f t="shared" si="215"/>
        <v>11302</v>
      </c>
      <c r="Y121" s="203">
        <f>'[1]gond.ö.'!Y6</f>
        <v>922</v>
      </c>
      <c r="Z121" s="203">
        <f>(Y121+AA121)</f>
        <v>922</v>
      </c>
      <c r="AA121" s="203">
        <f>'[1]43.'!J82</f>
        <v>0</v>
      </c>
      <c r="AB121" s="201" t="s">
        <v>529</v>
      </c>
      <c r="AC121" s="201" t="s">
        <v>361</v>
      </c>
      <c r="AD121" s="211" t="s">
        <v>1</v>
      </c>
      <c r="AE121" s="203">
        <f>'[1]gond.ö.'!AE6</f>
        <v>0</v>
      </c>
      <c r="AF121" s="203">
        <f>(AE121+AG121)</f>
        <v>0</v>
      </c>
      <c r="AG121" s="203">
        <f>'[1]43.'!X82</f>
        <v>0</v>
      </c>
      <c r="AH121" s="203">
        <f aca="true" t="shared" si="216" ref="AH121:AH128">(Y121-AG121)</f>
        <v>922</v>
      </c>
      <c r="AI121" s="203">
        <f aca="true" t="shared" si="217" ref="AI121:AJ130">(Z121-AF121)</f>
        <v>922</v>
      </c>
      <c r="AJ121" s="203">
        <f t="shared" si="217"/>
        <v>0</v>
      </c>
      <c r="AK121" s="201" t="s">
        <v>529</v>
      </c>
      <c r="AL121" s="201" t="s">
        <v>361</v>
      </c>
      <c r="AM121" s="211" t="s">
        <v>1</v>
      </c>
      <c r="AN121" s="203">
        <f>'[1]gond.ö.'!AN6</f>
        <v>530</v>
      </c>
      <c r="AO121" s="203">
        <f>(AN121+AP121)</f>
        <v>0</v>
      </c>
      <c r="AP121" s="203">
        <f>'[1]43.'!L82</f>
        <v>-530</v>
      </c>
      <c r="AQ121" s="203">
        <f>'[1]gond.ö.'!AQ6</f>
        <v>4810</v>
      </c>
      <c r="AR121" s="203">
        <f>(AQ121+AS121)</f>
        <v>3870</v>
      </c>
      <c r="AS121" s="203">
        <f>'[1]43.'!M82</f>
        <v>-940</v>
      </c>
      <c r="AT121" s="201" t="s">
        <v>529</v>
      </c>
      <c r="AU121" s="201" t="s">
        <v>361</v>
      </c>
      <c r="AV121" s="211" t="s">
        <v>1</v>
      </c>
      <c r="AW121" s="203">
        <f aca="true" t="shared" si="218" ref="AW121:AY128">(D121+G121+M121+Y121+AN121+AQ121)</f>
        <v>1294901</v>
      </c>
      <c r="AX121" s="203">
        <f t="shared" si="218"/>
        <v>1313086</v>
      </c>
      <c r="AY121" s="203">
        <f>(F121+I121+O121+AA121+AP121+AS121)</f>
        <v>18185</v>
      </c>
      <c r="AZ121" s="203">
        <f>(AE121+AN121+AQ121)</f>
        <v>5340</v>
      </c>
      <c r="BA121" s="203">
        <f aca="true" t="shared" si="219" ref="BA121:BB128">(AF121+AO121+AR121)</f>
        <v>3870</v>
      </c>
      <c r="BB121" s="203">
        <f t="shared" si="219"/>
        <v>-1470</v>
      </c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</row>
    <row r="122" spans="1:67" ht="18" customHeight="1">
      <c r="A122" s="204"/>
      <c r="B122" s="204" t="s">
        <v>357</v>
      </c>
      <c r="C122" s="212" t="s">
        <v>2</v>
      </c>
      <c r="D122" s="202">
        <f>'[1]gond.ö.'!D7</f>
        <v>89166</v>
      </c>
      <c r="E122" s="202">
        <f aca="true" t="shared" si="220" ref="E122:E130">(D122+F122)</f>
        <v>89784</v>
      </c>
      <c r="F122" s="202">
        <f>'[1]43.'!E130</f>
        <v>618</v>
      </c>
      <c r="G122" s="202">
        <f>'[1]gond.ö.'!G7</f>
        <v>28206</v>
      </c>
      <c r="H122" s="202">
        <f aca="true" t="shared" si="221" ref="H122:H130">(G122+I122)</f>
        <v>28824</v>
      </c>
      <c r="I122" s="202">
        <f>'[1]43.'!F130</f>
        <v>618</v>
      </c>
      <c r="J122" s="204"/>
      <c r="K122" s="204" t="s">
        <v>357</v>
      </c>
      <c r="L122" s="212" t="s">
        <v>2</v>
      </c>
      <c r="M122" s="202">
        <f>'[1]gond.ö.'!M7</f>
        <v>15717</v>
      </c>
      <c r="N122" s="202">
        <f aca="true" t="shared" si="222" ref="N122:N130">(M122+O122)</f>
        <v>15817</v>
      </c>
      <c r="O122" s="202">
        <f>'[1]43.'!G130</f>
        <v>100</v>
      </c>
      <c r="P122" s="202">
        <f>'[1]gond.ö.'!P7</f>
        <v>0</v>
      </c>
      <c r="Q122" s="202">
        <f aca="true" t="shared" si="223" ref="Q122:Q130">(P122+R122)</f>
        <v>0</v>
      </c>
      <c r="R122" s="202">
        <f>'[1]43.'!H130</f>
        <v>0</v>
      </c>
      <c r="S122" s="204"/>
      <c r="T122" s="204" t="s">
        <v>357</v>
      </c>
      <c r="U122" s="212" t="s">
        <v>2</v>
      </c>
      <c r="V122" s="202">
        <f t="shared" si="215"/>
        <v>15717</v>
      </c>
      <c r="W122" s="202">
        <f t="shared" si="215"/>
        <v>15817</v>
      </c>
      <c r="X122" s="202">
        <f t="shared" si="215"/>
        <v>100</v>
      </c>
      <c r="Y122" s="202">
        <f>'[1]gond.ö.'!Y7</f>
        <v>0</v>
      </c>
      <c r="Z122" s="202">
        <f aca="true" t="shared" si="224" ref="Z122:Z130">(Y122+AA122)</f>
        <v>0</v>
      </c>
      <c r="AA122" s="202">
        <f>'[1]43.'!J130</f>
        <v>0</v>
      </c>
      <c r="AB122" s="204"/>
      <c r="AC122" s="204" t="s">
        <v>357</v>
      </c>
      <c r="AD122" s="212" t="s">
        <v>2</v>
      </c>
      <c r="AE122" s="202">
        <f>'[1]gond.ö.'!AE7</f>
        <v>0</v>
      </c>
      <c r="AF122" s="202">
        <f aca="true" t="shared" si="225" ref="AF122:AF130">(AE122+AG122)</f>
        <v>0</v>
      </c>
      <c r="AG122" s="202">
        <f>'[1]43.'!X130</f>
        <v>0</v>
      </c>
      <c r="AH122" s="202">
        <f t="shared" si="216"/>
        <v>0</v>
      </c>
      <c r="AI122" s="202">
        <f t="shared" si="217"/>
        <v>0</v>
      </c>
      <c r="AJ122" s="202">
        <f t="shared" si="217"/>
        <v>0</v>
      </c>
      <c r="AK122" s="204"/>
      <c r="AL122" s="204" t="s">
        <v>357</v>
      </c>
      <c r="AM122" s="212" t="s">
        <v>2</v>
      </c>
      <c r="AN122" s="202">
        <f>'[1]gond.ö.'!AN7</f>
        <v>0</v>
      </c>
      <c r="AO122" s="202">
        <f aca="true" t="shared" si="226" ref="AO122:AO130">(AN122+AP122)</f>
        <v>0</v>
      </c>
      <c r="AP122" s="202">
        <f>'[1]43.'!L130</f>
        <v>0</v>
      </c>
      <c r="AQ122" s="202">
        <f>'[1]gond.ö.'!AQ7</f>
        <v>100</v>
      </c>
      <c r="AR122" s="202">
        <f aca="true" t="shared" si="227" ref="AR122:AR130">(AQ122+AS122)</f>
        <v>0</v>
      </c>
      <c r="AS122" s="202">
        <f>'[1]43.'!M130</f>
        <v>-100</v>
      </c>
      <c r="AT122" s="204"/>
      <c r="AU122" s="204" t="s">
        <v>357</v>
      </c>
      <c r="AV122" s="212" t="s">
        <v>2</v>
      </c>
      <c r="AW122" s="202">
        <f t="shared" si="218"/>
        <v>133189</v>
      </c>
      <c r="AX122" s="202">
        <f t="shared" si="218"/>
        <v>134425</v>
      </c>
      <c r="AY122" s="202">
        <f>(F122+I122+O122+AA122+AP122+AS122)</f>
        <v>1236</v>
      </c>
      <c r="AZ122" s="202">
        <f aca="true" t="shared" si="228" ref="AZ122:AZ128">(AE122+AN122+AQ122)</f>
        <v>100</v>
      </c>
      <c r="BA122" s="202">
        <f t="shared" si="219"/>
        <v>0</v>
      </c>
      <c r="BB122" s="202">
        <f t="shared" si="219"/>
        <v>-100</v>
      </c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</row>
    <row r="123" spans="1:67" ht="18" customHeight="1">
      <c r="A123" s="204"/>
      <c r="B123" s="204" t="s">
        <v>362</v>
      </c>
      <c r="C123" s="212" t="s">
        <v>235</v>
      </c>
      <c r="D123" s="202">
        <f>'[1]gond.ö.'!D8</f>
        <v>0</v>
      </c>
      <c r="E123" s="202">
        <f t="shared" si="220"/>
        <v>0</v>
      </c>
      <c r="F123" s="202">
        <f>'[1]43.'!E178</f>
        <v>0</v>
      </c>
      <c r="G123" s="202">
        <f>'[1]gond.ö.'!G8</f>
        <v>0</v>
      </c>
      <c r="H123" s="202">
        <f t="shared" si="221"/>
        <v>0</v>
      </c>
      <c r="I123" s="202">
        <f>'[1]43.'!F178</f>
        <v>0</v>
      </c>
      <c r="J123" s="204"/>
      <c r="K123" s="204" t="s">
        <v>362</v>
      </c>
      <c r="L123" s="212" t="s">
        <v>235</v>
      </c>
      <c r="M123" s="202">
        <f>'[1]gond.ö.'!M8</f>
        <v>0</v>
      </c>
      <c r="N123" s="202">
        <f t="shared" si="222"/>
        <v>0</v>
      </c>
      <c r="O123" s="202">
        <f>'[1]43.'!G178</f>
        <v>0</v>
      </c>
      <c r="P123" s="202">
        <f>'[1]gond.ö.'!P8</f>
        <v>0</v>
      </c>
      <c r="Q123" s="202">
        <f t="shared" si="223"/>
        <v>0</v>
      </c>
      <c r="R123" s="202">
        <f>'[1]43.'!H178</f>
        <v>0</v>
      </c>
      <c r="S123" s="204"/>
      <c r="T123" s="204" t="s">
        <v>362</v>
      </c>
      <c r="U123" s="212" t="s">
        <v>235</v>
      </c>
      <c r="V123" s="202">
        <f t="shared" si="215"/>
        <v>0</v>
      </c>
      <c r="W123" s="202">
        <f t="shared" si="215"/>
        <v>0</v>
      </c>
      <c r="X123" s="202">
        <f t="shared" si="215"/>
        <v>0</v>
      </c>
      <c r="Y123" s="202">
        <f>'[1]gond.ö.'!Y8</f>
        <v>766129</v>
      </c>
      <c r="Z123" s="202">
        <f>(Y123+AA123)</f>
        <v>763624</v>
      </c>
      <c r="AA123" s="202">
        <f>'[1]43.'!J178</f>
        <v>-2505</v>
      </c>
      <c r="AB123" s="204"/>
      <c r="AC123" s="204" t="s">
        <v>362</v>
      </c>
      <c r="AD123" s="212" t="s">
        <v>235</v>
      </c>
      <c r="AE123" s="202">
        <f>'[1]gond.ö.'!AE8</f>
        <v>0</v>
      </c>
      <c r="AF123" s="202">
        <f t="shared" si="225"/>
        <v>0</v>
      </c>
      <c r="AG123" s="202">
        <f>'[1]43.'!X178</f>
        <v>0</v>
      </c>
      <c r="AH123" s="202">
        <f t="shared" si="216"/>
        <v>766129</v>
      </c>
      <c r="AI123" s="202">
        <f t="shared" si="217"/>
        <v>763624</v>
      </c>
      <c r="AJ123" s="202">
        <f t="shared" si="217"/>
        <v>-2505</v>
      </c>
      <c r="AK123" s="204"/>
      <c r="AL123" s="204" t="s">
        <v>362</v>
      </c>
      <c r="AM123" s="212" t="s">
        <v>235</v>
      </c>
      <c r="AN123" s="202">
        <f>'[1]gond.ö.'!AN8</f>
        <v>0</v>
      </c>
      <c r="AO123" s="202">
        <f t="shared" si="226"/>
        <v>0</v>
      </c>
      <c r="AP123" s="202">
        <f>'[1]43.'!L178</f>
        <v>0</v>
      </c>
      <c r="AQ123" s="202">
        <f>'[1]gond.ö.'!AQ8</f>
        <v>0</v>
      </c>
      <c r="AR123" s="202">
        <f t="shared" si="227"/>
        <v>0</v>
      </c>
      <c r="AS123" s="202">
        <f>'[1]43.'!M178</f>
        <v>0</v>
      </c>
      <c r="AT123" s="204"/>
      <c r="AU123" s="204" t="s">
        <v>362</v>
      </c>
      <c r="AV123" s="212" t="s">
        <v>235</v>
      </c>
      <c r="AW123" s="202">
        <f t="shared" si="218"/>
        <v>766129</v>
      </c>
      <c r="AX123" s="202">
        <f t="shared" si="218"/>
        <v>763624</v>
      </c>
      <c r="AY123" s="202">
        <f t="shared" si="218"/>
        <v>-2505</v>
      </c>
      <c r="AZ123" s="202">
        <f t="shared" si="228"/>
        <v>0</v>
      </c>
      <c r="BA123" s="202">
        <f t="shared" si="219"/>
        <v>0</v>
      </c>
      <c r="BB123" s="202">
        <f t="shared" si="219"/>
        <v>0</v>
      </c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</row>
    <row r="124" spans="1:67" ht="18" customHeight="1">
      <c r="A124" s="204"/>
      <c r="B124" s="204" t="s">
        <v>364</v>
      </c>
      <c r="C124" s="212" t="s">
        <v>256</v>
      </c>
      <c r="D124" s="202">
        <f>'[1]gond.ö.'!D9</f>
        <v>0</v>
      </c>
      <c r="E124" s="202">
        <f t="shared" si="220"/>
        <v>0</v>
      </c>
      <c r="F124" s="202">
        <f>'[1]43.'!E226</f>
        <v>0</v>
      </c>
      <c r="G124" s="202">
        <f>'[1]gond.ö.'!G9</f>
        <v>0</v>
      </c>
      <c r="H124" s="202">
        <f t="shared" si="221"/>
        <v>0</v>
      </c>
      <c r="I124" s="202">
        <f>'[1]43.'!F226</f>
        <v>0</v>
      </c>
      <c r="J124" s="204"/>
      <c r="K124" s="204" t="s">
        <v>364</v>
      </c>
      <c r="L124" s="212" t="s">
        <v>256</v>
      </c>
      <c r="M124" s="202">
        <f>'[1]gond.ö.'!M9</f>
        <v>0</v>
      </c>
      <c r="N124" s="202">
        <f t="shared" si="222"/>
        <v>0</v>
      </c>
      <c r="O124" s="202">
        <f>'[1]43.'!G226</f>
        <v>0</v>
      </c>
      <c r="P124" s="202">
        <f>'[1]gond.ö.'!P9</f>
        <v>0</v>
      </c>
      <c r="Q124" s="202">
        <f t="shared" si="223"/>
        <v>0</v>
      </c>
      <c r="R124" s="202">
        <f>'[1]43.'!H226</f>
        <v>0</v>
      </c>
      <c r="S124" s="204"/>
      <c r="T124" s="204" t="s">
        <v>364</v>
      </c>
      <c r="U124" s="212" t="s">
        <v>256</v>
      </c>
      <c r="V124" s="202">
        <f t="shared" si="215"/>
        <v>0</v>
      </c>
      <c r="W124" s="202">
        <f t="shared" si="215"/>
        <v>0</v>
      </c>
      <c r="X124" s="202">
        <f t="shared" si="215"/>
        <v>0</v>
      </c>
      <c r="Y124" s="202">
        <f>'[1]gond.ö.'!Y9</f>
        <v>27100</v>
      </c>
      <c r="Z124" s="202">
        <f t="shared" si="224"/>
        <v>27100</v>
      </c>
      <c r="AA124" s="202">
        <f>'[1]43.'!J226</f>
        <v>0</v>
      </c>
      <c r="AB124" s="204"/>
      <c r="AC124" s="204" t="s">
        <v>364</v>
      </c>
      <c r="AD124" s="212" t="s">
        <v>256</v>
      </c>
      <c r="AE124" s="202">
        <f>'[1]gond.ö.'!AE9</f>
        <v>0</v>
      </c>
      <c r="AF124" s="202">
        <f t="shared" si="225"/>
        <v>0</v>
      </c>
      <c r="AG124" s="202">
        <f>'[1]43.'!X226</f>
        <v>0</v>
      </c>
      <c r="AH124" s="202">
        <f t="shared" si="216"/>
        <v>27100</v>
      </c>
      <c r="AI124" s="202">
        <f t="shared" si="217"/>
        <v>27100</v>
      </c>
      <c r="AJ124" s="202">
        <f t="shared" si="217"/>
        <v>0</v>
      </c>
      <c r="AK124" s="204"/>
      <c r="AL124" s="204" t="s">
        <v>364</v>
      </c>
      <c r="AM124" s="212" t="s">
        <v>256</v>
      </c>
      <c r="AN124" s="202">
        <f>'[1]gond.ö.'!AN9</f>
        <v>0</v>
      </c>
      <c r="AO124" s="202">
        <f t="shared" si="226"/>
        <v>0</v>
      </c>
      <c r="AP124" s="202">
        <f>'[1]43.'!L226</f>
        <v>0</v>
      </c>
      <c r="AQ124" s="202">
        <f>'[1]gond.ö.'!AQ9</f>
        <v>0</v>
      </c>
      <c r="AR124" s="202">
        <f t="shared" si="227"/>
        <v>0</v>
      </c>
      <c r="AS124" s="202">
        <f>'[1]43.'!M226</f>
        <v>0</v>
      </c>
      <c r="AT124" s="204"/>
      <c r="AU124" s="204" t="s">
        <v>364</v>
      </c>
      <c r="AV124" s="212" t="s">
        <v>256</v>
      </c>
      <c r="AW124" s="202">
        <f t="shared" si="218"/>
        <v>27100</v>
      </c>
      <c r="AX124" s="202">
        <f t="shared" si="218"/>
        <v>27100</v>
      </c>
      <c r="AY124" s="202">
        <f t="shared" si="218"/>
        <v>0</v>
      </c>
      <c r="AZ124" s="202">
        <f t="shared" si="228"/>
        <v>0</v>
      </c>
      <c r="BA124" s="202">
        <f t="shared" si="219"/>
        <v>0</v>
      </c>
      <c r="BB124" s="202">
        <f t="shared" si="219"/>
        <v>0</v>
      </c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</row>
    <row r="125" spans="1:67" ht="18" customHeight="1">
      <c r="A125" s="204"/>
      <c r="B125" s="204" t="s">
        <v>366</v>
      </c>
      <c r="C125" s="212" t="s">
        <v>3</v>
      </c>
      <c r="D125" s="202">
        <f>'[1]gond.ö.'!D10</f>
        <v>1139</v>
      </c>
      <c r="E125" s="202">
        <f t="shared" si="220"/>
        <v>1139</v>
      </c>
      <c r="F125" s="202">
        <f>'[1]43.'!E274</f>
        <v>0</v>
      </c>
      <c r="G125" s="202">
        <f>'[1]gond.ö.'!G10</f>
        <v>404</v>
      </c>
      <c r="H125" s="202">
        <f t="shared" si="221"/>
        <v>404</v>
      </c>
      <c r="I125" s="202">
        <f>'[1]43.'!F274</f>
        <v>0</v>
      </c>
      <c r="J125" s="204"/>
      <c r="K125" s="204" t="s">
        <v>366</v>
      </c>
      <c r="L125" s="212" t="s">
        <v>3</v>
      </c>
      <c r="M125" s="202">
        <f>'[1]gond.ö.'!M10</f>
        <v>1805</v>
      </c>
      <c r="N125" s="202">
        <f t="shared" si="222"/>
        <v>2114</v>
      </c>
      <c r="O125" s="202">
        <f>'[1]43.'!G274</f>
        <v>309</v>
      </c>
      <c r="P125" s="202">
        <f>'[1]gond.ö.'!P10</f>
        <v>0</v>
      </c>
      <c r="Q125" s="202">
        <f t="shared" si="223"/>
        <v>0</v>
      </c>
      <c r="R125" s="202">
        <f>'[1]43.'!H274</f>
        <v>0</v>
      </c>
      <c r="S125" s="204"/>
      <c r="T125" s="204" t="s">
        <v>366</v>
      </c>
      <c r="U125" s="212" t="s">
        <v>3</v>
      </c>
      <c r="V125" s="202">
        <f t="shared" si="215"/>
        <v>1805</v>
      </c>
      <c r="W125" s="202">
        <f t="shared" si="215"/>
        <v>2114</v>
      </c>
      <c r="X125" s="202">
        <f t="shared" si="215"/>
        <v>309</v>
      </c>
      <c r="Y125" s="202">
        <f>'[1]gond.ö.'!Y10</f>
        <v>0</v>
      </c>
      <c r="Z125" s="202">
        <f t="shared" si="224"/>
        <v>0</v>
      </c>
      <c r="AA125" s="202">
        <f>'[1]43.'!J274</f>
        <v>0</v>
      </c>
      <c r="AB125" s="204"/>
      <c r="AC125" s="204" t="s">
        <v>366</v>
      </c>
      <c r="AD125" s="212" t="s">
        <v>3</v>
      </c>
      <c r="AE125" s="202">
        <f>'[1]gond.ö.'!AE10</f>
        <v>0</v>
      </c>
      <c r="AF125" s="202">
        <f t="shared" si="225"/>
        <v>0</v>
      </c>
      <c r="AG125" s="202">
        <f>'[1]43.'!X274</f>
        <v>0</v>
      </c>
      <c r="AH125" s="202">
        <f t="shared" si="216"/>
        <v>0</v>
      </c>
      <c r="AI125" s="202">
        <f t="shared" si="217"/>
        <v>0</v>
      </c>
      <c r="AJ125" s="202">
        <f t="shared" si="217"/>
        <v>0</v>
      </c>
      <c r="AK125" s="204"/>
      <c r="AL125" s="204" t="s">
        <v>366</v>
      </c>
      <c r="AM125" s="212" t="s">
        <v>3</v>
      </c>
      <c r="AN125" s="202">
        <f>'[1]gond.ö.'!AN10</f>
        <v>0</v>
      </c>
      <c r="AO125" s="202">
        <f t="shared" si="226"/>
        <v>0</v>
      </c>
      <c r="AP125" s="202">
        <f>'[1]43.'!L274</f>
        <v>0</v>
      </c>
      <c r="AQ125" s="202">
        <f>'[1]gond.ö.'!AQ10</f>
        <v>485</v>
      </c>
      <c r="AR125" s="202">
        <f t="shared" si="227"/>
        <v>176</v>
      </c>
      <c r="AS125" s="202">
        <f>'[1]43.'!M274</f>
        <v>-309</v>
      </c>
      <c r="AT125" s="204"/>
      <c r="AU125" s="204" t="s">
        <v>366</v>
      </c>
      <c r="AV125" s="212" t="s">
        <v>3</v>
      </c>
      <c r="AW125" s="202">
        <f t="shared" si="218"/>
        <v>3833</v>
      </c>
      <c r="AX125" s="202">
        <f t="shared" si="218"/>
        <v>3833</v>
      </c>
      <c r="AY125" s="202">
        <f t="shared" si="218"/>
        <v>0</v>
      </c>
      <c r="AZ125" s="202">
        <f t="shared" si="228"/>
        <v>485</v>
      </c>
      <c r="BA125" s="202">
        <f t="shared" si="219"/>
        <v>176</v>
      </c>
      <c r="BB125" s="202">
        <f t="shared" si="219"/>
        <v>-309</v>
      </c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</row>
    <row r="126" spans="1:67" ht="18" customHeight="1">
      <c r="A126" s="204"/>
      <c r="B126" s="204" t="s">
        <v>368</v>
      </c>
      <c r="C126" s="212" t="s">
        <v>4</v>
      </c>
      <c r="D126" s="202">
        <f>'[1]gond.ö.'!D11</f>
        <v>5429</v>
      </c>
      <c r="E126" s="202">
        <f t="shared" si="220"/>
        <v>5509</v>
      </c>
      <c r="F126" s="202">
        <f>'[1]43.'!E322</f>
        <v>80</v>
      </c>
      <c r="G126" s="202">
        <f>'[1]gond.ö.'!G11</f>
        <v>1732</v>
      </c>
      <c r="H126" s="202">
        <f t="shared" si="221"/>
        <v>1758</v>
      </c>
      <c r="I126" s="202">
        <f>'[1]43.'!F322</f>
        <v>26</v>
      </c>
      <c r="J126" s="204"/>
      <c r="K126" s="204" t="s">
        <v>368</v>
      </c>
      <c r="L126" s="212" t="s">
        <v>4</v>
      </c>
      <c r="M126" s="202">
        <f>'[1]gond.ö.'!M11</f>
        <v>2247</v>
      </c>
      <c r="N126" s="202">
        <f t="shared" si="222"/>
        <v>2289</v>
      </c>
      <c r="O126" s="469">
        <f>'[1]43.'!G322</f>
        <v>42</v>
      </c>
      <c r="P126" s="202">
        <f>'[1]gond.ö.'!P11</f>
        <v>0</v>
      </c>
      <c r="Q126" s="202">
        <f t="shared" si="223"/>
        <v>0</v>
      </c>
      <c r="R126" s="202">
        <f>'[1]43.'!H322</f>
        <v>0</v>
      </c>
      <c r="S126" s="204"/>
      <c r="T126" s="204" t="s">
        <v>368</v>
      </c>
      <c r="U126" s="212" t="s">
        <v>4</v>
      </c>
      <c r="V126" s="202">
        <f t="shared" si="215"/>
        <v>2247</v>
      </c>
      <c r="W126" s="202">
        <f t="shared" si="215"/>
        <v>2289</v>
      </c>
      <c r="X126" s="202">
        <f t="shared" si="215"/>
        <v>42</v>
      </c>
      <c r="Y126" s="202">
        <f>'[1]gond.ö.'!Y11</f>
        <v>0</v>
      </c>
      <c r="Z126" s="202">
        <f t="shared" si="224"/>
        <v>0</v>
      </c>
      <c r="AA126" s="202">
        <f>'[1]43.'!J322</f>
        <v>0</v>
      </c>
      <c r="AB126" s="204"/>
      <c r="AC126" s="204" t="s">
        <v>368</v>
      </c>
      <c r="AD126" s="212" t="s">
        <v>4</v>
      </c>
      <c r="AE126" s="202">
        <f>'[1]gond.ö.'!AE11</f>
        <v>0</v>
      </c>
      <c r="AF126" s="202">
        <f t="shared" si="225"/>
        <v>0</v>
      </c>
      <c r="AG126" s="202">
        <f>'[1]43.'!X322</f>
        <v>0</v>
      </c>
      <c r="AH126" s="202">
        <f t="shared" si="216"/>
        <v>0</v>
      </c>
      <c r="AI126" s="202">
        <f t="shared" si="217"/>
        <v>0</v>
      </c>
      <c r="AJ126" s="202">
        <f t="shared" si="217"/>
        <v>0</v>
      </c>
      <c r="AK126" s="204"/>
      <c r="AL126" s="204" t="s">
        <v>368</v>
      </c>
      <c r="AM126" s="212" t="s">
        <v>4</v>
      </c>
      <c r="AN126" s="202">
        <f>'[1]gond.ö.'!AN11</f>
        <v>0</v>
      </c>
      <c r="AO126" s="202">
        <f t="shared" si="226"/>
        <v>0</v>
      </c>
      <c r="AP126" s="202">
        <f>'[1]43.'!L322</f>
        <v>0</v>
      </c>
      <c r="AQ126" s="202">
        <f>'[1]gond.ö.'!AQ11</f>
        <v>0</v>
      </c>
      <c r="AR126" s="202">
        <f t="shared" si="227"/>
        <v>0</v>
      </c>
      <c r="AS126" s="202">
        <f>'[1]43.'!M322</f>
        <v>0</v>
      </c>
      <c r="AT126" s="204"/>
      <c r="AU126" s="204" t="s">
        <v>368</v>
      </c>
      <c r="AV126" s="212" t="s">
        <v>4</v>
      </c>
      <c r="AW126" s="202">
        <f t="shared" si="218"/>
        <v>9408</v>
      </c>
      <c r="AX126" s="202">
        <f t="shared" si="218"/>
        <v>9556</v>
      </c>
      <c r="AY126" s="202">
        <f t="shared" si="218"/>
        <v>148</v>
      </c>
      <c r="AZ126" s="202">
        <f t="shared" si="228"/>
        <v>0</v>
      </c>
      <c r="BA126" s="202">
        <f t="shared" si="219"/>
        <v>0</v>
      </c>
      <c r="BB126" s="202">
        <f t="shared" si="219"/>
        <v>0</v>
      </c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</row>
    <row r="127" spans="1:67" ht="18" customHeight="1">
      <c r="A127" s="204"/>
      <c r="B127" s="204" t="s">
        <v>369</v>
      </c>
      <c r="C127" s="212" t="s">
        <v>530</v>
      </c>
      <c r="D127" s="202">
        <f>'[1]gond.ö.'!D12</f>
        <v>2240</v>
      </c>
      <c r="E127" s="202">
        <f t="shared" si="220"/>
        <v>2332</v>
      </c>
      <c r="F127" s="202">
        <f>'[1]43.'!E370</f>
        <v>92</v>
      </c>
      <c r="G127" s="202">
        <f>'[1]gond.ö.'!G12</f>
        <v>549</v>
      </c>
      <c r="H127" s="202">
        <f t="shared" si="221"/>
        <v>576</v>
      </c>
      <c r="I127" s="202">
        <f>'[1]43.'!F370</f>
        <v>27</v>
      </c>
      <c r="J127" s="204"/>
      <c r="K127" s="204" t="s">
        <v>369</v>
      </c>
      <c r="L127" s="212" t="s">
        <v>530</v>
      </c>
      <c r="M127" s="202">
        <f>'[1]gond.ö.'!M12</f>
        <v>966</v>
      </c>
      <c r="N127" s="202">
        <f t="shared" si="222"/>
        <v>966</v>
      </c>
      <c r="O127" s="202">
        <f>'[1]43.'!G370</f>
        <v>0</v>
      </c>
      <c r="P127" s="202">
        <f>'[1]gond.ö.'!P12</f>
        <v>0</v>
      </c>
      <c r="Q127" s="202">
        <f t="shared" si="223"/>
        <v>0</v>
      </c>
      <c r="R127" s="202">
        <f>'[1]43.'!H370</f>
        <v>0</v>
      </c>
      <c r="S127" s="204"/>
      <c r="T127" s="204" t="s">
        <v>369</v>
      </c>
      <c r="U127" s="212" t="s">
        <v>530</v>
      </c>
      <c r="V127" s="202">
        <f t="shared" si="215"/>
        <v>966</v>
      </c>
      <c r="W127" s="202">
        <f t="shared" si="215"/>
        <v>966</v>
      </c>
      <c r="X127" s="202">
        <f t="shared" si="215"/>
        <v>0</v>
      </c>
      <c r="Y127" s="202">
        <f>'[1]gond.ö.'!Y12</f>
        <v>0</v>
      </c>
      <c r="Z127" s="202">
        <f t="shared" si="224"/>
        <v>0</v>
      </c>
      <c r="AA127" s="202">
        <f>'[1]43.'!J370</f>
        <v>0</v>
      </c>
      <c r="AB127" s="204"/>
      <c r="AC127" s="204" t="s">
        <v>369</v>
      </c>
      <c r="AD127" s="212" t="s">
        <v>530</v>
      </c>
      <c r="AE127" s="202">
        <f>'[1]gond.ö.'!AE12</f>
        <v>0</v>
      </c>
      <c r="AF127" s="202">
        <f t="shared" si="225"/>
        <v>0</v>
      </c>
      <c r="AG127" s="434">
        <f>'[1]43.'!X370</f>
        <v>0</v>
      </c>
      <c r="AH127" s="202">
        <f t="shared" si="216"/>
        <v>0</v>
      </c>
      <c r="AI127" s="202">
        <f t="shared" si="217"/>
        <v>0</v>
      </c>
      <c r="AJ127" s="202">
        <f t="shared" si="217"/>
        <v>0</v>
      </c>
      <c r="AK127" s="204"/>
      <c r="AL127" s="204" t="s">
        <v>369</v>
      </c>
      <c r="AM127" s="212" t="s">
        <v>530</v>
      </c>
      <c r="AN127" s="202">
        <f>'[1]gond.ö.'!AN12</f>
        <v>0</v>
      </c>
      <c r="AO127" s="202">
        <f t="shared" si="226"/>
        <v>0</v>
      </c>
      <c r="AP127" s="202">
        <f>'[1]43.'!L370</f>
        <v>0</v>
      </c>
      <c r="AQ127" s="202">
        <f>'[1]gond.ö.'!AQ12</f>
        <v>0</v>
      </c>
      <c r="AR127" s="202">
        <f t="shared" si="227"/>
        <v>0</v>
      </c>
      <c r="AS127" s="202">
        <f>'[1]43.'!M370</f>
        <v>0</v>
      </c>
      <c r="AT127" s="204"/>
      <c r="AU127" s="204" t="s">
        <v>369</v>
      </c>
      <c r="AV127" s="212" t="s">
        <v>530</v>
      </c>
      <c r="AW127" s="202">
        <f t="shared" si="218"/>
        <v>3755</v>
      </c>
      <c r="AX127" s="202">
        <f t="shared" si="218"/>
        <v>3874</v>
      </c>
      <c r="AY127" s="202">
        <f t="shared" si="218"/>
        <v>119</v>
      </c>
      <c r="AZ127" s="202">
        <f t="shared" si="228"/>
        <v>0</v>
      </c>
      <c r="BA127" s="202">
        <f t="shared" si="219"/>
        <v>0</v>
      </c>
      <c r="BB127" s="202">
        <f t="shared" si="219"/>
        <v>0</v>
      </c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</row>
    <row r="128" spans="1:67" ht="18" customHeight="1">
      <c r="A128" s="204"/>
      <c r="B128" s="204" t="s">
        <v>372</v>
      </c>
      <c r="C128" s="212" t="s">
        <v>531</v>
      </c>
      <c r="D128" s="202">
        <f>'[1]gond.ö.'!D13</f>
        <v>1653</v>
      </c>
      <c r="E128" s="202">
        <f t="shared" si="220"/>
        <v>1653</v>
      </c>
      <c r="F128" s="202">
        <f>'[1]43.'!E418</f>
        <v>0</v>
      </c>
      <c r="G128" s="202">
        <f>'[1]gond.ö.'!G13</f>
        <v>650</v>
      </c>
      <c r="H128" s="202">
        <f t="shared" si="221"/>
        <v>650</v>
      </c>
      <c r="I128" s="202">
        <f>'[1]43.'!F418</f>
        <v>0</v>
      </c>
      <c r="J128" s="204"/>
      <c r="K128" s="204" t="s">
        <v>372</v>
      </c>
      <c r="L128" s="212" t="s">
        <v>531</v>
      </c>
      <c r="M128" s="202">
        <f>'[1]gond.ö.'!M13</f>
        <v>4096</v>
      </c>
      <c r="N128" s="202">
        <f t="shared" si="222"/>
        <v>2566</v>
      </c>
      <c r="O128" s="202">
        <f>'[1]43.'!G418</f>
        <v>-1530</v>
      </c>
      <c r="P128" s="202">
        <f>'[1]gond.ö.'!P13</f>
        <v>0</v>
      </c>
      <c r="Q128" s="202">
        <f t="shared" si="223"/>
        <v>0</v>
      </c>
      <c r="R128" s="202">
        <f>'[1]43.'!H418</f>
        <v>0</v>
      </c>
      <c r="S128" s="204"/>
      <c r="T128" s="204" t="s">
        <v>372</v>
      </c>
      <c r="U128" s="212" t="s">
        <v>531</v>
      </c>
      <c r="V128" s="202">
        <f t="shared" si="215"/>
        <v>4096</v>
      </c>
      <c r="W128" s="202">
        <f t="shared" si="215"/>
        <v>2566</v>
      </c>
      <c r="X128" s="202">
        <f t="shared" si="215"/>
        <v>-1530</v>
      </c>
      <c r="Y128" s="202">
        <f>'[1]gond.ö.'!Y13</f>
        <v>0</v>
      </c>
      <c r="Z128" s="202">
        <f t="shared" si="224"/>
        <v>0</v>
      </c>
      <c r="AA128" s="202">
        <f>'[1]43.'!J418</f>
        <v>0</v>
      </c>
      <c r="AB128" s="204"/>
      <c r="AC128" s="204" t="s">
        <v>372</v>
      </c>
      <c r="AD128" s="212" t="s">
        <v>531</v>
      </c>
      <c r="AE128" s="202">
        <f>'[1]gond.ö.'!AE13</f>
        <v>0</v>
      </c>
      <c r="AF128" s="202">
        <f t="shared" si="225"/>
        <v>0</v>
      </c>
      <c r="AG128" s="202">
        <f>'[1]43.'!X418</f>
        <v>0</v>
      </c>
      <c r="AH128" s="202">
        <f t="shared" si="216"/>
        <v>0</v>
      </c>
      <c r="AI128" s="202">
        <f t="shared" si="217"/>
        <v>0</v>
      </c>
      <c r="AJ128" s="202">
        <f t="shared" si="217"/>
        <v>0</v>
      </c>
      <c r="AK128" s="204"/>
      <c r="AL128" s="204" t="s">
        <v>372</v>
      </c>
      <c r="AM128" s="212" t="s">
        <v>531</v>
      </c>
      <c r="AN128" s="202">
        <f>'[1]gond.ö.'!AN13</f>
        <v>0</v>
      </c>
      <c r="AO128" s="202">
        <f t="shared" si="226"/>
        <v>0</v>
      </c>
      <c r="AP128" s="202">
        <f>'[1]43.'!L418</f>
        <v>0</v>
      </c>
      <c r="AQ128" s="202">
        <f>'[1]gond.ö.'!AQ13</f>
        <v>0</v>
      </c>
      <c r="AR128" s="202">
        <f t="shared" si="227"/>
        <v>1530</v>
      </c>
      <c r="AS128" s="202">
        <f>'[1]43.'!M418</f>
        <v>1530</v>
      </c>
      <c r="AT128" s="204"/>
      <c r="AU128" s="204" t="s">
        <v>372</v>
      </c>
      <c r="AV128" s="212" t="s">
        <v>531</v>
      </c>
      <c r="AW128" s="202">
        <f t="shared" si="218"/>
        <v>6399</v>
      </c>
      <c r="AX128" s="202">
        <f t="shared" si="218"/>
        <v>6399</v>
      </c>
      <c r="AY128" s="202">
        <f t="shared" si="218"/>
        <v>0</v>
      </c>
      <c r="AZ128" s="202">
        <f t="shared" si="228"/>
        <v>0</v>
      </c>
      <c r="BA128" s="202">
        <f t="shared" si="219"/>
        <v>1530</v>
      </c>
      <c r="BB128" s="202">
        <f t="shared" si="219"/>
        <v>1530</v>
      </c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</row>
    <row r="129" spans="1:67" ht="18" customHeight="1">
      <c r="A129" s="204"/>
      <c r="B129" s="204" t="s">
        <v>374</v>
      </c>
      <c r="C129" s="212" t="s">
        <v>410</v>
      </c>
      <c r="D129" s="202">
        <f>'[1]gond.ö.'!D14</f>
        <v>1030</v>
      </c>
      <c r="E129" s="202">
        <f t="shared" si="220"/>
        <v>1030</v>
      </c>
      <c r="F129" s="202">
        <f>'[1]43.'!E463</f>
        <v>0</v>
      </c>
      <c r="G129" s="202">
        <f>'[1]gond.ö.'!G14</f>
        <v>390</v>
      </c>
      <c r="H129" s="202">
        <f t="shared" si="221"/>
        <v>390</v>
      </c>
      <c r="I129" s="202">
        <f>'[1]43.'!F463</f>
        <v>0</v>
      </c>
      <c r="J129" s="204"/>
      <c r="K129" s="204" t="s">
        <v>374</v>
      </c>
      <c r="L129" s="212" t="s">
        <v>410</v>
      </c>
      <c r="M129" s="202">
        <f>'[1]gond.ö.'!M14</f>
        <v>1505</v>
      </c>
      <c r="N129" s="202">
        <f t="shared" si="222"/>
        <v>1505</v>
      </c>
      <c r="O129" s="202">
        <f>'[1]43.'!G463</f>
        <v>0</v>
      </c>
      <c r="P129" s="202">
        <f>'[1]gond.ö.'!P14</f>
        <v>0</v>
      </c>
      <c r="Q129" s="202">
        <v>0</v>
      </c>
      <c r="R129" s="202">
        <f>'[1]43.'!H463</f>
        <v>0</v>
      </c>
      <c r="S129" s="204"/>
      <c r="T129" s="204" t="s">
        <v>374</v>
      </c>
      <c r="U129" s="212" t="s">
        <v>410</v>
      </c>
      <c r="V129" s="202">
        <f>(M129-P129)</f>
        <v>1505</v>
      </c>
      <c r="W129" s="202">
        <f>(N129-Q129)</f>
        <v>1505</v>
      </c>
      <c r="X129" s="202">
        <f t="shared" si="215"/>
        <v>0</v>
      </c>
      <c r="Y129" s="202">
        <f>'[1]gond.ö.'!Y14</f>
        <v>0</v>
      </c>
      <c r="Z129" s="202">
        <f t="shared" si="224"/>
        <v>0</v>
      </c>
      <c r="AA129" s="202">
        <f>'[1]43.'!J463</f>
        <v>0</v>
      </c>
      <c r="AB129" s="204"/>
      <c r="AC129" s="204" t="s">
        <v>374</v>
      </c>
      <c r="AD129" s="212" t="s">
        <v>410</v>
      </c>
      <c r="AE129" s="202">
        <f>'[1]gond.ö.'!AE14</f>
        <v>0</v>
      </c>
      <c r="AF129" s="202">
        <f t="shared" si="225"/>
        <v>0</v>
      </c>
      <c r="AG129" s="202">
        <f>'[1]43.'!X463</f>
        <v>0</v>
      </c>
      <c r="AH129" s="202">
        <f>(Y129-AG129)</f>
        <v>0</v>
      </c>
      <c r="AI129" s="202">
        <f>(Z129-AF129)</f>
        <v>0</v>
      </c>
      <c r="AJ129" s="202">
        <f t="shared" si="217"/>
        <v>0</v>
      </c>
      <c r="AK129" s="204"/>
      <c r="AL129" s="204" t="s">
        <v>374</v>
      </c>
      <c r="AM129" s="212" t="s">
        <v>410</v>
      </c>
      <c r="AN129" s="202">
        <f>'[1]gond.ö.'!AN14</f>
        <v>0</v>
      </c>
      <c r="AO129" s="202">
        <f t="shared" si="226"/>
        <v>0</v>
      </c>
      <c r="AP129" s="202">
        <f>'[1]43.'!L463</f>
        <v>0</v>
      </c>
      <c r="AQ129" s="202">
        <f>'[1]gond.ö.'!AQ14</f>
        <v>0</v>
      </c>
      <c r="AR129" s="202">
        <f t="shared" si="227"/>
        <v>0</v>
      </c>
      <c r="AS129" s="202">
        <f>'[1]43.'!M463</f>
        <v>0</v>
      </c>
      <c r="AT129" s="204"/>
      <c r="AU129" s="204" t="s">
        <v>374</v>
      </c>
      <c r="AV129" s="212" t="s">
        <v>410</v>
      </c>
      <c r="AW129" s="202">
        <f aca="true" t="shared" si="229" ref="AW129:AY130">(D129+G129+M129+Y129+AN129+AQ129)</f>
        <v>2925</v>
      </c>
      <c r="AX129" s="202">
        <f t="shared" si="229"/>
        <v>2925</v>
      </c>
      <c r="AY129" s="202">
        <f t="shared" si="229"/>
        <v>0</v>
      </c>
      <c r="AZ129" s="202">
        <f aca="true" t="shared" si="230" ref="AZ129:BB130">(AE129+AN129+AQ129)</f>
        <v>0</v>
      </c>
      <c r="BA129" s="202">
        <f t="shared" si="230"/>
        <v>0</v>
      </c>
      <c r="BB129" s="202">
        <f t="shared" si="230"/>
        <v>0</v>
      </c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</row>
    <row r="130" spans="1:67" ht="18" customHeight="1">
      <c r="A130" s="204"/>
      <c r="B130" s="204" t="s">
        <v>376</v>
      </c>
      <c r="C130" s="212" t="s">
        <v>411</v>
      </c>
      <c r="D130" s="205">
        <f>'[1]gond.ö.'!D15</f>
        <v>765</v>
      </c>
      <c r="E130" s="205">
        <f t="shared" si="220"/>
        <v>765</v>
      </c>
      <c r="F130" s="205">
        <f>'[1]43.'!E509</f>
        <v>0</v>
      </c>
      <c r="G130" s="205">
        <f>'[1]gond.ö.'!G15</f>
        <v>268</v>
      </c>
      <c r="H130" s="205">
        <f t="shared" si="221"/>
        <v>268</v>
      </c>
      <c r="I130" s="205">
        <f>'[1]43.'!F509</f>
        <v>0</v>
      </c>
      <c r="J130" s="216"/>
      <c r="K130" s="204" t="s">
        <v>376</v>
      </c>
      <c r="L130" s="212" t="s">
        <v>411</v>
      </c>
      <c r="M130" s="205">
        <f>'[1]gond.ö.'!M15</f>
        <v>1031</v>
      </c>
      <c r="N130" s="205">
        <f t="shared" si="222"/>
        <v>1031</v>
      </c>
      <c r="O130" s="205">
        <f>'[1]43.'!G509</f>
        <v>0</v>
      </c>
      <c r="P130" s="205">
        <f>'[1]gond.ö.'!P15</f>
        <v>0</v>
      </c>
      <c r="Q130" s="205">
        <f t="shared" si="223"/>
        <v>0</v>
      </c>
      <c r="R130" s="205">
        <f>'[1]43.'!H509</f>
        <v>0</v>
      </c>
      <c r="S130" s="216"/>
      <c r="T130" s="204" t="s">
        <v>376</v>
      </c>
      <c r="U130" s="212" t="s">
        <v>411</v>
      </c>
      <c r="V130" s="205">
        <f>(M130-P130)</f>
        <v>1031</v>
      </c>
      <c r="W130" s="205">
        <f>(N130-Q130)</f>
        <v>1031</v>
      </c>
      <c r="X130" s="205">
        <f t="shared" si="215"/>
        <v>0</v>
      </c>
      <c r="Y130" s="205">
        <f>'[1]gond.ö.'!Y15</f>
        <v>0</v>
      </c>
      <c r="Z130" s="205">
        <f t="shared" si="224"/>
        <v>0</v>
      </c>
      <c r="AA130" s="205">
        <f>'[1]43.'!J509</f>
        <v>0</v>
      </c>
      <c r="AB130" s="216"/>
      <c r="AC130" s="204" t="s">
        <v>376</v>
      </c>
      <c r="AD130" s="212" t="s">
        <v>411</v>
      </c>
      <c r="AE130" s="205">
        <f>'[1]gond.ö.'!AE15</f>
        <v>0</v>
      </c>
      <c r="AF130" s="205">
        <f t="shared" si="225"/>
        <v>0</v>
      </c>
      <c r="AG130" s="205">
        <f>'[1]43.'!X509</f>
        <v>0</v>
      </c>
      <c r="AH130" s="205">
        <f>(Y130-AG130)</f>
        <v>0</v>
      </c>
      <c r="AI130" s="205">
        <f>(Z130-AF130)</f>
        <v>0</v>
      </c>
      <c r="AJ130" s="205">
        <f t="shared" si="217"/>
        <v>0</v>
      </c>
      <c r="AK130" s="216"/>
      <c r="AL130" s="204" t="s">
        <v>376</v>
      </c>
      <c r="AM130" s="212" t="s">
        <v>411</v>
      </c>
      <c r="AN130" s="205">
        <f>'[1]gond.ö.'!AN15</f>
        <v>0</v>
      </c>
      <c r="AO130" s="205">
        <f t="shared" si="226"/>
        <v>0</v>
      </c>
      <c r="AP130" s="205">
        <f>'[1]43.'!L509</f>
        <v>0</v>
      </c>
      <c r="AQ130" s="205">
        <f>'[1]gond.ö.'!AQ15</f>
        <v>0</v>
      </c>
      <c r="AR130" s="205">
        <f t="shared" si="227"/>
        <v>0</v>
      </c>
      <c r="AS130" s="205">
        <f>'[1]43.'!M509</f>
        <v>0</v>
      </c>
      <c r="AT130" s="216"/>
      <c r="AU130" s="204" t="s">
        <v>376</v>
      </c>
      <c r="AV130" s="212" t="s">
        <v>411</v>
      </c>
      <c r="AW130" s="202">
        <f t="shared" si="229"/>
        <v>2064</v>
      </c>
      <c r="AX130" s="202">
        <f t="shared" si="229"/>
        <v>2064</v>
      </c>
      <c r="AY130" s="202">
        <f t="shared" si="229"/>
        <v>0</v>
      </c>
      <c r="AZ130" s="205">
        <f t="shared" si="230"/>
        <v>0</v>
      </c>
      <c r="BA130" s="205">
        <f t="shared" si="230"/>
        <v>0</v>
      </c>
      <c r="BB130" s="205">
        <f t="shared" si="230"/>
        <v>0</v>
      </c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</row>
    <row r="131" spans="1:67" ht="18" customHeight="1">
      <c r="A131" s="206" t="s">
        <v>529</v>
      </c>
      <c r="B131" s="206"/>
      <c r="C131" s="206" t="s">
        <v>5</v>
      </c>
      <c r="D131" s="205">
        <f aca="true" t="shared" si="231" ref="D131:I131">D121+D122+D123+D124+D125+D126+D127+D128+D129+D130</f>
        <v>932487</v>
      </c>
      <c r="E131" s="205">
        <f t="shared" si="231"/>
        <v>940063</v>
      </c>
      <c r="F131" s="205">
        <f t="shared" si="231"/>
        <v>7576</v>
      </c>
      <c r="G131" s="205">
        <f t="shared" si="231"/>
        <v>296033</v>
      </c>
      <c r="H131" s="205">
        <f t="shared" si="231"/>
        <v>298271</v>
      </c>
      <c r="I131" s="205">
        <f t="shared" si="231"/>
        <v>2238</v>
      </c>
      <c r="J131" s="216" t="s">
        <v>529</v>
      </c>
      <c r="K131" s="206"/>
      <c r="L131" s="206" t="s">
        <v>5</v>
      </c>
      <c r="M131" s="205">
        <f aca="true" t="shared" si="232" ref="M131:R131">M121+M122+M123+M124+M125+M126+M127+M128+M129+M130</f>
        <v>221107</v>
      </c>
      <c r="N131" s="205">
        <f t="shared" si="232"/>
        <v>231330</v>
      </c>
      <c r="O131" s="205">
        <f t="shared" si="232"/>
        <v>10223</v>
      </c>
      <c r="P131" s="205">
        <f t="shared" si="232"/>
        <v>0</v>
      </c>
      <c r="Q131" s="205">
        <f t="shared" si="232"/>
        <v>0</v>
      </c>
      <c r="R131" s="205">
        <f t="shared" si="232"/>
        <v>0</v>
      </c>
      <c r="S131" s="216" t="s">
        <v>529</v>
      </c>
      <c r="T131" s="206"/>
      <c r="U131" s="206" t="s">
        <v>5</v>
      </c>
      <c r="V131" s="205">
        <f aca="true" t="shared" si="233" ref="V131:AA131">V121+V122+V123+V124+V125+V126+V127+V128+V129+V130</f>
        <v>221107</v>
      </c>
      <c r="W131" s="205">
        <f t="shared" si="233"/>
        <v>231330</v>
      </c>
      <c r="X131" s="205">
        <f t="shared" si="233"/>
        <v>10223</v>
      </c>
      <c r="Y131" s="205">
        <f t="shared" si="233"/>
        <v>794151</v>
      </c>
      <c r="Z131" s="205">
        <f t="shared" si="233"/>
        <v>791646</v>
      </c>
      <c r="AA131" s="205">
        <f t="shared" si="233"/>
        <v>-2505</v>
      </c>
      <c r="AB131" s="216" t="s">
        <v>529</v>
      </c>
      <c r="AC131" s="206"/>
      <c r="AD131" s="206" t="s">
        <v>5</v>
      </c>
      <c r="AE131" s="207">
        <f aca="true" t="shared" si="234" ref="AE131:AJ131">AE121+AE122+AE123+AE124+AE125+AE126+AE127+AE128+AE129+AE130</f>
        <v>0</v>
      </c>
      <c r="AF131" s="207">
        <f t="shared" si="234"/>
        <v>0</v>
      </c>
      <c r="AG131" s="207">
        <f t="shared" si="234"/>
        <v>0</v>
      </c>
      <c r="AH131" s="207">
        <f t="shared" si="234"/>
        <v>794151</v>
      </c>
      <c r="AI131" s="207">
        <f t="shared" si="234"/>
        <v>791646</v>
      </c>
      <c r="AJ131" s="207">
        <f t="shared" si="234"/>
        <v>-2505</v>
      </c>
      <c r="AK131" s="216" t="s">
        <v>529</v>
      </c>
      <c r="AL131" s="206"/>
      <c r="AM131" s="206" t="s">
        <v>5</v>
      </c>
      <c r="AN131" s="207">
        <f aca="true" t="shared" si="235" ref="AN131:AS131">AN121+AN122+AN123+AN124+AN125+AN126+AN127+AN128+AN129+AN130</f>
        <v>530</v>
      </c>
      <c r="AO131" s="207">
        <f t="shared" si="235"/>
        <v>0</v>
      </c>
      <c r="AP131" s="207">
        <f t="shared" si="235"/>
        <v>-530</v>
      </c>
      <c r="AQ131" s="207">
        <f t="shared" si="235"/>
        <v>5395</v>
      </c>
      <c r="AR131" s="207">
        <f t="shared" si="235"/>
        <v>5576</v>
      </c>
      <c r="AS131" s="207">
        <f t="shared" si="235"/>
        <v>181</v>
      </c>
      <c r="AT131" s="216" t="s">
        <v>529</v>
      </c>
      <c r="AU131" s="206"/>
      <c r="AV131" s="206" t="s">
        <v>5</v>
      </c>
      <c r="AW131" s="207">
        <f aca="true" t="shared" si="236" ref="AW131:BB131">AW121+AW122+AW123+AW124+AW125+AW126+AW127+AW128+AW129+AW130</f>
        <v>2249703</v>
      </c>
      <c r="AX131" s="207">
        <f t="shared" si="236"/>
        <v>2266886</v>
      </c>
      <c r="AY131" s="207">
        <f t="shared" si="236"/>
        <v>17183</v>
      </c>
      <c r="AZ131" s="207">
        <f t="shared" si="236"/>
        <v>5925</v>
      </c>
      <c r="BA131" s="207">
        <f t="shared" si="236"/>
        <v>5576</v>
      </c>
      <c r="BB131" s="207">
        <f t="shared" si="236"/>
        <v>-349</v>
      </c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</row>
    <row r="132" spans="1:67" ht="18" customHeight="1">
      <c r="A132" s="213"/>
      <c r="B132" s="214"/>
      <c r="C132" s="215" t="s">
        <v>497</v>
      </c>
      <c r="D132" s="200">
        <f aca="true" t="shared" si="237" ref="D132:I132">(D119+D131)</f>
        <v>944719</v>
      </c>
      <c r="E132" s="200">
        <f t="shared" si="237"/>
        <v>952642</v>
      </c>
      <c r="F132" s="200">
        <f t="shared" si="237"/>
        <v>7923</v>
      </c>
      <c r="G132" s="200">
        <f t="shared" si="237"/>
        <v>298806</v>
      </c>
      <c r="H132" s="200">
        <f t="shared" si="237"/>
        <v>301098</v>
      </c>
      <c r="I132" s="200">
        <f t="shared" si="237"/>
        <v>2292</v>
      </c>
      <c r="J132" s="213"/>
      <c r="K132" s="214"/>
      <c r="L132" s="215" t="s">
        <v>497</v>
      </c>
      <c r="M132" s="200">
        <f aca="true" t="shared" si="238" ref="M132:R132">(M119+M131)</f>
        <v>947182</v>
      </c>
      <c r="N132" s="200">
        <f t="shared" si="238"/>
        <v>960736</v>
      </c>
      <c r="O132" s="200">
        <f t="shared" si="238"/>
        <v>13554</v>
      </c>
      <c r="P132" s="200">
        <f t="shared" si="238"/>
        <v>0</v>
      </c>
      <c r="Q132" s="200">
        <f t="shared" si="238"/>
        <v>0</v>
      </c>
      <c r="R132" s="200">
        <f t="shared" si="238"/>
        <v>0</v>
      </c>
      <c r="S132" s="199"/>
      <c r="T132" s="214"/>
      <c r="U132" s="215" t="s">
        <v>497</v>
      </c>
      <c r="V132" s="200">
        <f aca="true" t="shared" si="239" ref="V132:AA132">(V119+V131)</f>
        <v>947182</v>
      </c>
      <c r="W132" s="200">
        <f t="shared" si="239"/>
        <v>960736</v>
      </c>
      <c r="X132" s="200">
        <f t="shared" si="239"/>
        <v>13554</v>
      </c>
      <c r="Y132" s="200">
        <f t="shared" si="239"/>
        <v>1284565</v>
      </c>
      <c r="Z132" s="200">
        <f t="shared" si="239"/>
        <v>1290707</v>
      </c>
      <c r="AA132" s="200">
        <f t="shared" si="239"/>
        <v>6142</v>
      </c>
      <c r="AB132" s="213"/>
      <c r="AC132" s="214"/>
      <c r="AD132" s="215" t="s">
        <v>497</v>
      </c>
      <c r="AE132" s="200">
        <f aca="true" t="shared" si="240" ref="AE132:AJ132">(AE119+AE131)</f>
        <v>72211</v>
      </c>
      <c r="AF132" s="200">
        <f t="shared" si="240"/>
        <v>72947</v>
      </c>
      <c r="AG132" s="200">
        <f t="shared" si="240"/>
        <v>736</v>
      </c>
      <c r="AH132" s="200">
        <f t="shared" si="240"/>
        <v>1212354</v>
      </c>
      <c r="AI132" s="200">
        <f t="shared" si="240"/>
        <v>1217760</v>
      </c>
      <c r="AJ132" s="200">
        <f t="shared" si="240"/>
        <v>5406</v>
      </c>
      <c r="AK132" s="213"/>
      <c r="AL132" s="214"/>
      <c r="AM132" s="215" t="s">
        <v>497</v>
      </c>
      <c r="AN132" s="200">
        <f aca="true" t="shared" si="241" ref="AN132:AS132">(AN119+AN131)</f>
        <v>530</v>
      </c>
      <c r="AO132" s="200">
        <f t="shared" si="241"/>
        <v>0</v>
      </c>
      <c r="AP132" s="200">
        <f t="shared" si="241"/>
        <v>-530</v>
      </c>
      <c r="AQ132" s="200">
        <f t="shared" si="241"/>
        <v>8892</v>
      </c>
      <c r="AR132" s="200">
        <f t="shared" si="241"/>
        <v>9073</v>
      </c>
      <c r="AS132" s="200">
        <f t="shared" si="241"/>
        <v>181</v>
      </c>
      <c r="AT132" s="213"/>
      <c r="AU132" s="214"/>
      <c r="AV132" s="215" t="s">
        <v>497</v>
      </c>
      <c r="AW132" s="200">
        <f aca="true" t="shared" si="242" ref="AW132:BB132">(AW119+AW131)</f>
        <v>3484694</v>
      </c>
      <c r="AX132" s="200">
        <f t="shared" si="242"/>
        <v>3514256</v>
      </c>
      <c r="AY132" s="200">
        <f t="shared" si="242"/>
        <v>29562</v>
      </c>
      <c r="AZ132" s="200">
        <f t="shared" si="242"/>
        <v>245272</v>
      </c>
      <c r="BA132" s="200">
        <f t="shared" si="242"/>
        <v>245659</v>
      </c>
      <c r="BB132" s="200">
        <f t="shared" si="242"/>
        <v>387</v>
      </c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</row>
    <row r="133" spans="1:67" ht="18" customHeight="1">
      <c r="A133" s="208"/>
      <c r="B133" s="208"/>
      <c r="C133" s="208"/>
      <c r="D133" s="208"/>
      <c r="E133" s="208"/>
      <c r="F133" s="208"/>
      <c r="G133" s="208"/>
      <c r="H133" s="208"/>
      <c r="I133" s="208"/>
      <c r="J133" s="208"/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208"/>
      <c r="V133" s="208"/>
      <c r="W133" s="208"/>
      <c r="X133" s="208"/>
      <c r="Y133" s="208"/>
      <c r="Z133" s="208"/>
      <c r="AA133" s="208"/>
      <c r="AB133" s="208"/>
      <c r="AC133" s="208"/>
      <c r="AD133" s="208"/>
      <c r="AE133" s="208"/>
      <c r="AF133" s="208"/>
      <c r="AG133" s="208"/>
      <c r="AH133" s="208"/>
      <c r="AI133" s="208"/>
      <c r="AJ133" s="208"/>
      <c r="AK133" s="208"/>
      <c r="AL133" s="208"/>
      <c r="AM133" s="208"/>
      <c r="AN133" s="208"/>
      <c r="AO133" s="208"/>
      <c r="AP133" s="208"/>
      <c r="AQ133" s="208"/>
      <c r="AR133" s="208"/>
      <c r="AS133" s="208"/>
      <c r="AT133" s="208"/>
      <c r="AU133" s="208"/>
      <c r="AV133" s="208"/>
      <c r="AW133" s="208"/>
      <c r="AX133" s="208"/>
      <c r="AY133" s="208"/>
      <c r="AZ133" s="208"/>
      <c r="BA133" s="208"/>
      <c r="BB133" s="208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</row>
    <row r="134" spans="1:67" ht="18" customHeight="1">
      <c r="A134" s="180" t="s">
        <v>359</v>
      </c>
      <c r="B134" s="180"/>
      <c r="C134" s="180" t="s">
        <v>532</v>
      </c>
      <c r="D134" s="181">
        <f aca="true" t="shared" si="243" ref="D134:I134">(D132)</f>
        <v>944719</v>
      </c>
      <c r="E134" s="181">
        <f t="shared" si="243"/>
        <v>952642</v>
      </c>
      <c r="F134" s="181">
        <f t="shared" si="243"/>
        <v>7923</v>
      </c>
      <c r="G134" s="181">
        <f t="shared" si="243"/>
        <v>298806</v>
      </c>
      <c r="H134" s="181">
        <f t="shared" si="243"/>
        <v>301098</v>
      </c>
      <c r="I134" s="181">
        <f t="shared" si="243"/>
        <v>2292</v>
      </c>
      <c r="J134" s="180" t="s">
        <v>359</v>
      </c>
      <c r="K134" s="180"/>
      <c r="L134" s="180" t="s">
        <v>532</v>
      </c>
      <c r="M134" s="181">
        <f>(M132-M135)</f>
        <v>783543</v>
      </c>
      <c r="N134" s="181">
        <f>(N132-N135)</f>
        <v>797097</v>
      </c>
      <c r="O134" s="181">
        <f>(O132-O135)</f>
        <v>13554</v>
      </c>
      <c r="P134" s="181">
        <f>(P132)</f>
        <v>0</v>
      </c>
      <c r="Q134" s="181">
        <f>(Q132)</f>
        <v>0</v>
      </c>
      <c r="R134" s="181">
        <f>(R132)</f>
        <v>0</v>
      </c>
      <c r="S134" s="180" t="s">
        <v>359</v>
      </c>
      <c r="T134" s="180"/>
      <c r="U134" s="180" t="s">
        <v>532</v>
      </c>
      <c r="V134" s="181">
        <f>(V132-V135)</f>
        <v>783543</v>
      </c>
      <c r="W134" s="181">
        <f>(W132-W135)</f>
        <v>797097</v>
      </c>
      <c r="X134" s="181">
        <f>(X132-X135)</f>
        <v>13554</v>
      </c>
      <c r="Y134" s="181">
        <f>(AH134)</f>
        <v>1212354</v>
      </c>
      <c r="Z134" s="181">
        <f>(AI134)</f>
        <v>1217760</v>
      </c>
      <c r="AA134" s="181">
        <f>(AJ134)</f>
        <v>5406</v>
      </c>
      <c r="AB134" s="180" t="s">
        <v>359</v>
      </c>
      <c r="AC134" s="180"/>
      <c r="AD134" s="180" t="s">
        <v>532</v>
      </c>
      <c r="AE134" s="180">
        <v>0</v>
      </c>
      <c r="AF134" s="180">
        <v>0</v>
      </c>
      <c r="AG134" s="180">
        <v>0</v>
      </c>
      <c r="AH134" s="181">
        <f>(AH132)</f>
        <v>1212354</v>
      </c>
      <c r="AI134" s="181">
        <f>(AI132)</f>
        <v>1217760</v>
      </c>
      <c r="AJ134" s="181">
        <f>(AJ132)</f>
        <v>5406</v>
      </c>
      <c r="AK134" s="180" t="s">
        <v>359</v>
      </c>
      <c r="AL134" s="180"/>
      <c r="AM134" s="180" t="s">
        <v>532</v>
      </c>
      <c r="AN134" s="180">
        <v>0</v>
      </c>
      <c r="AO134" s="180">
        <v>0</v>
      </c>
      <c r="AP134" s="180">
        <v>0</v>
      </c>
      <c r="AQ134" s="180">
        <v>0</v>
      </c>
      <c r="AR134" s="180">
        <v>0</v>
      </c>
      <c r="AS134" s="180">
        <v>0</v>
      </c>
      <c r="AT134" s="180" t="s">
        <v>359</v>
      </c>
      <c r="AU134" s="180"/>
      <c r="AV134" s="180" t="s">
        <v>532</v>
      </c>
      <c r="AW134" s="181">
        <f aca="true" t="shared" si="244" ref="AW134:AY135">(D134+G134+M134+Y134+AN134+AQ134)</f>
        <v>3239422</v>
      </c>
      <c r="AX134" s="181">
        <f t="shared" si="244"/>
        <v>3268597</v>
      </c>
      <c r="AY134" s="181">
        <f t="shared" si="244"/>
        <v>29175</v>
      </c>
      <c r="AZ134" s="209">
        <v>0</v>
      </c>
      <c r="BA134" s="209">
        <v>0</v>
      </c>
      <c r="BB134" s="209">
        <v>0</v>
      </c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</row>
    <row r="135" spans="1:67" ht="18" customHeight="1">
      <c r="A135" s="186" t="s">
        <v>383</v>
      </c>
      <c r="B135" s="186"/>
      <c r="C135" s="186" t="s">
        <v>533</v>
      </c>
      <c r="D135" s="186">
        <v>0</v>
      </c>
      <c r="E135" s="186">
        <v>0</v>
      </c>
      <c r="F135" s="186">
        <v>0</v>
      </c>
      <c r="G135" s="186">
        <v>0</v>
      </c>
      <c r="H135" s="186">
        <v>0</v>
      </c>
      <c r="I135" s="186">
        <v>0</v>
      </c>
      <c r="J135" s="186" t="s">
        <v>383</v>
      </c>
      <c r="K135" s="186"/>
      <c r="L135" s="186" t="s">
        <v>533</v>
      </c>
      <c r="M135" s="187">
        <f>(M10)</f>
        <v>163639</v>
      </c>
      <c r="N135" s="187">
        <f>(N10)</f>
        <v>163639</v>
      </c>
      <c r="O135" s="187">
        <f>(O10)</f>
        <v>0</v>
      </c>
      <c r="P135" s="186">
        <v>0</v>
      </c>
      <c r="Q135" s="186">
        <v>0</v>
      </c>
      <c r="R135" s="186">
        <v>0</v>
      </c>
      <c r="S135" s="186" t="s">
        <v>383</v>
      </c>
      <c r="T135" s="186"/>
      <c r="U135" s="186" t="s">
        <v>533</v>
      </c>
      <c r="V135" s="187">
        <f>(V10)</f>
        <v>163639</v>
      </c>
      <c r="W135" s="187">
        <f>(W10)</f>
        <v>163639</v>
      </c>
      <c r="X135" s="187">
        <f>(X10)</f>
        <v>0</v>
      </c>
      <c r="Y135" s="187">
        <f>(AE135)</f>
        <v>72211</v>
      </c>
      <c r="Z135" s="187">
        <f>(AF135)</f>
        <v>72947</v>
      </c>
      <c r="AA135" s="187">
        <f>(AG135)</f>
        <v>736</v>
      </c>
      <c r="AB135" s="186" t="s">
        <v>383</v>
      </c>
      <c r="AC135" s="186"/>
      <c r="AD135" s="186" t="s">
        <v>533</v>
      </c>
      <c r="AE135" s="187">
        <f>(AE132)</f>
        <v>72211</v>
      </c>
      <c r="AF135" s="187">
        <f>(AF132)</f>
        <v>72947</v>
      </c>
      <c r="AG135" s="187">
        <f>(AG132)</f>
        <v>736</v>
      </c>
      <c r="AH135" s="186">
        <v>0</v>
      </c>
      <c r="AI135" s="186">
        <v>0</v>
      </c>
      <c r="AJ135" s="186">
        <v>0</v>
      </c>
      <c r="AK135" s="186" t="s">
        <v>383</v>
      </c>
      <c r="AL135" s="186"/>
      <c r="AM135" s="186" t="s">
        <v>533</v>
      </c>
      <c r="AN135" s="187">
        <f aca="true" t="shared" si="245" ref="AN135:AS135">(AN132)</f>
        <v>530</v>
      </c>
      <c r="AO135" s="187">
        <f t="shared" si="245"/>
        <v>0</v>
      </c>
      <c r="AP135" s="187">
        <f t="shared" si="245"/>
        <v>-530</v>
      </c>
      <c r="AQ135" s="187">
        <f t="shared" si="245"/>
        <v>8892</v>
      </c>
      <c r="AR135" s="187">
        <f t="shared" si="245"/>
        <v>9073</v>
      </c>
      <c r="AS135" s="187">
        <f t="shared" si="245"/>
        <v>181</v>
      </c>
      <c r="AT135" s="186" t="s">
        <v>383</v>
      </c>
      <c r="AU135" s="186"/>
      <c r="AV135" s="186" t="s">
        <v>533</v>
      </c>
      <c r="AW135" s="187">
        <f t="shared" si="244"/>
        <v>245272</v>
      </c>
      <c r="AX135" s="187">
        <f t="shared" si="244"/>
        <v>245659</v>
      </c>
      <c r="AY135" s="187">
        <f t="shared" si="244"/>
        <v>387</v>
      </c>
      <c r="AZ135" s="210">
        <f>(AZ132)</f>
        <v>245272</v>
      </c>
      <c r="BA135" s="210">
        <f>(BA132)</f>
        <v>245659</v>
      </c>
      <c r="BB135" s="210">
        <f>(BB132)</f>
        <v>387</v>
      </c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</row>
    <row r="136" spans="1:67" ht="18" customHeight="1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</row>
    <row r="137" spans="1:67" ht="18" customHeight="1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</row>
    <row r="138" spans="1:67" ht="18" customHeight="1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</row>
    <row r="139" spans="1:67" ht="18" customHeight="1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</row>
    <row r="140" spans="1:67" ht="18" customHeight="1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</row>
    <row r="141" spans="1:67" ht="18" customHeight="1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</row>
    <row r="142" spans="1:67" ht="18" customHeight="1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</row>
    <row r="143" spans="1:67" ht="18" customHeight="1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</row>
    <row r="144" spans="1:67" ht="18" customHeight="1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</row>
    <row r="145" spans="1:67" ht="18" customHeight="1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</row>
    <row r="146" spans="1:67" ht="18" customHeight="1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</row>
    <row r="147" spans="1:67" ht="18" customHeight="1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</row>
    <row r="148" spans="1:67" ht="18" customHeight="1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</row>
    <row r="149" spans="1:67" ht="18" customHeight="1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</row>
    <row r="150" spans="1:67" ht="18" customHeight="1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</row>
    <row r="151" spans="1:66" ht="18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</row>
    <row r="152" spans="1:66" ht="18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</row>
    <row r="153" spans="1:66" ht="18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</row>
    <row r="154" spans="1:66" ht="18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</row>
    <row r="155" spans="1:66" ht="18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</row>
    <row r="156" spans="1:66" ht="18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</row>
    <row r="157" spans="1:66" ht="18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</row>
    <row r="158" spans="1:66" ht="18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</row>
    <row r="159" spans="1:66" ht="18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</row>
    <row r="160" spans="1:66" ht="18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</row>
    <row r="161" spans="1:66" ht="18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</row>
    <row r="162" spans="1:66" ht="18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</row>
    <row r="163" spans="1:66" ht="18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</row>
    <row r="164" spans="1:66" ht="18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</row>
    <row r="165" spans="1:66" ht="18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</row>
    <row r="166" spans="1:66" ht="18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</row>
    <row r="167" spans="1:66" ht="18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</row>
    <row r="168" spans="1:66" ht="18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</row>
    <row r="169" spans="1:66" ht="18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</row>
    <row r="170" spans="1:66" ht="18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</row>
    <row r="171" spans="1:66" ht="18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</row>
    <row r="172" spans="1:66" ht="18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</row>
    <row r="173" spans="1:66" ht="18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</row>
    <row r="174" spans="1:66" ht="18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</row>
    <row r="175" spans="1:66" ht="18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</row>
    <row r="176" spans="1:66" ht="18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</row>
    <row r="177" spans="1:66" ht="18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</row>
    <row r="178" spans="1:66" ht="18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</row>
    <row r="179" spans="1:66" ht="18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</row>
    <row r="180" spans="1:66" ht="18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</row>
    <row r="181" spans="1:66" ht="18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</row>
    <row r="182" spans="1:66" ht="18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</row>
    <row r="183" spans="1:66" ht="18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</row>
    <row r="184" spans="1:66" ht="18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</row>
    <row r="185" spans="1:66" ht="18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</row>
    <row r="186" spans="1:66" ht="18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</row>
    <row r="187" spans="1:66" ht="18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</row>
    <row r="188" spans="1:66" ht="18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</row>
    <row r="189" spans="1:66" ht="18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</row>
    <row r="190" spans="1:66" ht="18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</row>
    <row r="191" spans="1:66" ht="18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</row>
    <row r="192" spans="1:66" ht="18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</row>
    <row r="193" spans="1:66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</row>
    <row r="194" spans="1:66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</row>
    <row r="195" spans="1:66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</row>
    <row r="196" spans="1:66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</row>
    <row r="197" spans="1:66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</row>
    <row r="198" spans="1:66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</row>
    <row r="199" spans="1:66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</row>
    <row r="200" spans="1:66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</row>
    <row r="201" spans="1:66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</row>
    <row r="202" spans="1:66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</row>
    <row r="203" spans="1:66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</row>
    <row r="204" spans="1:66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</row>
    <row r="205" spans="1:66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</row>
    <row r="206" spans="1:66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</row>
    <row r="207" spans="1:66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</row>
    <row r="208" spans="1:66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</row>
    <row r="209" spans="1:66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</row>
    <row r="210" spans="1:66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</row>
    <row r="211" spans="1:66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</row>
    <row r="212" spans="1:66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</row>
    <row r="213" spans="1:66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</row>
    <row r="214" spans="1:66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</row>
    <row r="215" spans="1:66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</row>
    <row r="216" spans="1:66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</row>
    <row r="217" spans="1:66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</row>
    <row r="218" spans="1:66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</row>
    <row r="219" spans="1:66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</row>
    <row r="220" spans="1:66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</row>
    <row r="221" spans="1:66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</row>
    <row r="222" spans="1:66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</row>
    <row r="223" spans="1:66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</row>
    <row r="224" spans="1:66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</row>
    <row r="225" spans="1:66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</row>
    <row r="226" spans="1:66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</row>
    <row r="227" spans="1:66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</row>
    <row r="228" spans="1:66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</row>
    <row r="229" spans="1:66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</row>
    <row r="230" spans="1:66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</row>
    <row r="231" spans="1:66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</row>
    <row r="232" spans="1:66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</row>
    <row r="233" spans="1:66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</row>
    <row r="234" spans="1:66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</row>
    <row r="235" spans="1:66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</row>
    <row r="236" spans="1:66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</row>
  </sheetData>
  <printOptions horizontalCentered="1"/>
  <pageMargins left="0" right="0" top="0.67" bottom="0.71" header="0.15748031496062992" footer="0.47"/>
  <pageSetup blackAndWhite="1" horizontalDpi="300" verticalDpi="300" orientation="portrait" paperSize="9" scale="65" r:id="rId1"/>
  <headerFooter alignWithMargins="0">
    <oddHeader>&amp;C&amp;"Times New Roman CE,Normál"&amp;12&amp;P/&amp;N
Önkormányzati kiadások&amp;R&amp;"Times New Roman CE,Normál"1/2005.(III.04.)sz.önk.rendelethez 
4. sz. melléklet
( ezer ft-ban)</oddHeader>
    <oddFooter>&amp;L&amp;"Times New Roman CE,Normál"&amp;12
&amp;D / &amp;T
Ráczné Varga Mária&amp;C&amp;"Times New Roman CE,Normál"&amp;12
&amp;F.xls/&amp;A/Balogh Réka
&amp;R&amp;"Times New Roman CE,Normál"&amp;12................../................oldal</oddFooter>
  </headerFooter>
  <rowBreaks count="2" manualBreakCount="2">
    <brk id="52" max="53" man="1"/>
    <brk id="103" max="53" man="1"/>
  </rowBreaks>
  <colBreaks count="5" manualBreakCount="5">
    <brk id="9" max="65535" man="1"/>
    <brk id="18" max="65535" man="1"/>
    <brk id="27" max="65535" man="1"/>
    <brk id="36" max="65535" man="1"/>
    <brk id="45" max="1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320"/>
  <sheetViews>
    <sheetView view="pageBreakPreview" zoomScale="75" zoomScaleNormal="75" zoomScaleSheetLayoutView="75" workbookViewId="0" topLeftCell="A1">
      <pane ySplit="5" topLeftCell="BM6" activePane="bottomLeft" state="frozen"/>
      <selection pane="topLeft" activeCell="A1" sqref="A1"/>
      <selection pane="bottomLeft" activeCell="A29" sqref="A29:IV29"/>
    </sheetView>
  </sheetViews>
  <sheetFormatPr defaultColWidth="9.140625" defaultRowHeight="12.75"/>
  <cols>
    <col min="1" max="1" width="3.421875" style="0" customWidth="1"/>
    <col min="2" max="2" width="7.140625" style="0" customWidth="1"/>
    <col min="3" max="3" width="77.421875" style="0" customWidth="1"/>
    <col min="6" max="6" width="7.8515625" style="0" customWidth="1"/>
    <col min="7" max="7" width="9.00390625" style="0" customWidth="1"/>
    <col min="8" max="8" width="8.421875" style="0" customWidth="1"/>
    <col min="9" max="9" width="8.140625" style="0" customWidth="1"/>
    <col min="10" max="10" width="8.00390625" style="0" customWidth="1"/>
    <col min="11" max="11" width="7.8515625" style="0" customWidth="1"/>
    <col min="12" max="12" width="7.00390625" style="0" customWidth="1"/>
    <col min="13" max="14" width="8.28125" style="0" customWidth="1"/>
    <col min="15" max="15" width="6.57421875" style="0" customWidth="1"/>
    <col min="16" max="16" width="0.71875" style="0" customWidth="1"/>
    <col min="17" max="17" width="33.8515625" style="0" customWidth="1"/>
  </cols>
  <sheetData>
    <row r="1" spans="1:19" ht="15.75" customHeight="1">
      <c r="A1" s="310" t="s">
        <v>289</v>
      </c>
      <c r="B1" s="310" t="s">
        <v>289</v>
      </c>
      <c r="C1" s="310" t="s">
        <v>289</v>
      </c>
      <c r="D1" s="311" t="s">
        <v>289</v>
      </c>
      <c r="E1" s="312"/>
      <c r="F1" s="313"/>
      <c r="G1" s="314" t="s">
        <v>517</v>
      </c>
      <c r="H1" s="314"/>
      <c r="I1" s="315"/>
      <c r="J1" s="315"/>
      <c r="K1" s="315"/>
      <c r="L1" s="315"/>
      <c r="M1" s="315"/>
      <c r="N1" s="315"/>
      <c r="O1" s="316"/>
      <c r="P1" s="282"/>
      <c r="Q1" s="317"/>
      <c r="R1" s="66"/>
      <c r="S1" s="66"/>
    </row>
    <row r="2" spans="1:19" ht="15.75" customHeight="1">
      <c r="A2" s="318" t="s">
        <v>462</v>
      </c>
      <c r="B2" s="318" t="s">
        <v>518</v>
      </c>
      <c r="C2" s="318" t="s">
        <v>536</v>
      </c>
      <c r="D2" s="319" t="s">
        <v>537</v>
      </c>
      <c r="E2" s="320"/>
      <c r="F2" s="321"/>
      <c r="G2" s="322" t="s">
        <v>465</v>
      </c>
      <c r="H2" s="323"/>
      <c r="I2" s="323"/>
      <c r="J2" s="322" t="s">
        <v>500</v>
      </c>
      <c r="K2" s="323"/>
      <c r="L2" s="323"/>
      <c r="M2" s="322" t="s">
        <v>467</v>
      </c>
      <c r="N2" s="323"/>
      <c r="O2" s="323"/>
      <c r="P2" s="280"/>
      <c r="Q2" s="324"/>
      <c r="R2" s="66"/>
      <c r="S2" s="66"/>
    </row>
    <row r="3" spans="1:19" ht="15.75" customHeight="1">
      <c r="A3" s="318" t="s">
        <v>468</v>
      </c>
      <c r="B3" s="318" t="s">
        <v>521</v>
      </c>
      <c r="C3" s="325"/>
      <c r="D3" s="326" t="s">
        <v>528</v>
      </c>
      <c r="E3" s="327"/>
      <c r="F3" s="328"/>
      <c r="G3" s="314" t="s">
        <v>505</v>
      </c>
      <c r="H3" s="315"/>
      <c r="I3" s="316"/>
      <c r="J3" s="314" t="s">
        <v>876</v>
      </c>
      <c r="K3" s="315"/>
      <c r="L3" s="316"/>
      <c r="M3" s="314" t="s">
        <v>538</v>
      </c>
      <c r="N3" s="315"/>
      <c r="O3" s="316"/>
      <c r="P3" s="280"/>
      <c r="Q3" s="324" t="s">
        <v>534</v>
      </c>
      <c r="R3" s="66"/>
      <c r="S3" s="66"/>
    </row>
    <row r="4" spans="1:19" ht="15.75" customHeight="1">
      <c r="A4" s="318" t="s">
        <v>289</v>
      </c>
      <c r="B4" s="318" t="s">
        <v>468</v>
      </c>
      <c r="C4" s="318"/>
      <c r="D4" s="329" t="s">
        <v>321</v>
      </c>
      <c r="E4" s="329" t="s">
        <v>719</v>
      </c>
      <c r="F4" s="329" t="s">
        <v>282</v>
      </c>
      <c r="G4" s="329" t="s">
        <v>321</v>
      </c>
      <c r="H4" s="329" t="s">
        <v>719</v>
      </c>
      <c r="I4" s="329" t="s">
        <v>282</v>
      </c>
      <c r="J4" s="329" t="s">
        <v>321</v>
      </c>
      <c r="K4" s="329" t="s">
        <v>719</v>
      </c>
      <c r="L4" s="329" t="s">
        <v>282</v>
      </c>
      <c r="M4" s="329" t="s">
        <v>321</v>
      </c>
      <c r="N4" s="329" t="s">
        <v>719</v>
      </c>
      <c r="O4" s="329" t="s">
        <v>282</v>
      </c>
      <c r="P4" s="280"/>
      <c r="Q4" s="324"/>
      <c r="R4" s="66"/>
      <c r="S4" s="66"/>
    </row>
    <row r="5" spans="1:19" ht="15.75" customHeight="1">
      <c r="A5" s="330"/>
      <c r="B5" s="331"/>
      <c r="C5" s="332"/>
      <c r="D5" s="333" t="s">
        <v>288</v>
      </c>
      <c r="E5" s="333" t="s">
        <v>288</v>
      </c>
      <c r="F5" s="333" t="s">
        <v>285</v>
      </c>
      <c r="G5" s="333" t="s">
        <v>288</v>
      </c>
      <c r="H5" s="333" t="s">
        <v>288</v>
      </c>
      <c r="I5" s="333" t="s">
        <v>285</v>
      </c>
      <c r="J5" s="333" t="s">
        <v>288</v>
      </c>
      <c r="K5" s="333" t="s">
        <v>288</v>
      </c>
      <c r="L5" s="333" t="s">
        <v>285</v>
      </c>
      <c r="M5" s="333" t="s">
        <v>288</v>
      </c>
      <c r="N5" s="333" t="s">
        <v>288</v>
      </c>
      <c r="O5" s="333" t="s">
        <v>285</v>
      </c>
      <c r="P5" s="280"/>
      <c r="Q5" s="334"/>
      <c r="R5" s="66"/>
      <c r="S5" s="66"/>
    </row>
    <row r="6" spans="1:19" ht="15.75" customHeight="1">
      <c r="A6" s="199" t="s">
        <v>522</v>
      </c>
      <c r="B6" s="335" t="s">
        <v>90</v>
      </c>
      <c r="C6" s="484" t="s">
        <v>539</v>
      </c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85"/>
      <c r="Q6" s="486"/>
      <c r="R6" s="66"/>
      <c r="S6" s="66"/>
    </row>
    <row r="7" spans="1:19" ht="15.75" customHeight="1">
      <c r="A7" s="180"/>
      <c r="B7" s="335" t="s">
        <v>91</v>
      </c>
      <c r="C7" s="180" t="s">
        <v>540</v>
      </c>
      <c r="D7" s="180">
        <v>11000</v>
      </c>
      <c r="E7" s="181">
        <f>(D7+F7)</f>
        <v>11000</v>
      </c>
      <c r="F7" s="180">
        <v>0</v>
      </c>
      <c r="G7" s="180">
        <v>0</v>
      </c>
      <c r="H7" s="181">
        <f>(G7+I7)</f>
        <v>0</v>
      </c>
      <c r="I7" s="180">
        <v>0</v>
      </c>
      <c r="J7" s="180">
        <v>11000</v>
      </c>
      <c r="K7" s="181">
        <f>(J7+L7)</f>
        <v>11000</v>
      </c>
      <c r="L7" s="180">
        <v>0</v>
      </c>
      <c r="M7" s="181">
        <f>(D7-G7-J7)</f>
        <v>0</v>
      </c>
      <c r="N7" s="181">
        <f>(E7-H7-K7)</f>
        <v>0</v>
      </c>
      <c r="O7" s="181">
        <f>(F7-I7-L7)</f>
        <v>0</v>
      </c>
      <c r="P7" s="280"/>
      <c r="Q7" s="180"/>
      <c r="R7" s="66"/>
      <c r="S7" s="66"/>
    </row>
    <row r="8" spans="1:19" ht="15.75" customHeight="1">
      <c r="A8" s="182"/>
      <c r="B8" s="336" t="s">
        <v>92</v>
      </c>
      <c r="C8" s="337" t="s">
        <v>541</v>
      </c>
      <c r="D8" s="182"/>
      <c r="E8" s="185"/>
      <c r="F8" s="182"/>
      <c r="G8" s="182"/>
      <c r="H8" s="185"/>
      <c r="I8" s="182"/>
      <c r="J8" s="182"/>
      <c r="K8" s="185"/>
      <c r="L8" s="182"/>
      <c r="M8" s="185"/>
      <c r="N8" s="185"/>
      <c r="O8" s="185"/>
      <c r="P8" s="280"/>
      <c r="Q8" s="182"/>
      <c r="R8" s="66"/>
      <c r="S8" s="66"/>
    </row>
    <row r="9" spans="1:19" ht="15.75" customHeight="1">
      <c r="A9" s="182"/>
      <c r="B9" s="336" t="s">
        <v>289</v>
      </c>
      <c r="C9" s="337" t="s">
        <v>167</v>
      </c>
      <c r="D9" s="182"/>
      <c r="E9" s="185"/>
      <c r="F9" s="182"/>
      <c r="G9" s="182"/>
      <c r="H9" s="185"/>
      <c r="I9" s="182"/>
      <c r="J9" s="182"/>
      <c r="K9" s="185"/>
      <c r="L9" s="182"/>
      <c r="M9" s="185"/>
      <c r="N9" s="185"/>
      <c r="O9" s="185"/>
      <c r="P9" s="280"/>
      <c r="Q9" s="182"/>
      <c r="R9" s="66"/>
      <c r="S9" s="66"/>
    </row>
    <row r="10" spans="1:19" ht="15.75" customHeight="1">
      <c r="A10" s="182"/>
      <c r="B10" s="183"/>
      <c r="C10" s="182" t="s">
        <v>168</v>
      </c>
      <c r="D10" s="338">
        <v>10850</v>
      </c>
      <c r="E10" s="185">
        <f>(D10+F10)</f>
        <v>10850</v>
      </c>
      <c r="F10" s="338">
        <v>0</v>
      </c>
      <c r="G10" s="338">
        <v>0</v>
      </c>
      <c r="H10" s="185">
        <f>(G10+I10)</f>
        <v>0</v>
      </c>
      <c r="I10" s="338">
        <v>0</v>
      </c>
      <c r="J10" s="338">
        <v>10850</v>
      </c>
      <c r="K10" s="185">
        <f>(J10+L10)</f>
        <v>10850</v>
      </c>
      <c r="L10" s="338">
        <v>0</v>
      </c>
      <c r="M10" s="185">
        <f>(D10-G10-J10)</f>
        <v>0</v>
      </c>
      <c r="N10" s="185">
        <f aca="true" t="shared" si="0" ref="N10:O14">(E10-H10-K10)</f>
        <v>0</v>
      </c>
      <c r="O10" s="185">
        <f t="shared" si="0"/>
        <v>0</v>
      </c>
      <c r="P10" s="280"/>
      <c r="Q10" s="182"/>
      <c r="R10" s="83"/>
      <c r="S10" s="66"/>
    </row>
    <row r="11" spans="1:19" ht="15.75" customHeight="1">
      <c r="A11" s="182"/>
      <c r="B11" s="183" t="s">
        <v>95</v>
      </c>
      <c r="C11" s="182" t="s">
        <v>822</v>
      </c>
      <c r="D11" s="338">
        <v>18000</v>
      </c>
      <c r="E11" s="185">
        <f>(D11+F11)</f>
        <v>18000</v>
      </c>
      <c r="F11" s="338">
        <v>0</v>
      </c>
      <c r="G11" s="338">
        <v>0</v>
      </c>
      <c r="H11" s="185">
        <f>(G11+I11)</f>
        <v>0</v>
      </c>
      <c r="I11" s="338">
        <v>0</v>
      </c>
      <c r="J11" s="338">
        <v>18000</v>
      </c>
      <c r="K11" s="185">
        <f>(J11+L11)</f>
        <v>18000</v>
      </c>
      <c r="L11" s="338">
        <v>0</v>
      </c>
      <c r="M11" s="185">
        <f>(D11-G11-J11)</f>
        <v>0</v>
      </c>
      <c r="N11" s="185">
        <f>(E11-H11-K11)</f>
        <v>0</v>
      </c>
      <c r="O11" s="185">
        <f>(F11-I11-L11)</f>
        <v>0</v>
      </c>
      <c r="P11" s="280"/>
      <c r="Q11" s="182"/>
      <c r="R11" s="83"/>
      <c r="S11" s="66"/>
    </row>
    <row r="12" spans="1:19" ht="15.75" customHeight="1">
      <c r="A12" s="182"/>
      <c r="B12" s="183" t="s">
        <v>398</v>
      </c>
      <c r="C12" s="337" t="s">
        <v>579</v>
      </c>
      <c r="D12" s="182"/>
      <c r="E12" s="185"/>
      <c r="F12" s="338"/>
      <c r="G12" s="182"/>
      <c r="H12" s="185"/>
      <c r="I12" s="182"/>
      <c r="J12" s="182"/>
      <c r="K12" s="185"/>
      <c r="L12" s="338"/>
      <c r="M12" s="185"/>
      <c r="N12" s="185"/>
      <c r="O12" s="185"/>
      <c r="P12" s="280"/>
      <c r="Q12" s="182"/>
      <c r="R12" s="66"/>
      <c r="S12" s="66"/>
    </row>
    <row r="13" spans="1:19" ht="15.75" customHeight="1">
      <c r="A13" s="182"/>
      <c r="B13" s="183"/>
      <c r="C13" s="182" t="s">
        <v>715</v>
      </c>
      <c r="D13" s="182">
        <v>621</v>
      </c>
      <c r="E13" s="185">
        <f aca="true" t="shared" si="1" ref="E13:E25">(D13+F13)</f>
        <v>621</v>
      </c>
      <c r="F13" s="338">
        <v>0</v>
      </c>
      <c r="G13" s="182">
        <v>0</v>
      </c>
      <c r="H13" s="185">
        <f aca="true" t="shared" si="2" ref="H13:H24">(G13+I13)</f>
        <v>0</v>
      </c>
      <c r="I13" s="182">
        <v>0</v>
      </c>
      <c r="J13" s="182">
        <v>621</v>
      </c>
      <c r="K13" s="185">
        <f aca="true" t="shared" si="3" ref="K13:K24">(J13+L13)</f>
        <v>621</v>
      </c>
      <c r="L13" s="338">
        <v>0</v>
      </c>
      <c r="M13" s="185">
        <f aca="true" t="shared" si="4" ref="M13:M21">(D13-G13-J13)</f>
        <v>0</v>
      </c>
      <c r="N13" s="185">
        <f t="shared" si="0"/>
        <v>0</v>
      </c>
      <c r="O13" s="185">
        <f t="shared" si="0"/>
        <v>0</v>
      </c>
      <c r="P13" s="280"/>
      <c r="Q13" s="182"/>
      <c r="R13" s="66"/>
      <c r="S13" s="66"/>
    </row>
    <row r="14" spans="1:19" ht="15.75" customHeight="1">
      <c r="A14" s="182"/>
      <c r="B14" s="183"/>
      <c r="C14" s="182" t="s">
        <v>716</v>
      </c>
      <c r="D14" s="182">
        <v>2717</v>
      </c>
      <c r="E14" s="185">
        <f t="shared" si="1"/>
        <v>2717</v>
      </c>
      <c r="F14" s="338">
        <v>0</v>
      </c>
      <c r="G14" s="182">
        <v>0</v>
      </c>
      <c r="H14" s="185">
        <f t="shared" si="2"/>
        <v>0</v>
      </c>
      <c r="I14" s="182">
        <v>0</v>
      </c>
      <c r="J14" s="182">
        <v>2717</v>
      </c>
      <c r="K14" s="185">
        <f t="shared" si="3"/>
        <v>2717</v>
      </c>
      <c r="L14" s="338">
        <v>0</v>
      </c>
      <c r="M14" s="185">
        <f t="shared" si="4"/>
        <v>0</v>
      </c>
      <c r="N14" s="185">
        <f t="shared" si="0"/>
        <v>0</v>
      </c>
      <c r="O14" s="185">
        <f t="shared" si="0"/>
        <v>0</v>
      </c>
      <c r="P14" s="280"/>
      <c r="Q14" s="182"/>
      <c r="R14" s="66"/>
      <c r="S14" s="66"/>
    </row>
    <row r="15" spans="1:19" ht="15.75" customHeight="1">
      <c r="A15" s="182"/>
      <c r="B15" s="183"/>
      <c r="C15" s="182" t="s">
        <v>805</v>
      </c>
      <c r="D15" s="182">
        <v>5998</v>
      </c>
      <c r="E15" s="185">
        <f t="shared" si="1"/>
        <v>5998</v>
      </c>
      <c r="F15" s="338">
        <v>0</v>
      </c>
      <c r="G15" s="182">
        <v>0</v>
      </c>
      <c r="H15" s="185">
        <f t="shared" si="2"/>
        <v>0</v>
      </c>
      <c r="I15" s="182">
        <v>0</v>
      </c>
      <c r="J15" s="182">
        <v>5998</v>
      </c>
      <c r="K15" s="185">
        <f t="shared" si="3"/>
        <v>5998</v>
      </c>
      <c r="L15" s="338">
        <v>0</v>
      </c>
      <c r="M15" s="185">
        <f>(D15-G15-J15)</f>
        <v>0</v>
      </c>
      <c r="N15" s="185">
        <f>(E15-H15-K15)</f>
        <v>0</v>
      </c>
      <c r="O15" s="185">
        <f>(F15-I15-L15)</f>
        <v>0</v>
      </c>
      <c r="P15" s="280"/>
      <c r="Q15" s="182"/>
      <c r="R15" s="66"/>
      <c r="S15" s="66"/>
    </row>
    <row r="16" spans="1:19" ht="15.75" customHeight="1">
      <c r="A16" s="182"/>
      <c r="B16" s="183" t="s">
        <v>399</v>
      </c>
      <c r="C16" s="182" t="s">
        <v>160</v>
      </c>
      <c r="D16" s="182">
        <v>5532</v>
      </c>
      <c r="E16" s="185">
        <f t="shared" si="1"/>
        <v>5532</v>
      </c>
      <c r="F16" s="338">
        <v>0</v>
      </c>
      <c r="G16" s="182">
        <v>0</v>
      </c>
      <c r="H16" s="185">
        <f t="shared" si="2"/>
        <v>0</v>
      </c>
      <c r="I16" s="182">
        <v>0</v>
      </c>
      <c r="J16" s="182">
        <v>5532</v>
      </c>
      <c r="K16" s="185">
        <f t="shared" si="3"/>
        <v>5532</v>
      </c>
      <c r="L16" s="338">
        <v>0</v>
      </c>
      <c r="M16" s="185">
        <f t="shared" si="4"/>
        <v>0</v>
      </c>
      <c r="N16" s="185">
        <f aca="true" t="shared" si="5" ref="N16:O21">(E16-H16-K16)</f>
        <v>0</v>
      </c>
      <c r="O16" s="185">
        <f t="shared" si="5"/>
        <v>0</v>
      </c>
      <c r="P16" s="280"/>
      <c r="Q16" s="182"/>
      <c r="R16" s="66"/>
      <c r="S16" s="66"/>
    </row>
    <row r="17" spans="1:19" ht="15.75" customHeight="1">
      <c r="A17" s="182"/>
      <c r="B17" s="183" t="s">
        <v>435</v>
      </c>
      <c r="C17" s="280" t="s">
        <v>724</v>
      </c>
      <c r="D17" s="182">
        <v>600</v>
      </c>
      <c r="E17" s="185">
        <f t="shared" si="1"/>
        <v>600</v>
      </c>
      <c r="F17" s="338">
        <v>0</v>
      </c>
      <c r="G17" s="182">
        <v>0</v>
      </c>
      <c r="H17" s="185">
        <f t="shared" si="2"/>
        <v>0</v>
      </c>
      <c r="I17" s="182">
        <v>0</v>
      </c>
      <c r="J17" s="182">
        <v>600</v>
      </c>
      <c r="K17" s="185">
        <f t="shared" si="3"/>
        <v>600</v>
      </c>
      <c r="L17" s="338">
        <v>0</v>
      </c>
      <c r="M17" s="185">
        <f t="shared" si="4"/>
        <v>0</v>
      </c>
      <c r="N17" s="185">
        <f t="shared" si="5"/>
        <v>0</v>
      </c>
      <c r="O17" s="185">
        <f t="shared" si="5"/>
        <v>0</v>
      </c>
      <c r="P17" s="280"/>
      <c r="Q17" s="182"/>
      <c r="R17" s="66"/>
      <c r="S17" s="66"/>
    </row>
    <row r="18" spans="1:19" ht="15.75" customHeight="1">
      <c r="A18" s="182"/>
      <c r="B18" s="183"/>
      <c r="C18" s="280" t="s">
        <v>725</v>
      </c>
      <c r="D18" s="182">
        <v>600</v>
      </c>
      <c r="E18" s="185">
        <f t="shared" si="1"/>
        <v>600</v>
      </c>
      <c r="F18" s="338">
        <v>0</v>
      </c>
      <c r="G18" s="182">
        <v>0</v>
      </c>
      <c r="H18" s="185">
        <f t="shared" si="2"/>
        <v>0</v>
      </c>
      <c r="I18" s="182">
        <v>0</v>
      </c>
      <c r="J18" s="182">
        <v>600</v>
      </c>
      <c r="K18" s="185">
        <f t="shared" si="3"/>
        <v>600</v>
      </c>
      <c r="L18" s="338">
        <v>0</v>
      </c>
      <c r="M18" s="185">
        <f t="shared" si="4"/>
        <v>0</v>
      </c>
      <c r="N18" s="185">
        <f t="shared" si="5"/>
        <v>0</v>
      </c>
      <c r="O18" s="185">
        <f t="shared" si="5"/>
        <v>0</v>
      </c>
      <c r="P18" s="280"/>
      <c r="Q18" s="182"/>
      <c r="R18" s="66"/>
      <c r="S18" s="66"/>
    </row>
    <row r="19" spans="1:19" ht="15.75" customHeight="1">
      <c r="A19" s="182"/>
      <c r="B19" s="183"/>
      <c r="C19" s="280" t="s">
        <v>824</v>
      </c>
      <c r="D19" s="182">
        <v>300</v>
      </c>
      <c r="E19" s="185">
        <f t="shared" si="1"/>
        <v>300</v>
      </c>
      <c r="F19" s="338">
        <v>0</v>
      </c>
      <c r="G19" s="182">
        <v>0</v>
      </c>
      <c r="H19" s="185">
        <f>(G19+I19)</f>
        <v>0</v>
      </c>
      <c r="I19" s="182">
        <v>0</v>
      </c>
      <c r="J19" s="182">
        <v>300</v>
      </c>
      <c r="K19" s="185">
        <f>(J19+L19)</f>
        <v>300</v>
      </c>
      <c r="L19" s="338">
        <v>0</v>
      </c>
      <c r="M19" s="185">
        <f>(D19-G19-J19)</f>
        <v>0</v>
      </c>
      <c r="N19" s="185">
        <f>(E19-H19-K19)</f>
        <v>0</v>
      </c>
      <c r="O19" s="185">
        <f>(F19-I19-L19)</f>
        <v>0</v>
      </c>
      <c r="P19" s="280"/>
      <c r="Q19" s="182"/>
      <c r="R19" s="66"/>
      <c r="S19" s="66"/>
    </row>
    <row r="20" spans="1:19" ht="15.75" customHeight="1">
      <c r="A20" s="182"/>
      <c r="B20" s="183"/>
      <c r="C20" s="280" t="s">
        <v>726</v>
      </c>
      <c r="D20" s="182">
        <v>300</v>
      </c>
      <c r="E20" s="185">
        <f t="shared" si="1"/>
        <v>300</v>
      </c>
      <c r="F20" s="338">
        <v>0</v>
      </c>
      <c r="G20" s="182">
        <v>0</v>
      </c>
      <c r="H20" s="185">
        <f t="shared" si="2"/>
        <v>0</v>
      </c>
      <c r="I20" s="182">
        <v>0</v>
      </c>
      <c r="J20" s="182">
        <v>300</v>
      </c>
      <c r="K20" s="185">
        <f t="shared" si="3"/>
        <v>300</v>
      </c>
      <c r="L20" s="338">
        <v>0</v>
      </c>
      <c r="M20" s="185">
        <f t="shared" si="4"/>
        <v>0</v>
      </c>
      <c r="N20" s="185">
        <f t="shared" si="5"/>
        <v>0</v>
      </c>
      <c r="O20" s="185">
        <f t="shared" si="5"/>
        <v>0</v>
      </c>
      <c r="P20" s="280"/>
      <c r="Q20" s="182"/>
      <c r="R20" s="66"/>
      <c r="S20" s="66"/>
    </row>
    <row r="21" spans="1:19" ht="15.75" customHeight="1">
      <c r="A21" s="182"/>
      <c r="B21" s="183"/>
      <c r="C21" s="280" t="s">
        <v>727</v>
      </c>
      <c r="D21" s="182">
        <v>215</v>
      </c>
      <c r="E21" s="185">
        <f t="shared" si="1"/>
        <v>215</v>
      </c>
      <c r="F21" s="338">
        <v>0</v>
      </c>
      <c r="G21" s="182">
        <v>0</v>
      </c>
      <c r="H21" s="185">
        <f t="shared" si="2"/>
        <v>0</v>
      </c>
      <c r="I21" s="182">
        <v>0</v>
      </c>
      <c r="J21" s="182">
        <v>215</v>
      </c>
      <c r="K21" s="185">
        <f t="shared" si="3"/>
        <v>215</v>
      </c>
      <c r="L21" s="338">
        <v>0</v>
      </c>
      <c r="M21" s="185">
        <f t="shared" si="4"/>
        <v>0</v>
      </c>
      <c r="N21" s="185">
        <f t="shared" si="5"/>
        <v>0</v>
      </c>
      <c r="O21" s="185">
        <f t="shared" si="5"/>
        <v>0</v>
      </c>
      <c r="P21" s="280"/>
      <c r="Q21" s="182"/>
      <c r="R21" s="66"/>
      <c r="S21" s="66"/>
    </row>
    <row r="22" spans="1:19" ht="15.75" customHeight="1">
      <c r="A22" s="182"/>
      <c r="B22" s="183" t="s">
        <v>439</v>
      </c>
      <c r="C22" s="280" t="s">
        <v>773</v>
      </c>
      <c r="D22" s="182">
        <v>50</v>
      </c>
      <c r="E22" s="185">
        <f t="shared" si="1"/>
        <v>50</v>
      </c>
      <c r="F22" s="338">
        <v>0</v>
      </c>
      <c r="G22" s="182">
        <v>0</v>
      </c>
      <c r="H22" s="185">
        <f t="shared" si="2"/>
        <v>0</v>
      </c>
      <c r="I22" s="182">
        <v>0</v>
      </c>
      <c r="J22" s="182">
        <v>50</v>
      </c>
      <c r="K22" s="185">
        <f t="shared" si="3"/>
        <v>50</v>
      </c>
      <c r="L22" s="338">
        <v>0</v>
      </c>
      <c r="M22" s="185">
        <f aca="true" t="shared" si="6" ref="M22:O24">(D22-G22-J22)</f>
        <v>0</v>
      </c>
      <c r="N22" s="185">
        <f t="shared" si="6"/>
        <v>0</v>
      </c>
      <c r="O22" s="185">
        <f t="shared" si="6"/>
        <v>0</v>
      </c>
      <c r="P22" s="280"/>
      <c r="Q22" s="182"/>
      <c r="R22" s="66"/>
      <c r="S22" s="66"/>
    </row>
    <row r="23" spans="1:19" ht="15.75" customHeight="1">
      <c r="A23" s="182"/>
      <c r="B23" s="183" t="s">
        <v>776</v>
      </c>
      <c r="C23" s="182" t="s">
        <v>774</v>
      </c>
      <c r="D23" s="182">
        <v>120</v>
      </c>
      <c r="E23" s="185">
        <f t="shared" si="1"/>
        <v>120</v>
      </c>
      <c r="F23" s="338">
        <v>0</v>
      </c>
      <c r="G23" s="182">
        <v>0</v>
      </c>
      <c r="H23" s="185">
        <f t="shared" si="2"/>
        <v>0</v>
      </c>
      <c r="I23" s="182">
        <v>0</v>
      </c>
      <c r="J23" s="182">
        <v>120</v>
      </c>
      <c r="K23" s="185">
        <f t="shared" si="3"/>
        <v>120</v>
      </c>
      <c r="L23" s="338">
        <v>0</v>
      </c>
      <c r="M23" s="185">
        <f t="shared" si="6"/>
        <v>0</v>
      </c>
      <c r="N23" s="185">
        <f t="shared" si="6"/>
        <v>0</v>
      </c>
      <c r="O23" s="185">
        <f t="shared" si="6"/>
        <v>0</v>
      </c>
      <c r="P23" s="280"/>
      <c r="Q23" s="182"/>
      <c r="R23" s="66"/>
      <c r="S23" s="66"/>
    </row>
    <row r="24" spans="1:19" ht="15.75" customHeight="1">
      <c r="A24" s="182"/>
      <c r="B24" s="183" t="s">
        <v>777</v>
      </c>
      <c r="C24" s="182" t="s">
        <v>775</v>
      </c>
      <c r="D24" s="182">
        <v>150</v>
      </c>
      <c r="E24" s="185">
        <f t="shared" si="1"/>
        <v>150</v>
      </c>
      <c r="F24" s="338">
        <v>0</v>
      </c>
      <c r="G24" s="182">
        <v>0</v>
      </c>
      <c r="H24" s="185">
        <f t="shared" si="2"/>
        <v>0</v>
      </c>
      <c r="I24" s="182">
        <v>0</v>
      </c>
      <c r="J24" s="182">
        <v>150</v>
      </c>
      <c r="K24" s="185">
        <f t="shared" si="3"/>
        <v>150</v>
      </c>
      <c r="L24" s="338">
        <v>0</v>
      </c>
      <c r="M24" s="185">
        <f t="shared" si="6"/>
        <v>0</v>
      </c>
      <c r="N24" s="185">
        <f t="shared" si="6"/>
        <v>0</v>
      </c>
      <c r="O24" s="185">
        <f t="shared" si="6"/>
        <v>0</v>
      </c>
      <c r="P24" s="280"/>
      <c r="Q24" s="182"/>
      <c r="R24" s="66"/>
      <c r="S24" s="66"/>
    </row>
    <row r="25" spans="1:19" ht="15.75" customHeight="1">
      <c r="A25" s="182"/>
      <c r="B25" s="183" t="s">
        <v>778</v>
      </c>
      <c r="C25" s="182" t="s">
        <v>829</v>
      </c>
      <c r="D25" s="182">
        <v>125</v>
      </c>
      <c r="E25" s="185">
        <f t="shared" si="1"/>
        <v>125</v>
      </c>
      <c r="F25" s="338">
        <v>0</v>
      </c>
      <c r="G25" s="182">
        <v>0</v>
      </c>
      <c r="H25" s="185">
        <f>(G25+I25)</f>
        <v>0</v>
      </c>
      <c r="I25" s="182">
        <v>0</v>
      </c>
      <c r="J25" s="182">
        <v>125</v>
      </c>
      <c r="K25" s="185">
        <f>(J25+L25)</f>
        <v>125</v>
      </c>
      <c r="L25" s="338">
        <v>0</v>
      </c>
      <c r="M25" s="185">
        <f aca="true" t="shared" si="7" ref="M25:O26">(D25-G25-J25)</f>
        <v>0</v>
      </c>
      <c r="N25" s="185">
        <f t="shared" si="7"/>
        <v>0</v>
      </c>
      <c r="O25" s="185">
        <f t="shared" si="7"/>
        <v>0</v>
      </c>
      <c r="P25" s="280"/>
      <c r="Q25" s="182"/>
      <c r="R25" s="66"/>
      <c r="S25" s="66"/>
    </row>
    <row r="26" spans="1:19" ht="15.75" customHeight="1">
      <c r="A26" s="182"/>
      <c r="B26" s="183" t="s">
        <v>779</v>
      </c>
      <c r="C26" s="402" t="s">
        <v>702</v>
      </c>
      <c r="D26" s="182">
        <v>6000</v>
      </c>
      <c r="E26" s="348">
        <f>(D26+F26)</f>
        <v>6000</v>
      </c>
      <c r="F26" s="338">
        <v>0</v>
      </c>
      <c r="G26" s="182">
        <v>0</v>
      </c>
      <c r="H26" s="185">
        <f>(G26+I26)</f>
        <v>0</v>
      </c>
      <c r="I26" s="269">
        <v>0</v>
      </c>
      <c r="J26" s="182">
        <v>6000</v>
      </c>
      <c r="K26" s="185">
        <f>(J26+L26)</f>
        <v>6000</v>
      </c>
      <c r="L26" s="338">
        <v>0</v>
      </c>
      <c r="M26" s="348">
        <f t="shared" si="7"/>
        <v>0</v>
      </c>
      <c r="N26" s="185">
        <f t="shared" si="7"/>
        <v>0</v>
      </c>
      <c r="O26" s="185">
        <f t="shared" si="7"/>
        <v>0</v>
      </c>
      <c r="P26" s="280"/>
      <c r="Q26" s="182"/>
      <c r="R26" s="66"/>
      <c r="S26" s="66"/>
    </row>
    <row r="27" spans="1:19" ht="15.75" customHeight="1">
      <c r="A27" s="182"/>
      <c r="B27" s="183" t="s">
        <v>821</v>
      </c>
      <c r="C27" s="402" t="s">
        <v>843</v>
      </c>
      <c r="D27" s="182">
        <v>2700</v>
      </c>
      <c r="E27" s="348">
        <f>(D27+F27)</f>
        <v>2700</v>
      </c>
      <c r="F27" s="338">
        <v>0</v>
      </c>
      <c r="G27" s="182">
        <v>0</v>
      </c>
      <c r="H27" s="185">
        <f>(G27+I27)</f>
        <v>0</v>
      </c>
      <c r="I27" s="182">
        <v>0</v>
      </c>
      <c r="J27" s="182">
        <v>2700</v>
      </c>
      <c r="K27" s="185">
        <f>(J27+L27)</f>
        <v>2700</v>
      </c>
      <c r="L27" s="338">
        <v>0</v>
      </c>
      <c r="M27" s="185">
        <f aca="true" t="shared" si="8" ref="M27:O28">(D27-G27-J27)</f>
        <v>0</v>
      </c>
      <c r="N27" s="185">
        <f t="shared" si="8"/>
        <v>0</v>
      </c>
      <c r="O27" s="185">
        <f t="shared" si="8"/>
        <v>0</v>
      </c>
      <c r="P27" s="280"/>
      <c r="Q27" s="182"/>
      <c r="R27" s="66"/>
      <c r="S27" s="66"/>
    </row>
    <row r="28" spans="1:19" ht="15.75" customHeight="1">
      <c r="A28" s="182"/>
      <c r="B28" s="183" t="s">
        <v>825</v>
      </c>
      <c r="C28" s="425" t="s">
        <v>856</v>
      </c>
      <c r="D28" s="182">
        <v>1568</v>
      </c>
      <c r="E28" s="348">
        <f>(D28+F28)</f>
        <v>1568</v>
      </c>
      <c r="F28" s="338">
        <v>0</v>
      </c>
      <c r="G28" s="182">
        <v>0</v>
      </c>
      <c r="H28" s="185">
        <f>(G28+I28)</f>
        <v>0</v>
      </c>
      <c r="I28" s="269">
        <v>0</v>
      </c>
      <c r="J28" s="182">
        <v>1568</v>
      </c>
      <c r="K28" s="185">
        <f>(J28+L28)</f>
        <v>1568</v>
      </c>
      <c r="L28" s="338">
        <v>0</v>
      </c>
      <c r="M28" s="348">
        <f t="shared" si="8"/>
        <v>0</v>
      </c>
      <c r="N28" s="185">
        <f t="shared" si="8"/>
        <v>0</v>
      </c>
      <c r="O28" s="185">
        <f t="shared" si="8"/>
        <v>0</v>
      </c>
      <c r="P28" s="280"/>
      <c r="Q28" s="182"/>
      <c r="R28" s="66"/>
      <c r="S28" s="66"/>
    </row>
    <row r="29" spans="1:19" ht="15.75" customHeight="1">
      <c r="A29" s="182"/>
      <c r="B29" s="183" t="s">
        <v>841</v>
      </c>
      <c r="C29" s="425" t="s">
        <v>882</v>
      </c>
      <c r="D29" s="182">
        <v>0</v>
      </c>
      <c r="E29" s="348">
        <f>(D29+F29)</f>
        <v>736</v>
      </c>
      <c r="F29" s="338">
        <v>736</v>
      </c>
      <c r="G29" s="182">
        <v>0</v>
      </c>
      <c r="H29" s="185">
        <f>(G29+I29)</f>
        <v>0</v>
      </c>
      <c r="I29" s="182">
        <v>0</v>
      </c>
      <c r="J29" s="182">
        <v>0</v>
      </c>
      <c r="K29" s="185">
        <f>(J29+L29)</f>
        <v>736</v>
      </c>
      <c r="L29" s="338">
        <v>736</v>
      </c>
      <c r="M29" s="185">
        <f>(D29-G29-J29)</f>
        <v>0</v>
      </c>
      <c r="N29" s="185">
        <f>(E29-H29-K29)</f>
        <v>0</v>
      </c>
      <c r="O29" s="185">
        <f>(F29-I29-L29)</f>
        <v>0</v>
      </c>
      <c r="P29" s="280"/>
      <c r="Q29" s="182" t="s">
        <v>883</v>
      </c>
      <c r="R29" s="66"/>
      <c r="S29" s="66"/>
    </row>
    <row r="30" spans="1:19" ht="15.75" customHeight="1">
      <c r="A30" s="182"/>
      <c r="B30" s="183"/>
      <c r="C30" s="339" t="s">
        <v>251</v>
      </c>
      <c r="D30" s="182"/>
      <c r="E30" s="185"/>
      <c r="F30" s="338"/>
      <c r="G30" s="182"/>
      <c r="H30" s="185"/>
      <c r="I30" s="182"/>
      <c r="J30" s="182"/>
      <c r="K30" s="185"/>
      <c r="L30" s="338"/>
      <c r="M30" s="185"/>
      <c r="N30" s="185"/>
      <c r="O30" s="185"/>
      <c r="P30" s="280"/>
      <c r="Q30" s="182" t="s">
        <v>884</v>
      </c>
      <c r="R30" s="66"/>
      <c r="S30" s="66"/>
    </row>
    <row r="31" spans="1:19" ht="15.75" customHeight="1">
      <c r="A31" s="62"/>
      <c r="B31" s="381" t="s">
        <v>844</v>
      </c>
      <c r="C31" s="182" t="s">
        <v>169</v>
      </c>
      <c r="D31" s="182">
        <v>250</v>
      </c>
      <c r="E31" s="185">
        <f>(D31+F31)</f>
        <v>250</v>
      </c>
      <c r="F31" s="338">
        <v>0</v>
      </c>
      <c r="G31" s="182">
        <v>0</v>
      </c>
      <c r="H31" s="185">
        <f>(G31+I31)</f>
        <v>0</v>
      </c>
      <c r="I31" s="182">
        <v>0</v>
      </c>
      <c r="J31" s="182">
        <v>250</v>
      </c>
      <c r="K31" s="185">
        <f>(J31+L31)</f>
        <v>250</v>
      </c>
      <c r="L31" s="338">
        <v>0</v>
      </c>
      <c r="M31" s="185">
        <f aca="true" t="shared" si="9" ref="M31:O33">(D31-G31-J31)</f>
        <v>0</v>
      </c>
      <c r="N31" s="185">
        <f t="shared" si="9"/>
        <v>0</v>
      </c>
      <c r="O31" s="185">
        <f t="shared" si="9"/>
        <v>0</v>
      </c>
      <c r="P31" s="280"/>
      <c r="Q31" s="182"/>
      <c r="R31" s="66"/>
      <c r="S31" s="66"/>
    </row>
    <row r="32" spans="1:19" ht="15.75" customHeight="1">
      <c r="A32" s="62"/>
      <c r="B32" s="381" t="s">
        <v>861</v>
      </c>
      <c r="C32" s="269" t="s">
        <v>119</v>
      </c>
      <c r="D32" s="182">
        <v>300</v>
      </c>
      <c r="E32" s="185">
        <f>(D32+F32)</f>
        <v>300</v>
      </c>
      <c r="F32" s="338">
        <v>0</v>
      </c>
      <c r="G32" s="182">
        <v>0</v>
      </c>
      <c r="H32" s="185">
        <f>(G32+I32)</f>
        <v>0</v>
      </c>
      <c r="I32" s="182">
        <v>0</v>
      </c>
      <c r="J32" s="182">
        <v>300</v>
      </c>
      <c r="K32" s="185">
        <f>(J32+L32)</f>
        <v>300</v>
      </c>
      <c r="L32" s="338">
        <v>0</v>
      </c>
      <c r="M32" s="185">
        <f t="shared" si="9"/>
        <v>0</v>
      </c>
      <c r="N32" s="185">
        <f t="shared" si="9"/>
        <v>0</v>
      </c>
      <c r="O32" s="185">
        <f t="shared" si="9"/>
        <v>0</v>
      </c>
      <c r="P32" s="280"/>
      <c r="Q32" s="182"/>
      <c r="R32" s="66"/>
      <c r="S32" s="66"/>
    </row>
    <row r="33" spans="1:19" ht="15.75" customHeight="1">
      <c r="A33" s="62"/>
      <c r="B33" s="381" t="s">
        <v>864</v>
      </c>
      <c r="C33" s="182" t="s">
        <v>578</v>
      </c>
      <c r="D33" s="182">
        <v>3000</v>
      </c>
      <c r="E33" s="185">
        <f>(D33+F33)</f>
        <v>3000</v>
      </c>
      <c r="F33" s="338">
        <v>0</v>
      </c>
      <c r="G33" s="182">
        <v>0</v>
      </c>
      <c r="H33" s="185">
        <f>(G33+I33)</f>
        <v>0</v>
      </c>
      <c r="I33" s="182">
        <v>0</v>
      </c>
      <c r="J33" s="182">
        <v>3000</v>
      </c>
      <c r="K33" s="185">
        <f>(J33+L33)</f>
        <v>3000</v>
      </c>
      <c r="L33" s="338">
        <v>0</v>
      </c>
      <c r="M33" s="185">
        <f t="shared" si="9"/>
        <v>0</v>
      </c>
      <c r="N33" s="185">
        <f t="shared" si="9"/>
        <v>0</v>
      </c>
      <c r="O33" s="185">
        <f t="shared" si="9"/>
        <v>0</v>
      </c>
      <c r="P33" s="280"/>
      <c r="Q33" s="182"/>
      <c r="R33" s="66"/>
      <c r="S33" s="66"/>
    </row>
    <row r="34" spans="1:19" ht="15.75" customHeight="1">
      <c r="A34" s="199"/>
      <c r="B34" s="340" t="s">
        <v>90</v>
      </c>
      <c r="C34" s="322" t="s">
        <v>542</v>
      </c>
      <c r="D34" s="200">
        <f>SUM(D7:D33)</f>
        <v>70996</v>
      </c>
      <c r="E34" s="200">
        <f aca="true" t="shared" si="10" ref="E34:O34">SUM(E7:E33)</f>
        <v>71732</v>
      </c>
      <c r="F34" s="200">
        <f t="shared" si="10"/>
        <v>736</v>
      </c>
      <c r="G34" s="200">
        <f t="shared" si="10"/>
        <v>0</v>
      </c>
      <c r="H34" s="200">
        <f t="shared" si="10"/>
        <v>0</v>
      </c>
      <c r="I34" s="200">
        <f t="shared" si="10"/>
        <v>0</v>
      </c>
      <c r="J34" s="200">
        <f t="shared" si="10"/>
        <v>70996</v>
      </c>
      <c r="K34" s="200">
        <f t="shared" si="10"/>
        <v>71732</v>
      </c>
      <c r="L34" s="200">
        <f t="shared" si="10"/>
        <v>736</v>
      </c>
      <c r="M34" s="200">
        <f t="shared" si="10"/>
        <v>0</v>
      </c>
      <c r="N34" s="200">
        <f t="shared" si="10"/>
        <v>0</v>
      </c>
      <c r="O34" s="200">
        <f t="shared" si="10"/>
        <v>0</v>
      </c>
      <c r="P34" s="347"/>
      <c r="Q34" s="199"/>
      <c r="R34" s="66"/>
      <c r="S34" s="66"/>
    </row>
    <row r="35" spans="1:19" ht="15.75" customHeight="1">
      <c r="A35" s="269"/>
      <c r="B35" s="281"/>
      <c r="C35" s="341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80"/>
      <c r="Q35" s="338"/>
      <c r="R35" s="66"/>
      <c r="S35" s="66"/>
    </row>
    <row r="36" spans="1:19" ht="15.75" customHeight="1">
      <c r="A36" s="269"/>
      <c r="B36" s="341" t="s">
        <v>93</v>
      </c>
      <c r="C36" s="485" t="s">
        <v>543</v>
      </c>
      <c r="D36" s="485"/>
      <c r="E36" s="485"/>
      <c r="F36" s="485"/>
      <c r="G36" s="485"/>
      <c r="H36" s="485"/>
      <c r="I36" s="485"/>
      <c r="J36" s="485"/>
      <c r="K36" s="485"/>
      <c r="L36" s="485"/>
      <c r="M36" s="485"/>
      <c r="N36" s="485"/>
      <c r="O36" s="485"/>
      <c r="P36" s="485"/>
      <c r="Q36" s="486"/>
      <c r="R36" s="66"/>
      <c r="S36" s="66"/>
    </row>
    <row r="37" spans="1:19" ht="15.75" customHeight="1">
      <c r="A37" s="180"/>
      <c r="B37" s="342" t="s">
        <v>581</v>
      </c>
      <c r="C37" s="180" t="s">
        <v>419</v>
      </c>
      <c r="D37" s="180">
        <v>29900</v>
      </c>
      <c r="E37" s="181">
        <f>(D37+F37)</f>
        <v>29900</v>
      </c>
      <c r="F37" s="180">
        <v>0</v>
      </c>
      <c r="G37" s="180">
        <v>0</v>
      </c>
      <c r="H37" s="181">
        <f>(G37+I37)</f>
        <v>0</v>
      </c>
      <c r="I37" s="180">
        <v>0</v>
      </c>
      <c r="J37" s="180">
        <v>0</v>
      </c>
      <c r="K37" s="181">
        <f>(J37+L37)</f>
        <v>0</v>
      </c>
      <c r="L37" s="209">
        <v>0</v>
      </c>
      <c r="M37" s="181">
        <f>(D37-G37-J37)</f>
        <v>29900</v>
      </c>
      <c r="N37" s="181">
        <f>(E37-H37-K37)</f>
        <v>29900</v>
      </c>
      <c r="O37" s="181">
        <f>(F37-I37-L37)</f>
        <v>0</v>
      </c>
      <c r="P37" s="280"/>
      <c r="Q37" s="180"/>
      <c r="R37" s="66"/>
      <c r="S37" s="66"/>
    </row>
    <row r="38" spans="1:19" ht="15.75" customHeight="1">
      <c r="A38" s="182"/>
      <c r="B38" s="343" t="s">
        <v>289</v>
      </c>
      <c r="C38" s="337" t="s">
        <v>544</v>
      </c>
      <c r="D38" s="185"/>
      <c r="E38" s="185"/>
      <c r="F38" s="182"/>
      <c r="G38" s="182"/>
      <c r="H38" s="185"/>
      <c r="I38" s="182"/>
      <c r="J38" s="182"/>
      <c r="K38" s="185"/>
      <c r="L38" s="338"/>
      <c r="M38" s="185"/>
      <c r="N38" s="185"/>
      <c r="O38" s="185"/>
      <c r="P38" s="280"/>
      <c r="Q38" s="182"/>
      <c r="R38" s="66"/>
      <c r="S38" s="66"/>
    </row>
    <row r="39" spans="1:19" ht="15.75" customHeight="1">
      <c r="A39" s="182"/>
      <c r="B39" s="343" t="s">
        <v>582</v>
      </c>
      <c r="C39" s="337" t="s">
        <v>584</v>
      </c>
      <c r="D39" s="182"/>
      <c r="E39" s="185"/>
      <c r="F39" s="182"/>
      <c r="G39" s="182"/>
      <c r="H39" s="185"/>
      <c r="I39" s="182"/>
      <c r="J39" s="182"/>
      <c r="K39" s="185"/>
      <c r="L39" s="338"/>
      <c r="M39" s="185"/>
      <c r="N39" s="185"/>
      <c r="O39" s="185"/>
      <c r="P39" s="280"/>
      <c r="Q39" s="182"/>
      <c r="R39" s="66"/>
      <c r="S39" s="66"/>
    </row>
    <row r="40" spans="1:19" ht="15.75" customHeight="1">
      <c r="A40" s="182"/>
      <c r="B40" s="183" t="s">
        <v>289</v>
      </c>
      <c r="C40" s="182" t="s">
        <v>163</v>
      </c>
      <c r="D40" s="182">
        <v>51745</v>
      </c>
      <c r="E40" s="185">
        <f>(D40+F40)</f>
        <v>51745</v>
      </c>
      <c r="F40" s="260">
        <v>0</v>
      </c>
      <c r="G40" s="182">
        <v>0</v>
      </c>
      <c r="H40" s="185">
        <f>(G40+I40)</f>
        <v>0</v>
      </c>
      <c r="I40" s="182">
        <v>0</v>
      </c>
      <c r="J40" s="182">
        <v>0</v>
      </c>
      <c r="K40" s="185">
        <f>(J40+L40)</f>
        <v>0</v>
      </c>
      <c r="L40" s="338">
        <v>0</v>
      </c>
      <c r="M40" s="185">
        <f aca="true" t="shared" si="11" ref="M40:O41">(D40-G40-J40)</f>
        <v>51745</v>
      </c>
      <c r="N40" s="185">
        <f t="shared" si="11"/>
        <v>51745</v>
      </c>
      <c r="O40" s="185">
        <f t="shared" si="11"/>
        <v>0</v>
      </c>
      <c r="P40" s="280"/>
      <c r="Q40" s="182"/>
      <c r="R40" s="66"/>
      <c r="S40" s="66"/>
    </row>
    <row r="41" spans="1:19" ht="15.75" customHeight="1">
      <c r="A41" s="182"/>
      <c r="B41" s="183"/>
      <c r="C41" s="182" t="s">
        <v>791</v>
      </c>
      <c r="D41" s="182">
        <v>6000</v>
      </c>
      <c r="E41" s="185">
        <f>(D41+F41)</f>
        <v>6000</v>
      </c>
      <c r="F41" s="260">
        <v>0</v>
      </c>
      <c r="G41" s="182">
        <v>0</v>
      </c>
      <c r="H41" s="185">
        <f>(G41+I41)</f>
        <v>0</v>
      </c>
      <c r="I41" s="182">
        <v>0</v>
      </c>
      <c r="J41" s="182">
        <v>0</v>
      </c>
      <c r="K41" s="185">
        <f>(J41+L41)</f>
        <v>0</v>
      </c>
      <c r="L41" s="338">
        <v>0</v>
      </c>
      <c r="M41" s="185">
        <f t="shared" si="11"/>
        <v>6000</v>
      </c>
      <c r="N41" s="185">
        <f t="shared" si="11"/>
        <v>6000</v>
      </c>
      <c r="O41" s="185">
        <f t="shared" si="11"/>
        <v>0</v>
      </c>
      <c r="P41" s="280"/>
      <c r="Q41" s="182"/>
      <c r="R41" s="66"/>
      <c r="S41" s="66"/>
    </row>
    <row r="42" spans="1:19" ht="15.75" customHeight="1">
      <c r="A42" s="182"/>
      <c r="B42" s="183" t="s">
        <v>583</v>
      </c>
      <c r="C42" s="337" t="s">
        <v>585</v>
      </c>
      <c r="D42" s="182"/>
      <c r="E42" s="185"/>
      <c r="F42" s="182"/>
      <c r="G42" s="182"/>
      <c r="H42" s="185"/>
      <c r="I42" s="182"/>
      <c r="J42" s="182"/>
      <c r="K42" s="185"/>
      <c r="L42" s="338"/>
      <c r="M42" s="185"/>
      <c r="N42" s="185"/>
      <c r="O42" s="185"/>
      <c r="P42" s="280"/>
      <c r="Q42" s="182"/>
      <c r="R42" s="66"/>
      <c r="S42" s="66"/>
    </row>
    <row r="43" spans="1:19" ht="15.75" customHeight="1">
      <c r="A43" s="182"/>
      <c r="B43" s="183"/>
      <c r="C43" s="182" t="s">
        <v>163</v>
      </c>
      <c r="D43" s="182">
        <v>33500</v>
      </c>
      <c r="E43" s="185">
        <f>(D43+F43)</f>
        <v>33500</v>
      </c>
      <c r="F43" s="182">
        <v>0</v>
      </c>
      <c r="G43" s="182">
        <v>0</v>
      </c>
      <c r="H43" s="185">
        <f>(G43+I43)</f>
        <v>0</v>
      </c>
      <c r="I43" s="182">
        <v>0</v>
      </c>
      <c r="J43" s="182">
        <v>0</v>
      </c>
      <c r="K43" s="185">
        <f>(J43+L43)</f>
        <v>0</v>
      </c>
      <c r="L43" s="338">
        <v>0</v>
      </c>
      <c r="M43" s="185">
        <f aca="true" t="shared" si="12" ref="M43:O45">(D43-G43-J43)</f>
        <v>33500</v>
      </c>
      <c r="N43" s="185">
        <f t="shared" si="12"/>
        <v>33500</v>
      </c>
      <c r="O43" s="185">
        <f t="shared" si="12"/>
        <v>0</v>
      </c>
      <c r="P43" s="280"/>
      <c r="Q43" s="182"/>
      <c r="R43" s="66"/>
      <c r="S43" s="66"/>
    </row>
    <row r="44" spans="1:19" ht="15.75" customHeight="1">
      <c r="A44" s="269"/>
      <c r="B44" s="381"/>
      <c r="C44" s="182" t="s">
        <v>791</v>
      </c>
      <c r="D44" s="269">
        <v>8000</v>
      </c>
      <c r="E44" s="185">
        <f>(D44+F44)</f>
        <v>8000</v>
      </c>
      <c r="F44" s="269">
        <v>0</v>
      </c>
      <c r="G44" s="182">
        <v>0</v>
      </c>
      <c r="H44" s="185">
        <f>(G44+I44)</f>
        <v>0</v>
      </c>
      <c r="I44" s="182">
        <v>0</v>
      </c>
      <c r="J44" s="182">
        <v>0</v>
      </c>
      <c r="K44" s="185">
        <f>(J44+L44)</f>
        <v>0</v>
      </c>
      <c r="L44" s="338">
        <v>0</v>
      </c>
      <c r="M44" s="185">
        <f t="shared" si="12"/>
        <v>8000</v>
      </c>
      <c r="N44" s="185">
        <f t="shared" si="12"/>
        <v>8000</v>
      </c>
      <c r="O44" s="185">
        <f t="shared" si="12"/>
        <v>0</v>
      </c>
      <c r="P44" s="280"/>
      <c r="Q44" s="182"/>
      <c r="R44" s="66"/>
      <c r="S44" s="66"/>
    </row>
    <row r="45" spans="1:19" ht="15.75" customHeight="1">
      <c r="A45" s="269"/>
      <c r="B45" s="381"/>
      <c r="C45" s="269" t="s">
        <v>161</v>
      </c>
      <c r="D45" s="269">
        <v>446</v>
      </c>
      <c r="E45" s="345">
        <f>(D45+F45)</f>
        <v>446</v>
      </c>
      <c r="F45" s="269">
        <v>0</v>
      </c>
      <c r="G45" s="269">
        <v>0</v>
      </c>
      <c r="H45" s="345">
        <f>(G45+I45)</f>
        <v>0</v>
      </c>
      <c r="I45" s="269">
        <v>0</v>
      </c>
      <c r="J45" s="269">
        <v>0</v>
      </c>
      <c r="K45" s="185">
        <f>(J45+L45)</f>
        <v>0</v>
      </c>
      <c r="L45" s="280">
        <v>0</v>
      </c>
      <c r="M45" s="345">
        <f t="shared" si="12"/>
        <v>446</v>
      </c>
      <c r="N45" s="345">
        <f t="shared" si="12"/>
        <v>446</v>
      </c>
      <c r="O45" s="345">
        <f t="shared" si="12"/>
        <v>0</v>
      </c>
      <c r="P45" s="269"/>
      <c r="Q45" s="182"/>
      <c r="R45" s="66"/>
      <c r="S45" s="66"/>
    </row>
    <row r="46" spans="1:19" ht="15.75" customHeight="1">
      <c r="A46" s="182"/>
      <c r="B46" s="183" t="s">
        <v>580</v>
      </c>
      <c r="C46" s="337" t="s">
        <v>586</v>
      </c>
      <c r="D46" s="182"/>
      <c r="E46" s="345"/>
      <c r="F46" s="182"/>
      <c r="G46" s="182"/>
      <c r="H46" s="345"/>
      <c r="I46" s="269"/>
      <c r="J46" s="269"/>
      <c r="K46" s="269"/>
      <c r="L46" s="269"/>
      <c r="M46" s="345"/>
      <c r="N46" s="345"/>
      <c r="O46" s="185"/>
      <c r="P46" s="280"/>
      <c r="Q46" s="182"/>
      <c r="R46" s="66"/>
      <c r="S46" s="66"/>
    </row>
    <row r="47" spans="1:19" ht="15.75" customHeight="1">
      <c r="A47" s="182"/>
      <c r="B47" s="183"/>
      <c r="C47" s="182" t="s">
        <v>163</v>
      </c>
      <c r="D47" s="269">
        <v>27000</v>
      </c>
      <c r="E47" s="345">
        <f aca="true" t="shared" si="13" ref="E47:E55">(D47+F47)</f>
        <v>27000</v>
      </c>
      <c r="F47" s="182">
        <v>0</v>
      </c>
      <c r="G47" s="182">
        <v>0</v>
      </c>
      <c r="H47" s="345">
        <f aca="true" t="shared" si="14" ref="H47:H55">(G47+I47)</f>
        <v>0</v>
      </c>
      <c r="I47" s="269">
        <v>0</v>
      </c>
      <c r="J47" s="269">
        <v>0</v>
      </c>
      <c r="K47" s="185">
        <f aca="true" t="shared" si="15" ref="K47:K53">(J47+L47)</f>
        <v>0</v>
      </c>
      <c r="L47" s="269">
        <v>0</v>
      </c>
      <c r="M47" s="345">
        <f aca="true" t="shared" si="16" ref="M47:O49">(D47-G47-J47)</f>
        <v>27000</v>
      </c>
      <c r="N47" s="345">
        <f t="shared" si="16"/>
        <v>27000</v>
      </c>
      <c r="O47" s="185">
        <f t="shared" si="16"/>
        <v>0</v>
      </c>
      <c r="P47" s="280"/>
      <c r="Q47" s="182"/>
      <c r="R47" s="66"/>
      <c r="S47" s="66"/>
    </row>
    <row r="48" spans="1:19" ht="15.75" customHeight="1">
      <c r="A48" s="182"/>
      <c r="B48" s="381"/>
      <c r="C48" s="182" t="s">
        <v>791</v>
      </c>
      <c r="D48" s="269">
        <v>2000</v>
      </c>
      <c r="E48" s="345">
        <f t="shared" si="13"/>
        <v>2000</v>
      </c>
      <c r="F48" s="269">
        <v>0</v>
      </c>
      <c r="G48" s="182">
        <v>0</v>
      </c>
      <c r="H48" s="185">
        <f>(G48+I48)</f>
        <v>0</v>
      </c>
      <c r="I48" s="182">
        <v>0</v>
      </c>
      <c r="J48" s="182">
        <v>0</v>
      </c>
      <c r="K48" s="185">
        <f>(J48+L48)</f>
        <v>0</v>
      </c>
      <c r="L48" s="338">
        <v>0</v>
      </c>
      <c r="M48" s="185">
        <f t="shared" si="16"/>
        <v>2000</v>
      </c>
      <c r="N48" s="185">
        <f t="shared" si="16"/>
        <v>2000</v>
      </c>
      <c r="O48" s="185">
        <f t="shared" si="16"/>
        <v>0</v>
      </c>
      <c r="P48" s="280"/>
      <c r="Q48" s="182"/>
      <c r="R48" s="66"/>
      <c r="S48" s="66"/>
    </row>
    <row r="49" spans="1:19" ht="15.75" customHeight="1">
      <c r="A49" s="182"/>
      <c r="B49" s="381"/>
      <c r="C49" s="269" t="s">
        <v>161</v>
      </c>
      <c r="D49" s="269">
        <v>592</v>
      </c>
      <c r="E49" s="345">
        <f t="shared" si="13"/>
        <v>592</v>
      </c>
      <c r="F49" s="269">
        <v>0</v>
      </c>
      <c r="G49" s="269">
        <v>0</v>
      </c>
      <c r="H49" s="345">
        <f t="shared" si="14"/>
        <v>0</v>
      </c>
      <c r="I49" s="269">
        <v>0</v>
      </c>
      <c r="J49" s="269">
        <v>0</v>
      </c>
      <c r="K49" s="345">
        <f>(J49+L49)</f>
        <v>0</v>
      </c>
      <c r="L49" s="269">
        <v>0</v>
      </c>
      <c r="M49" s="345">
        <f t="shared" si="16"/>
        <v>592</v>
      </c>
      <c r="N49" s="345">
        <f t="shared" si="16"/>
        <v>592</v>
      </c>
      <c r="O49" s="345">
        <f t="shared" si="16"/>
        <v>0</v>
      </c>
      <c r="P49" s="269"/>
      <c r="Q49" s="182"/>
      <c r="R49" s="66"/>
      <c r="S49" s="66"/>
    </row>
    <row r="50" spans="1:19" ht="15.75" customHeight="1">
      <c r="A50" s="182"/>
      <c r="B50" s="183" t="s">
        <v>588</v>
      </c>
      <c r="C50" s="182" t="s">
        <v>117</v>
      </c>
      <c r="D50" s="269">
        <v>1300</v>
      </c>
      <c r="E50" s="345">
        <f t="shared" si="13"/>
        <v>1300</v>
      </c>
      <c r="F50" s="182">
        <v>0</v>
      </c>
      <c r="G50" s="182">
        <v>0</v>
      </c>
      <c r="H50" s="345">
        <f t="shared" si="14"/>
        <v>1300</v>
      </c>
      <c r="I50" s="269">
        <v>1300</v>
      </c>
      <c r="J50" s="269">
        <v>0</v>
      </c>
      <c r="K50" s="185">
        <f t="shared" si="15"/>
        <v>0</v>
      </c>
      <c r="L50" s="269">
        <v>0</v>
      </c>
      <c r="M50" s="345">
        <f aca="true" t="shared" si="17" ref="M50:O57">(D50-G50-J50)</f>
        <v>1300</v>
      </c>
      <c r="N50" s="345">
        <f t="shared" si="17"/>
        <v>0</v>
      </c>
      <c r="O50" s="185">
        <f t="shared" si="17"/>
        <v>-1300</v>
      </c>
      <c r="P50" s="280"/>
      <c r="Q50" s="182"/>
      <c r="R50" s="66"/>
      <c r="S50" s="66"/>
    </row>
    <row r="51" spans="1:19" ht="15.75" customHeight="1">
      <c r="A51" s="182"/>
      <c r="B51" s="183"/>
      <c r="C51" s="182" t="s">
        <v>587</v>
      </c>
      <c r="D51" s="269">
        <v>200</v>
      </c>
      <c r="E51" s="345">
        <f>(D51+F51)</f>
        <v>200</v>
      </c>
      <c r="F51" s="182">
        <v>0</v>
      </c>
      <c r="G51" s="182">
        <v>0</v>
      </c>
      <c r="H51" s="345">
        <f>(G51+I51)</f>
        <v>200</v>
      </c>
      <c r="I51" s="269">
        <v>200</v>
      </c>
      <c r="J51" s="269">
        <v>0</v>
      </c>
      <c r="K51" s="185">
        <f>(J51+L51)</f>
        <v>0</v>
      </c>
      <c r="L51" s="269">
        <v>0</v>
      </c>
      <c r="M51" s="345">
        <f>(D51-G51-J51)</f>
        <v>200</v>
      </c>
      <c r="N51" s="345">
        <f>(E51-H51-K51)</f>
        <v>0</v>
      </c>
      <c r="O51" s="185">
        <f>(F51-I51-L51)</f>
        <v>-200</v>
      </c>
      <c r="P51" s="280"/>
      <c r="Q51" s="182"/>
      <c r="R51" s="66"/>
      <c r="S51" s="66"/>
    </row>
    <row r="52" spans="1:19" ht="15.75" customHeight="1">
      <c r="A52" s="182"/>
      <c r="B52" s="183" t="s">
        <v>589</v>
      </c>
      <c r="C52" s="182" t="s">
        <v>197</v>
      </c>
      <c r="D52" s="269">
        <v>700</v>
      </c>
      <c r="E52" s="345">
        <f t="shared" si="13"/>
        <v>700</v>
      </c>
      <c r="F52" s="182">
        <v>0</v>
      </c>
      <c r="G52" s="182">
        <v>0</v>
      </c>
      <c r="H52" s="345">
        <f t="shared" si="14"/>
        <v>0</v>
      </c>
      <c r="I52" s="269">
        <v>0</v>
      </c>
      <c r="J52" s="269">
        <v>0</v>
      </c>
      <c r="K52" s="185">
        <f t="shared" si="15"/>
        <v>0</v>
      </c>
      <c r="L52" s="269">
        <v>0</v>
      </c>
      <c r="M52" s="345">
        <f t="shared" si="17"/>
        <v>700</v>
      </c>
      <c r="N52" s="345">
        <f t="shared" si="17"/>
        <v>700</v>
      </c>
      <c r="O52" s="185">
        <f t="shared" si="17"/>
        <v>0</v>
      </c>
      <c r="P52" s="280"/>
      <c r="Q52" s="182"/>
      <c r="R52" s="66"/>
      <c r="S52" s="66"/>
    </row>
    <row r="53" spans="1:19" ht="15.75" customHeight="1">
      <c r="A53" s="186"/>
      <c r="B53" s="419" t="s">
        <v>590</v>
      </c>
      <c r="C53" s="186" t="s">
        <v>545</v>
      </c>
      <c r="D53" s="186">
        <v>800</v>
      </c>
      <c r="E53" s="187">
        <f t="shared" si="13"/>
        <v>800</v>
      </c>
      <c r="F53" s="186">
        <v>0</v>
      </c>
      <c r="G53" s="186">
        <v>0</v>
      </c>
      <c r="H53" s="187">
        <f t="shared" si="14"/>
        <v>0</v>
      </c>
      <c r="I53" s="186">
        <v>0</v>
      </c>
      <c r="J53" s="186">
        <v>0</v>
      </c>
      <c r="K53" s="187">
        <f t="shared" si="15"/>
        <v>0</v>
      </c>
      <c r="L53" s="186">
        <v>0</v>
      </c>
      <c r="M53" s="187">
        <f t="shared" si="17"/>
        <v>800</v>
      </c>
      <c r="N53" s="187">
        <f t="shared" si="17"/>
        <v>800</v>
      </c>
      <c r="O53" s="187">
        <f t="shared" si="17"/>
        <v>0</v>
      </c>
      <c r="P53" s="186"/>
      <c r="Q53" s="186"/>
      <c r="R53" s="66"/>
      <c r="S53" s="66"/>
    </row>
    <row r="54" spans="1:19" ht="15.75" customHeight="1">
      <c r="A54" s="180"/>
      <c r="B54" s="420" t="s">
        <v>591</v>
      </c>
      <c r="C54" s="268" t="s">
        <v>400</v>
      </c>
      <c r="D54" s="435">
        <v>403</v>
      </c>
      <c r="E54" s="436">
        <f t="shared" si="13"/>
        <v>403</v>
      </c>
      <c r="F54" s="421">
        <v>0</v>
      </c>
      <c r="G54" s="421">
        <v>0</v>
      </c>
      <c r="H54" s="436">
        <f t="shared" si="14"/>
        <v>0</v>
      </c>
      <c r="I54" s="435">
        <v>0</v>
      </c>
      <c r="J54" s="435">
        <v>0</v>
      </c>
      <c r="K54" s="181">
        <f aca="true" t="shared" si="18" ref="K54:K59">(J54+L54)</f>
        <v>0</v>
      </c>
      <c r="L54" s="435">
        <v>0</v>
      </c>
      <c r="M54" s="436">
        <f t="shared" si="17"/>
        <v>403</v>
      </c>
      <c r="N54" s="436">
        <f t="shared" si="17"/>
        <v>403</v>
      </c>
      <c r="O54" s="181">
        <f t="shared" si="17"/>
        <v>0</v>
      </c>
      <c r="P54" s="437"/>
      <c r="Q54" s="438"/>
      <c r="R54" s="66"/>
      <c r="S54" s="66"/>
    </row>
    <row r="55" spans="1:19" ht="15.75" customHeight="1">
      <c r="A55" s="182"/>
      <c r="B55" s="183" t="s">
        <v>593</v>
      </c>
      <c r="C55" s="182" t="s">
        <v>592</v>
      </c>
      <c r="D55" s="269">
        <v>850</v>
      </c>
      <c r="E55" s="345">
        <f t="shared" si="13"/>
        <v>850</v>
      </c>
      <c r="F55" s="182">
        <v>0</v>
      </c>
      <c r="G55" s="182">
        <v>0</v>
      </c>
      <c r="H55" s="345">
        <f t="shared" si="14"/>
        <v>0</v>
      </c>
      <c r="I55" s="269">
        <v>0</v>
      </c>
      <c r="J55" s="269">
        <v>0</v>
      </c>
      <c r="K55" s="185">
        <f t="shared" si="18"/>
        <v>0</v>
      </c>
      <c r="L55" s="269">
        <v>0</v>
      </c>
      <c r="M55" s="345">
        <f t="shared" si="17"/>
        <v>850</v>
      </c>
      <c r="N55" s="345">
        <f t="shared" si="17"/>
        <v>850</v>
      </c>
      <c r="O55" s="185">
        <f t="shared" si="17"/>
        <v>0</v>
      </c>
      <c r="P55" s="280"/>
      <c r="Q55" s="182"/>
      <c r="R55" s="66"/>
      <c r="S55" s="66"/>
    </row>
    <row r="56" spans="1:19" ht="15.75" customHeight="1">
      <c r="A56" s="182"/>
      <c r="B56" s="183" t="s">
        <v>594</v>
      </c>
      <c r="C56" s="184" t="s">
        <v>546</v>
      </c>
      <c r="D56" s="182">
        <v>1400</v>
      </c>
      <c r="E56" s="185">
        <f>(D56+F56)</f>
        <v>1400</v>
      </c>
      <c r="F56" s="182">
        <v>0</v>
      </c>
      <c r="G56" s="182">
        <v>0</v>
      </c>
      <c r="H56" s="185">
        <f>(G56+I56)</f>
        <v>0</v>
      </c>
      <c r="I56" s="182">
        <v>0</v>
      </c>
      <c r="J56" s="182">
        <v>0</v>
      </c>
      <c r="K56" s="185">
        <f t="shared" si="18"/>
        <v>0</v>
      </c>
      <c r="L56" s="338">
        <v>0</v>
      </c>
      <c r="M56" s="185">
        <f t="shared" si="17"/>
        <v>1400</v>
      </c>
      <c r="N56" s="185">
        <f t="shared" si="17"/>
        <v>1400</v>
      </c>
      <c r="O56" s="185">
        <f t="shared" si="17"/>
        <v>0</v>
      </c>
      <c r="P56" s="280"/>
      <c r="Q56" s="182"/>
      <c r="R56" s="66"/>
      <c r="S56" s="66"/>
    </row>
    <row r="57" spans="1:19" ht="15.75" customHeight="1">
      <c r="A57" s="182"/>
      <c r="B57" s="259" t="s">
        <v>595</v>
      </c>
      <c r="C57" s="184" t="s">
        <v>204</v>
      </c>
      <c r="D57" s="182">
        <v>50</v>
      </c>
      <c r="E57" s="185">
        <f>(D57+F57)</f>
        <v>50</v>
      </c>
      <c r="F57" s="182">
        <v>0</v>
      </c>
      <c r="G57" s="182">
        <v>0</v>
      </c>
      <c r="H57" s="185">
        <f>(G57+I57)</f>
        <v>0</v>
      </c>
      <c r="I57" s="182">
        <v>0</v>
      </c>
      <c r="J57" s="182">
        <v>0</v>
      </c>
      <c r="K57" s="185">
        <f t="shared" si="18"/>
        <v>0</v>
      </c>
      <c r="L57" s="338">
        <v>0</v>
      </c>
      <c r="M57" s="185">
        <f t="shared" si="17"/>
        <v>50</v>
      </c>
      <c r="N57" s="185">
        <f t="shared" si="17"/>
        <v>50</v>
      </c>
      <c r="O57" s="185">
        <f t="shared" si="17"/>
        <v>0</v>
      </c>
      <c r="P57" s="280"/>
      <c r="Q57" s="182"/>
      <c r="R57" s="66"/>
      <c r="S57" s="66"/>
    </row>
    <row r="58" spans="1:19" ht="15.75" customHeight="1">
      <c r="A58" s="182"/>
      <c r="B58" s="259" t="s">
        <v>596</v>
      </c>
      <c r="C58" s="184" t="s">
        <v>442</v>
      </c>
      <c r="D58" s="182">
        <v>2100</v>
      </c>
      <c r="E58" s="185">
        <f>(D58+F58)</f>
        <v>300</v>
      </c>
      <c r="F58" s="182">
        <v>-1800</v>
      </c>
      <c r="G58" s="182">
        <v>0</v>
      </c>
      <c r="H58" s="185">
        <f>(G58+I58)</f>
        <v>0</v>
      </c>
      <c r="I58" s="182">
        <v>0</v>
      </c>
      <c r="J58" s="182">
        <v>0</v>
      </c>
      <c r="K58" s="185">
        <f t="shared" si="18"/>
        <v>0</v>
      </c>
      <c r="L58" s="338">
        <v>0</v>
      </c>
      <c r="M58" s="185">
        <f aca="true" t="shared" si="19" ref="M58:O59">(D58-G58-J58)</f>
        <v>2100</v>
      </c>
      <c r="N58" s="185">
        <f t="shared" si="19"/>
        <v>300</v>
      </c>
      <c r="O58" s="185">
        <f t="shared" si="19"/>
        <v>-1800</v>
      </c>
      <c r="P58" s="280"/>
      <c r="Q58" s="182"/>
      <c r="R58" s="66"/>
      <c r="S58" s="66"/>
    </row>
    <row r="59" spans="1:19" ht="15.75" customHeight="1">
      <c r="A59" s="182"/>
      <c r="B59" s="433" t="s">
        <v>722</v>
      </c>
      <c r="C59" s="270" t="s">
        <v>723</v>
      </c>
      <c r="D59" s="182">
        <v>1230</v>
      </c>
      <c r="E59" s="185">
        <f>(D59+F59)</f>
        <v>1230</v>
      </c>
      <c r="F59" s="182">
        <v>0</v>
      </c>
      <c r="G59" s="182">
        <v>0</v>
      </c>
      <c r="H59" s="185">
        <f>(G59+I59)</f>
        <v>0</v>
      </c>
      <c r="I59" s="269">
        <v>0</v>
      </c>
      <c r="J59" s="182">
        <v>0</v>
      </c>
      <c r="K59" s="185">
        <f t="shared" si="18"/>
        <v>0</v>
      </c>
      <c r="L59" s="338">
        <v>0</v>
      </c>
      <c r="M59" s="185">
        <f t="shared" si="19"/>
        <v>1230</v>
      </c>
      <c r="N59" s="185">
        <f t="shared" si="19"/>
        <v>1230</v>
      </c>
      <c r="O59" s="185">
        <f t="shared" si="19"/>
        <v>0</v>
      </c>
      <c r="P59" s="280"/>
      <c r="Q59" s="182"/>
      <c r="R59" s="66"/>
      <c r="S59" s="66"/>
    </row>
    <row r="60" spans="1:19" ht="15.75" customHeight="1">
      <c r="A60" s="182"/>
      <c r="B60" s="433" t="s">
        <v>877</v>
      </c>
      <c r="C60" s="270" t="s">
        <v>878</v>
      </c>
      <c r="D60" s="182">
        <v>0</v>
      </c>
      <c r="E60" s="185">
        <f>(D60+F60)</f>
        <v>1800</v>
      </c>
      <c r="F60" s="182">
        <v>1800</v>
      </c>
      <c r="G60" s="182">
        <v>0</v>
      </c>
      <c r="H60" s="185">
        <f>(G60+I60)</f>
        <v>0</v>
      </c>
      <c r="I60" s="182">
        <v>0</v>
      </c>
      <c r="J60" s="182">
        <v>0</v>
      </c>
      <c r="K60" s="185">
        <f>(J60+L60)</f>
        <v>0</v>
      </c>
      <c r="L60" s="338">
        <v>0</v>
      </c>
      <c r="M60" s="185">
        <f>(D60-G60-J60)</f>
        <v>0</v>
      </c>
      <c r="N60" s="185">
        <f>(E60-H60-K60)</f>
        <v>1800</v>
      </c>
      <c r="O60" s="185">
        <f>(F60-I60-L60)</f>
        <v>1800</v>
      </c>
      <c r="P60" s="280"/>
      <c r="Q60" s="182" t="s">
        <v>879</v>
      </c>
      <c r="R60" s="66"/>
      <c r="S60" s="66"/>
    </row>
    <row r="61" spans="1:19" ht="15.75" customHeight="1">
      <c r="A61" s="182"/>
      <c r="B61" s="343" t="s">
        <v>597</v>
      </c>
      <c r="C61" s="269" t="s">
        <v>205</v>
      </c>
      <c r="D61" s="182">
        <v>70</v>
      </c>
      <c r="E61" s="348">
        <f aca="true" t="shared" si="20" ref="E61:E93">(D61+F61)</f>
        <v>70</v>
      </c>
      <c r="F61" s="182">
        <v>0</v>
      </c>
      <c r="G61" s="182">
        <v>0</v>
      </c>
      <c r="H61" s="185">
        <f aca="true" t="shared" si="21" ref="H61:H74">(G61+I61)</f>
        <v>0</v>
      </c>
      <c r="I61" s="269">
        <v>0</v>
      </c>
      <c r="J61" s="182">
        <v>0</v>
      </c>
      <c r="K61" s="185">
        <f aca="true" t="shared" si="22" ref="K61:K74">(J61+L61)</f>
        <v>0</v>
      </c>
      <c r="L61" s="182">
        <v>0</v>
      </c>
      <c r="M61" s="348">
        <f aca="true" t="shared" si="23" ref="M61:O62">(D61-G61-J61)</f>
        <v>70</v>
      </c>
      <c r="N61" s="185">
        <f t="shared" si="23"/>
        <v>70</v>
      </c>
      <c r="O61" s="185">
        <f t="shared" si="23"/>
        <v>0</v>
      </c>
      <c r="P61" s="280"/>
      <c r="Q61" s="182"/>
      <c r="R61" s="66"/>
      <c r="S61" s="66"/>
    </row>
    <row r="62" spans="1:19" ht="15.75" customHeight="1">
      <c r="A62" s="182"/>
      <c r="B62" s="343" t="s">
        <v>599</v>
      </c>
      <c r="C62" s="269" t="s">
        <v>598</v>
      </c>
      <c r="D62" s="182">
        <v>951</v>
      </c>
      <c r="E62" s="348">
        <f t="shared" si="20"/>
        <v>951</v>
      </c>
      <c r="F62" s="182">
        <v>0</v>
      </c>
      <c r="G62" s="182">
        <v>0</v>
      </c>
      <c r="H62" s="185">
        <f t="shared" si="21"/>
        <v>0</v>
      </c>
      <c r="I62" s="269">
        <v>0</v>
      </c>
      <c r="J62" s="182">
        <v>0</v>
      </c>
      <c r="K62" s="185">
        <f t="shared" si="22"/>
        <v>0</v>
      </c>
      <c r="L62" s="182">
        <v>0</v>
      </c>
      <c r="M62" s="348">
        <f t="shared" si="23"/>
        <v>951</v>
      </c>
      <c r="N62" s="185">
        <f t="shared" si="23"/>
        <v>951</v>
      </c>
      <c r="O62" s="185">
        <f t="shared" si="23"/>
        <v>0</v>
      </c>
      <c r="P62" s="280"/>
      <c r="Q62" s="182"/>
      <c r="R62" s="66"/>
      <c r="S62" s="66"/>
    </row>
    <row r="63" spans="1:19" ht="15.75" customHeight="1">
      <c r="A63" s="182"/>
      <c r="B63" s="343" t="s">
        <v>600</v>
      </c>
      <c r="C63" s="269" t="s">
        <v>191</v>
      </c>
      <c r="D63" s="182">
        <v>1200</v>
      </c>
      <c r="E63" s="348">
        <f t="shared" si="20"/>
        <v>1200</v>
      </c>
      <c r="F63" s="182">
        <v>0</v>
      </c>
      <c r="G63" s="182">
        <v>0</v>
      </c>
      <c r="H63" s="185">
        <f t="shared" si="21"/>
        <v>0</v>
      </c>
      <c r="I63" s="269">
        <v>0</v>
      </c>
      <c r="J63" s="182">
        <v>0</v>
      </c>
      <c r="K63" s="185">
        <f t="shared" si="22"/>
        <v>0</v>
      </c>
      <c r="L63" s="182">
        <v>0</v>
      </c>
      <c r="M63" s="348">
        <f aca="true" t="shared" si="24" ref="M63:O64">(D63-G63-J63)</f>
        <v>1200</v>
      </c>
      <c r="N63" s="185">
        <f t="shared" si="24"/>
        <v>1200</v>
      </c>
      <c r="O63" s="185">
        <f t="shared" si="24"/>
        <v>0</v>
      </c>
      <c r="P63" s="280"/>
      <c r="Q63" s="182"/>
      <c r="R63" s="66"/>
      <c r="S63" s="66"/>
    </row>
    <row r="64" spans="1:19" ht="15.75" customHeight="1">
      <c r="A64" s="182"/>
      <c r="B64" s="343" t="s">
        <v>601</v>
      </c>
      <c r="C64" s="269" t="s">
        <v>192</v>
      </c>
      <c r="D64" s="182">
        <v>108</v>
      </c>
      <c r="E64" s="348">
        <f t="shared" si="20"/>
        <v>108</v>
      </c>
      <c r="F64" s="182">
        <v>0</v>
      </c>
      <c r="G64" s="182">
        <v>0</v>
      </c>
      <c r="H64" s="185">
        <f t="shared" si="21"/>
        <v>0</v>
      </c>
      <c r="I64" s="269">
        <v>0</v>
      </c>
      <c r="J64" s="182">
        <v>0</v>
      </c>
      <c r="K64" s="185">
        <f t="shared" si="22"/>
        <v>0</v>
      </c>
      <c r="L64" s="182">
        <v>0</v>
      </c>
      <c r="M64" s="348">
        <f t="shared" si="24"/>
        <v>108</v>
      </c>
      <c r="N64" s="185">
        <f t="shared" si="24"/>
        <v>108</v>
      </c>
      <c r="O64" s="185">
        <f t="shared" si="24"/>
        <v>0</v>
      </c>
      <c r="P64" s="280"/>
      <c r="Q64" s="182"/>
      <c r="R64" s="66"/>
      <c r="S64" s="66"/>
    </row>
    <row r="65" spans="1:19" ht="15.75" customHeight="1">
      <c r="A65" s="182"/>
      <c r="B65" s="343" t="s">
        <v>602</v>
      </c>
      <c r="C65" s="269" t="s">
        <v>193</v>
      </c>
      <c r="D65" s="182">
        <v>600</v>
      </c>
      <c r="E65" s="348">
        <f t="shared" si="20"/>
        <v>600</v>
      </c>
      <c r="F65" s="182">
        <v>0</v>
      </c>
      <c r="G65" s="182">
        <v>0</v>
      </c>
      <c r="H65" s="185">
        <f t="shared" si="21"/>
        <v>0</v>
      </c>
      <c r="I65" s="269">
        <v>0</v>
      </c>
      <c r="J65" s="182">
        <v>0</v>
      </c>
      <c r="K65" s="185">
        <f t="shared" si="22"/>
        <v>0</v>
      </c>
      <c r="L65" s="182">
        <v>0</v>
      </c>
      <c r="M65" s="348">
        <f aca="true" t="shared" si="25" ref="M65:O69">(D65-G65-J65)</f>
        <v>600</v>
      </c>
      <c r="N65" s="185">
        <f t="shared" si="25"/>
        <v>600</v>
      </c>
      <c r="O65" s="185">
        <f t="shared" si="25"/>
        <v>0</v>
      </c>
      <c r="P65" s="280"/>
      <c r="Q65" s="182"/>
      <c r="R65" s="66"/>
      <c r="S65" s="66"/>
    </row>
    <row r="66" spans="1:19" ht="15.75" customHeight="1">
      <c r="A66" s="182"/>
      <c r="B66" s="343" t="s">
        <v>604</v>
      </c>
      <c r="C66" s="269" t="s">
        <v>603</v>
      </c>
      <c r="D66" s="182">
        <v>800</v>
      </c>
      <c r="E66" s="348">
        <f>(D66+F66)</f>
        <v>800</v>
      </c>
      <c r="F66" s="182">
        <v>0</v>
      </c>
      <c r="G66" s="182">
        <v>0</v>
      </c>
      <c r="H66" s="185">
        <f t="shared" si="21"/>
        <v>0</v>
      </c>
      <c r="I66" s="269">
        <v>0</v>
      </c>
      <c r="J66" s="182">
        <v>0</v>
      </c>
      <c r="K66" s="185">
        <f t="shared" si="22"/>
        <v>0</v>
      </c>
      <c r="L66" s="182">
        <v>0</v>
      </c>
      <c r="M66" s="348">
        <f>(D66-G66-J66)</f>
        <v>800</v>
      </c>
      <c r="N66" s="185">
        <f>(E66-H66-K66)</f>
        <v>800</v>
      </c>
      <c r="O66" s="185">
        <f>(F66-I66-L66)</f>
        <v>0</v>
      </c>
      <c r="P66" s="280"/>
      <c r="Q66" s="182"/>
      <c r="R66" s="66"/>
      <c r="S66" s="66"/>
    </row>
    <row r="67" spans="1:19" ht="15.75" customHeight="1">
      <c r="A67" s="182"/>
      <c r="B67" s="343" t="s">
        <v>605</v>
      </c>
      <c r="C67" s="269" t="s">
        <v>606</v>
      </c>
      <c r="D67" s="182">
        <v>50</v>
      </c>
      <c r="E67" s="348">
        <f t="shared" si="20"/>
        <v>50</v>
      </c>
      <c r="F67" s="182">
        <v>0</v>
      </c>
      <c r="G67" s="182">
        <v>0</v>
      </c>
      <c r="H67" s="185">
        <f t="shared" si="21"/>
        <v>0</v>
      </c>
      <c r="I67" s="269">
        <v>0</v>
      </c>
      <c r="J67" s="182">
        <v>0</v>
      </c>
      <c r="K67" s="185">
        <f t="shared" si="22"/>
        <v>0</v>
      </c>
      <c r="L67" s="182">
        <v>0</v>
      </c>
      <c r="M67" s="348">
        <f t="shared" si="25"/>
        <v>50</v>
      </c>
      <c r="N67" s="185">
        <f t="shared" si="25"/>
        <v>50</v>
      </c>
      <c r="O67" s="185">
        <f t="shared" si="25"/>
        <v>0</v>
      </c>
      <c r="P67" s="280"/>
      <c r="Q67" s="182"/>
      <c r="R67" s="66"/>
      <c r="S67" s="66"/>
    </row>
    <row r="68" spans="1:19" ht="15.75" customHeight="1">
      <c r="A68" s="182"/>
      <c r="B68" s="343" t="s">
        <v>607</v>
      </c>
      <c r="C68" s="269" t="s">
        <v>609</v>
      </c>
      <c r="D68" s="182">
        <v>500</v>
      </c>
      <c r="E68" s="348">
        <f t="shared" si="20"/>
        <v>500</v>
      </c>
      <c r="F68" s="182">
        <v>0</v>
      </c>
      <c r="G68" s="182">
        <v>0</v>
      </c>
      <c r="H68" s="185">
        <f t="shared" si="21"/>
        <v>0</v>
      </c>
      <c r="I68" s="269">
        <v>0</v>
      </c>
      <c r="J68" s="182">
        <v>0</v>
      </c>
      <c r="K68" s="185">
        <f t="shared" si="22"/>
        <v>0</v>
      </c>
      <c r="L68" s="182">
        <v>0</v>
      </c>
      <c r="M68" s="348">
        <f t="shared" si="25"/>
        <v>500</v>
      </c>
      <c r="N68" s="185">
        <f t="shared" si="25"/>
        <v>500</v>
      </c>
      <c r="O68" s="185">
        <f t="shared" si="25"/>
        <v>0</v>
      </c>
      <c r="P68" s="280"/>
      <c r="Q68" s="182"/>
      <c r="R68" s="66"/>
      <c r="S68" s="66"/>
    </row>
    <row r="69" spans="1:19" ht="15.75" customHeight="1">
      <c r="A69" s="182"/>
      <c r="B69" s="343" t="s">
        <v>608</v>
      </c>
      <c r="C69" s="269" t="s">
        <v>610</v>
      </c>
      <c r="D69" s="182">
        <v>34000</v>
      </c>
      <c r="E69" s="348">
        <f t="shared" si="20"/>
        <v>34000</v>
      </c>
      <c r="F69" s="182">
        <v>0</v>
      </c>
      <c r="G69" s="182">
        <v>0</v>
      </c>
      <c r="H69" s="185">
        <f t="shared" si="21"/>
        <v>0</v>
      </c>
      <c r="I69" s="269">
        <v>0</v>
      </c>
      <c r="J69" s="182">
        <v>0</v>
      </c>
      <c r="K69" s="185">
        <f t="shared" si="22"/>
        <v>0</v>
      </c>
      <c r="L69" s="182">
        <v>0</v>
      </c>
      <c r="M69" s="348">
        <f t="shared" si="25"/>
        <v>34000</v>
      </c>
      <c r="N69" s="185">
        <f t="shared" si="25"/>
        <v>34000</v>
      </c>
      <c r="O69" s="185">
        <f t="shared" si="25"/>
        <v>0</v>
      </c>
      <c r="P69" s="280"/>
      <c r="Q69" s="182"/>
      <c r="R69" s="66"/>
      <c r="S69" s="66"/>
    </row>
    <row r="70" spans="1:19" ht="15.75" customHeight="1">
      <c r="A70" s="182"/>
      <c r="B70" s="343" t="s">
        <v>611</v>
      </c>
      <c r="C70" s="269" t="s">
        <v>691</v>
      </c>
      <c r="D70" s="182">
        <v>276</v>
      </c>
      <c r="E70" s="348">
        <f t="shared" si="20"/>
        <v>483</v>
      </c>
      <c r="F70" s="182">
        <v>207</v>
      </c>
      <c r="G70" s="182">
        <v>0</v>
      </c>
      <c r="H70" s="185">
        <f t="shared" si="21"/>
        <v>0</v>
      </c>
      <c r="I70" s="269">
        <v>0</v>
      </c>
      <c r="J70" s="182">
        <v>0</v>
      </c>
      <c r="K70" s="185">
        <f t="shared" si="22"/>
        <v>0</v>
      </c>
      <c r="L70" s="182">
        <v>0</v>
      </c>
      <c r="M70" s="348">
        <f aca="true" t="shared" si="26" ref="M70:O77">(D70-G70-J70)</f>
        <v>276</v>
      </c>
      <c r="N70" s="185">
        <f t="shared" si="26"/>
        <v>483</v>
      </c>
      <c r="O70" s="185">
        <f t="shared" si="26"/>
        <v>207</v>
      </c>
      <c r="P70" s="280"/>
      <c r="Q70" s="182"/>
      <c r="R70" s="66"/>
      <c r="S70" s="66"/>
    </row>
    <row r="71" spans="1:19" ht="15.75" customHeight="1">
      <c r="A71" s="182"/>
      <c r="B71" s="343" t="s">
        <v>612</v>
      </c>
      <c r="C71" s="269" t="s">
        <v>692</v>
      </c>
      <c r="D71" s="182">
        <v>123</v>
      </c>
      <c r="E71" s="348">
        <f t="shared" si="20"/>
        <v>123</v>
      </c>
      <c r="F71" s="182">
        <v>0</v>
      </c>
      <c r="G71" s="182">
        <v>0</v>
      </c>
      <c r="H71" s="185">
        <f t="shared" si="21"/>
        <v>0</v>
      </c>
      <c r="I71" s="269">
        <v>0</v>
      </c>
      <c r="J71" s="182">
        <v>0</v>
      </c>
      <c r="K71" s="185">
        <f t="shared" si="22"/>
        <v>0</v>
      </c>
      <c r="L71" s="182">
        <v>0</v>
      </c>
      <c r="M71" s="348">
        <f t="shared" si="26"/>
        <v>123</v>
      </c>
      <c r="N71" s="185">
        <f t="shared" si="26"/>
        <v>123</v>
      </c>
      <c r="O71" s="185">
        <f t="shared" si="26"/>
        <v>0</v>
      </c>
      <c r="P71" s="280"/>
      <c r="Q71" s="182"/>
      <c r="R71" s="66"/>
      <c r="S71" s="66"/>
    </row>
    <row r="72" spans="1:19" ht="15.75" customHeight="1">
      <c r="A72" s="182"/>
      <c r="B72" s="344"/>
      <c r="C72" s="269" t="s">
        <v>693</v>
      </c>
      <c r="D72" s="182">
        <v>58</v>
      </c>
      <c r="E72" s="348">
        <f t="shared" si="20"/>
        <v>58</v>
      </c>
      <c r="F72" s="182">
        <v>0</v>
      </c>
      <c r="G72" s="182">
        <v>0</v>
      </c>
      <c r="H72" s="185">
        <f t="shared" si="21"/>
        <v>0</v>
      </c>
      <c r="I72" s="269">
        <v>0</v>
      </c>
      <c r="J72" s="182">
        <v>0</v>
      </c>
      <c r="K72" s="185">
        <f t="shared" si="22"/>
        <v>0</v>
      </c>
      <c r="L72" s="182">
        <v>0</v>
      </c>
      <c r="M72" s="348">
        <f t="shared" si="26"/>
        <v>58</v>
      </c>
      <c r="N72" s="185">
        <f t="shared" si="26"/>
        <v>58</v>
      </c>
      <c r="O72" s="185">
        <f t="shared" si="26"/>
        <v>0</v>
      </c>
      <c r="P72" s="280"/>
      <c r="Q72" s="182"/>
      <c r="R72" s="66"/>
      <c r="S72" s="66"/>
    </row>
    <row r="73" spans="1:19" ht="15.75" customHeight="1">
      <c r="A73" s="182"/>
      <c r="B73" s="344"/>
      <c r="C73" s="269" t="s">
        <v>694</v>
      </c>
      <c r="D73" s="182">
        <v>98</v>
      </c>
      <c r="E73" s="348">
        <f t="shared" si="20"/>
        <v>98</v>
      </c>
      <c r="F73" s="182">
        <v>0</v>
      </c>
      <c r="G73" s="182">
        <v>0</v>
      </c>
      <c r="H73" s="185">
        <f t="shared" si="21"/>
        <v>0</v>
      </c>
      <c r="I73" s="269">
        <v>0</v>
      </c>
      <c r="J73" s="182">
        <v>0</v>
      </c>
      <c r="K73" s="185">
        <f t="shared" si="22"/>
        <v>0</v>
      </c>
      <c r="L73" s="182">
        <v>0</v>
      </c>
      <c r="M73" s="348">
        <f t="shared" si="26"/>
        <v>98</v>
      </c>
      <c r="N73" s="185">
        <f t="shared" si="26"/>
        <v>98</v>
      </c>
      <c r="O73" s="185">
        <f t="shared" si="26"/>
        <v>0</v>
      </c>
      <c r="P73" s="280"/>
      <c r="Q73" s="182"/>
      <c r="R73" s="66"/>
      <c r="S73" s="66"/>
    </row>
    <row r="74" spans="1:19" ht="15.75" customHeight="1">
      <c r="A74" s="182"/>
      <c r="B74" s="343" t="s">
        <v>613</v>
      </c>
      <c r="C74" s="269" t="s">
        <v>695</v>
      </c>
      <c r="D74" s="182">
        <v>0</v>
      </c>
      <c r="E74" s="348">
        <f t="shared" si="20"/>
        <v>0</v>
      </c>
      <c r="F74" s="182">
        <v>0</v>
      </c>
      <c r="G74" s="182">
        <v>0</v>
      </c>
      <c r="H74" s="185">
        <f t="shared" si="21"/>
        <v>0</v>
      </c>
      <c r="I74" s="269">
        <v>0</v>
      </c>
      <c r="J74" s="182">
        <v>0</v>
      </c>
      <c r="K74" s="185">
        <f t="shared" si="22"/>
        <v>0</v>
      </c>
      <c r="L74" s="182">
        <v>0</v>
      </c>
      <c r="M74" s="348">
        <f t="shared" si="26"/>
        <v>0</v>
      </c>
      <c r="N74" s="185">
        <f t="shared" si="26"/>
        <v>0</v>
      </c>
      <c r="O74" s="185">
        <f t="shared" si="26"/>
        <v>0</v>
      </c>
      <c r="P74" s="280"/>
      <c r="Q74" s="182"/>
      <c r="R74" s="66"/>
      <c r="S74" s="66"/>
    </row>
    <row r="75" spans="1:19" ht="15.75" customHeight="1">
      <c r="A75" s="182"/>
      <c r="B75" s="343" t="s">
        <v>614</v>
      </c>
      <c r="C75" s="269" t="s">
        <v>788</v>
      </c>
      <c r="D75" s="182">
        <v>330</v>
      </c>
      <c r="E75" s="348">
        <f aca="true" t="shared" si="27" ref="E75:E81">(D75+F75)</f>
        <v>330</v>
      </c>
      <c r="F75" s="182">
        <v>0</v>
      </c>
      <c r="G75" s="182">
        <v>0</v>
      </c>
      <c r="H75" s="185">
        <f aca="true" t="shared" si="28" ref="H75:H80">(G75+I75)</f>
        <v>0</v>
      </c>
      <c r="I75" s="269">
        <v>0</v>
      </c>
      <c r="J75" s="182">
        <v>0</v>
      </c>
      <c r="K75" s="185">
        <f aca="true" t="shared" si="29" ref="K75:K80">(J75+L75)</f>
        <v>0</v>
      </c>
      <c r="L75" s="182">
        <v>0</v>
      </c>
      <c r="M75" s="348">
        <f t="shared" si="26"/>
        <v>330</v>
      </c>
      <c r="N75" s="185">
        <f t="shared" si="26"/>
        <v>330</v>
      </c>
      <c r="O75" s="185">
        <f t="shared" si="26"/>
        <v>0</v>
      </c>
      <c r="P75" s="280"/>
      <c r="Q75" s="182"/>
      <c r="R75" s="66"/>
      <c r="S75" s="66"/>
    </row>
    <row r="76" spans="1:19" ht="15.75" customHeight="1">
      <c r="A76" s="182"/>
      <c r="B76" s="343" t="s">
        <v>615</v>
      </c>
      <c r="C76" s="269" t="s">
        <v>789</v>
      </c>
      <c r="D76" s="182">
        <v>300</v>
      </c>
      <c r="E76" s="348">
        <f t="shared" si="27"/>
        <v>300</v>
      </c>
      <c r="F76" s="182">
        <v>0</v>
      </c>
      <c r="G76" s="182">
        <v>0</v>
      </c>
      <c r="H76" s="185">
        <f t="shared" si="28"/>
        <v>0</v>
      </c>
      <c r="I76" s="269">
        <v>0</v>
      </c>
      <c r="J76" s="182">
        <v>0</v>
      </c>
      <c r="K76" s="185">
        <f t="shared" si="29"/>
        <v>0</v>
      </c>
      <c r="L76" s="182">
        <v>0</v>
      </c>
      <c r="M76" s="348">
        <f t="shared" si="26"/>
        <v>300</v>
      </c>
      <c r="N76" s="185">
        <f t="shared" si="26"/>
        <v>300</v>
      </c>
      <c r="O76" s="185">
        <f t="shared" si="26"/>
        <v>0</v>
      </c>
      <c r="P76" s="280"/>
      <c r="Q76" s="182"/>
      <c r="R76" s="66"/>
      <c r="S76" s="66"/>
    </row>
    <row r="77" spans="1:19" ht="15.75" customHeight="1">
      <c r="A77" s="182"/>
      <c r="B77" s="343" t="s">
        <v>616</v>
      </c>
      <c r="C77" s="269" t="s">
        <v>790</v>
      </c>
      <c r="D77" s="182">
        <v>150</v>
      </c>
      <c r="E77" s="348">
        <f t="shared" si="27"/>
        <v>150</v>
      </c>
      <c r="F77" s="182">
        <v>0</v>
      </c>
      <c r="G77" s="182">
        <v>0</v>
      </c>
      <c r="H77" s="185">
        <f t="shared" si="28"/>
        <v>0</v>
      </c>
      <c r="I77" s="269">
        <v>0</v>
      </c>
      <c r="J77" s="182">
        <v>0</v>
      </c>
      <c r="K77" s="185">
        <f t="shared" si="29"/>
        <v>0</v>
      </c>
      <c r="L77" s="182">
        <v>0</v>
      </c>
      <c r="M77" s="348">
        <f t="shared" si="26"/>
        <v>150</v>
      </c>
      <c r="N77" s="185">
        <f t="shared" si="26"/>
        <v>150</v>
      </c>
      <c r="O77" s="185">
        <f t="shared" si="26"/>
        <v>0</v>
      </c>
      <c r="P77" s="280"/>
      <c r="Q77" s="182"/>
      <c r="R77" s="66"/>
      <c r="S77" s="66"/>
    </row>
    <row r="78" spans="1:19" ht="15.75" customHeight="1">
      <c r="A78" s="182"/>
      <c r="B78" s="343" t="s">
        <v>625</v>
      </c>
      <c r="C78" s="269" t="s">
        <v>792</v>
      </c>
      <c r="D78" s="182">
        <v>3381</v>
      </c>
      <c r="E78" s="348">
        <f t="shared" si="27"/>
        <v>6981</v>
      </c>
      <c r="F78" s="182">
        <v>3600</v>
      </c>
      <c r="G78" s="182">
        <v>0</v>
      </c>
      <c r="H78" s="185">
        <f t="shared" si="28"/>
        <v>0</v>
      </c>
      <c r="I78" s="269">
        <v>0</v>
      </c>
      <c r="J78" s="182">
        <v>0</v>
      </c>
      <c r="K78" s="185">
        <f t="shared" si="29"/>
        <v>0</v>
      </c>
      <c r="L78" s="182">
        <v>0</v>
      </c>
      <c r="M78" s="348">
        <f aca="true" t="shared" si="30" ref="M78:O80">(D78-G78-J78)</f>
        <v>3381</v>
      </c>
      <c r="N78" s="185">
        <f t="shared" si="30"/>
        <v>6981</v>
      </c>
      <c r="O78" s="185">
        <f t="shared" si="30"/>
        <v>3600</v>
      </c>
      <c r="P78" s="280"/>
      <c r="Q78" s="182"/>
      <c r="R78" s="66"/>
      <c r="S78" s="66"/>
    </row>
    <row r="79" spans="1:19" ht="15.75" customHeight="1">
      <c r="A79" s="182"/>
      <c r="B79" s="343" t="s">
        <v>793</v>
      </c>
      <c r="C79" s="425" t="s">
        <v>801</v>
      </c>
      <c r="D79" s="182">
        <v>550</v>
      </c>
      <c r="E79" s="348">
        <f t="shared" si="27"/>
        <v>550</v>
      </c>
      <c r="F79" s="182">
        <v>0</v>
      </c>
      <c r="G79" s="182">
        <v>0</v>
      </c>
      <c r="H79" s="185">
        <f t="shared" si="28"/>
        <v>0</v>
      </c>
      <c r="I79" s="269">
        <v>0</v>
      </c>
      <c r="J79" s="182">
        <v>0</v>
      </c>
      <c r="K79" s="185">
        <f t="shared" si="29"/>
        <v>0</v>
      </c>
      <c r="L79" s="182">
        <v>0</v>
      </c>
      <c r="M79" s="348">
        <f t="shared" si="30"/>
        <v>550</v>
      </c>
      <c r="N79" s="185">
        <f t="shared" si="30"/>
        <v>550</v>
      </c>
      <c r="O79" s="185">
        <f t="shared" si="30"/>
        <v>0</v>
      </c>
      <c r="P79" s="280"/>
      <c r="Q79" s="182"/>
      <c r="R79" s="66"/>
      <c r="S79" s="66"/>
    </row>
    <row r="80" spans="1:19" ht="15.75" customHeight="1">
      <c r="A80" s="182"/>
      <c r="B80" s="343" t="s">
        <v>794</v>
      </c>
      <c r="C80" s="425" t="s">
        <v>652</v>
      </c>
      <c r="D80" s="182">
        <v>600</v>
      </c>
      <c r="E80" s="348">
        <f t="shared" si="27"/>
        <v>600</v>
      </c>
      <c r="F80" s="182">
        <v>0</v>
      </c>
      <c r="G80" s="182">
        <v>0</v>
      </c>
      <c r="H80" s="185">
        <f t="shared" si="28"/>
        <v>0</v>
      </c>
      <c r="I80" s="269">
        <v>0</v>
      </c>
      <c r="J80" s="182">
        <v>0</v>
      </c>
      <c r="K80" s="185">
        <f t="shared" si="29"/>
        <v>0</v>
      </c>
      <c r="L80" s="182">
        <v>0</v>
      </c>
      <c r="M80" s="348">
        <f t="shared" si="30"/>
        <v>600</v>
      </c>
      <c r="N80" s="185">
        <f t="shared" si="30"/>
        <v>600</v>
      </c>
      <c r="O80" s="185">
        <f t="shared" si="30"/>
        <v>0</v>
      </c>
      <c r="P80" s="280"/>
      <c r="Q80" s="182"/>
      <c r="R80" s="66"/>
      <c r="S80" s="66"/>
    </row>
    <row r="81" spans="1:19" ht="15.75" customHeight="1">
      <c r="A81" s="182"/>
      <c r="B81" s="343" t="s">
        <v>881</v>
      </c>
      <c r="C81" s="182" t="s">
        <v>840</v>
      </c>
      <c r="D81" s="182">
        <v>0</v>
      </c>
      <c r="E81" s="348">
        <f t="shared" si="27"/>
        <v>541</v>
      </c>
      <c r="F81" s="182">
        <v>541</v>
      </c>
      <c r="G81" s="182">
        <v>0</v>
      </c>
      <c r="H81" s="185">
        <f>(G81+I81)</f>
        <v>0</v>
      </c>
      <c r="I81" s="269">
        <v>0</v>
      </c>
      <c r="J81" s="182">
        <v>0</v>
      </c>
      <c r="K81" s="185">
        <f>(J81+L81)</f>
        <v>0</v>
      </c>
      <c r="L81" s="182">
        <v>0</v>
      </c>
      <c r="M81" s="348">
        <f>(D81-G81-J81)</f>
        <v>0</v>
      </c>
      <c r="N81" s="185">
        <f>(E81-H81-K81)</f>
        <v>541</v>
      </c>
      <c r="O81" s="185">
        <f>(F81-I81-L81)</f>
        <v>541</v>
      </c>
      <c r="P81" s="280"/>
      <c r="Q81" s="182" t="s">
        <v>880</v>
      </c>
      <c r="R81" s="66"/>
      <c r="S81" s="66"/>
    </row>
    <row r="82" spans="1:19" ht="15.75" customHeight="1">
      <c r="A82" s="182"/>
      <c r="B82" s="343"/>
      <c r="C82" s="339" t="s">
        <v>251</v>
      </c>
      <c r="D82" s="182"/>
      <c r="E82" s="348"/>
      <c r="F82" s="182"/>
      <c r="G82" s="182"/>
      <c r="H82" s="185"/>
      <c r="I82" s="269"/>
      <c r="J82" s="182"/>
      <c r="K82" s="185"/>
      <c r="L82" s="182"/>
      <c r="M82" s="348"/>
      <c r="N82" s="185"/>
      <c r="O82" s="185"/>
      <c r="P82" s="280"/>
      <c r="Q82" s="182"/>
      <c r="R82" s="66"/>
      <c r="S82" s="66"/>
    </row>
    <row r="83" spans="1:19" ht="15.75" customHeight="1">
      <c r="A83" s="182"/>
      <c r="B83" s="343" t="s">
        <v>795</v>
      </c>
      <c r="C83" s="182" t="s">
        <v>617</v>
      </c>
      <c r="D83" s="182"/>
      <c r="E83" s="348"/>
      <c r="F83" s="182"/>
      <c r="G83" s="182"/>
      <c r="H83" s="185"/>
      <c r="I83" s="269"/>
      <c r="J83" s="182"/>
      <c r="K83" s="185"/>
      <c r="L83" s="182"/>
      <c r="M83" s="348"/>
      <c r="N83" s="185"/>
      <c r="O83" s="185"/>
      <c r="P83" s="280"/>
      <c r="Q83" s="182"/>
      <c r="R83" s="66"/>
      <c r="S83" s="66"/>
    </row>
    <row r="84" spans="1:19" ht="15.75" customHeight="1">
      <c r="A84" s="182"/>
      <c r="B84" s="343"/>
      <c r="C84" s="269" t="s">
        <v>618</v>
      </c>
      <c r="D84" s="182">
        <v>660</v>
      </c>
      <c r="E84" s="348">
        <f aca="true" t="shared" si="31" ref="E84:E89">(D84+F84)</f>
        <v>660</v>
      </c>
      <c r="F84" s="182">
        <v>0</v>
      </c>
      <c r="G84" s="182">
        <v>0</v>
      </c>
      <c r="H84" s="185">
        <f aca="true" t="shared" si="32" ref="H84:H89">(G84+I84)</f>
        <v>0</v>
      </c>
      <c r="I84" s="269">
        <v>0</v>
      </c>
      <c r="J84" s="182">
        <v>0</v>
      </c>
      <c r="K84" s="185">
        <f aca="true" t="shared" si="33" ref="K84:K89">(J84+L84)</f>
        <v>0</v>
      </c>
      <c r="L84" s="182">
        <v>0</v>
      </c>
      <c r="M84" s="348">
        <f aca="true" t="shared" si="34" ref="M84:M89">(D84-G84-J84)</f>
        <v>660</v>
      </c>
      <c r="N84" s="185">
        <f aca="true" t="shared" si="35" ref="N84:N89">(E84-H84-K84)</f>
        <v>660</v>
      </c>
      <c r="O84" s="185">
        <f aca="true" t="shared" si="36" ref="O84:O89">(F84-I84-L84)</f>
        <v>0</v>
      </c>
      <c r="P84" s="280"/>
      <c r="Q84" s="182"/>
      <c r="R84" s="66"/>
      <c r="S84" s="66"/>
    </row>
    <row r="85" spans="1:19" ht="15.75" customHeight="1">
      <c r="A85" s="182"/>
      <c r="B85" s="343"/>
      <c r="C85" s="269" t="s">
        <v>619</v>
      </c>
      <c r="D85" s="182">
        <v>945</v>
      </c>
      <c r="E85" s="348">
        <f t="shared" si="31"/>
        <v>945</v>
      </c>
      <c r="F85" s="182">
        <v>0</v>
      </c>
      <c r="G85" s="182">
        <v>0</v>
      </c>
      <c r="H85" s="185">
        <f t="shared" si="32"/>
        <v>0</v>
      </c>
      <c r="I85" s="269">
        <v>0</v>
      </c>
      <c r="J85" s="182">
        <v>0</v>
      </c>
      <c r="K85" s="185">
        <f t="shared" si="33"/>
        <v>0</v>
      </c>
      <c r="L85" s="182">
        <v>0</v>
      </c>
      <c r="M85" s="348">
        <f t="shared" si="34"/>
        <v>945</v>
      </c>
      <c r="N85" s="185">
        <f t="shared" si="35"/>
        <v>945</v>
      </c>
      <c r="O85" s="185">
        <f t="shared" si="36"/>
        <v>0</v>
      </c>
      <c r="P85" s="280"/>
      <c r="Q85" s="182"/>
      <c r="R85" s="66"/>
      <c r="S85" s="66"/>
    </row>
    <row r="86" spans="1:19" ht="15.75" customHeight="1">
      <c r="A86" s="182"/>
      <c r="B86" s="343" t="s">
        <v>796</v>
      </c>
      <c r="C86" s="269" t="s">
        <v>620</v>
      </c>
      <c r="D86" s="182">
        <v>13000</v>
      </c>
      <c r="E86" s="348">
        <f t="shared" si="31"/>
        <v>13000</v>
      </c>
      <c r="F86" s="182">
        <v>0</v>
      </c>
      <c r="G86" s="182">
        <v>0</v>
      </c>
      <c r="H86" s="185">
        <f t="shared" si="32"/>
        <v>0</v>
      </c>
      <c r="I86" s="269">
        <v>0</v>
      </c>
      <c r="J86" s="182">
        <v>0</v>
      </c>
      <c r="K86" s="185">
        <f t="shared" si="33"/>
        <v>0</v>
      </c>
      <c r="L86" s="182">
        <v>0</v>
      </c>
      <c r="M86" s="348">
        <f t="shared" si="34"/>
        <v>13000</v>
      </c>
      <c r="N86" s="185">
        <f t="shared" si="35"/>
        <v>13000</v>
      </c>
      <c r="O86" s="185">
        <f t="shared" si="36"/>
        <v>0</v>
      </c>
      <c r="P86" s="280"/>
      <c r="Q86" s="182"/>
      <c r="R86" s="66"/>
      <c r="S86" s="66"/>
    </row>
    <row r="87" spans="1:19" ht="15.75" customHeight="1">
      <c r="A87" s="182"/>
      <c r="B87" s="343" t="s">
        <v>797</v>
      </c>
      <c r="C87" s="269" t="s">
        <v>621</v>
      </c>
      <c r="D87" s="182">
        <v>0</v>
      </c>
      <c r="E87" s="348">
        <f t="shared" si="31"/>
        <v>0</v>
      </c>
      <c r="F87" s="182">
        <v>0</v>
      </c>
      <c r="G87" s="182">
        <v>0</v>
      </c>
      <c r="H87" s="185">
        <f t="shared" si="32"/>
        <v>0</v>
      </c>
      <c r="I87" s="269">
        <v>0</v>
      </c>
      <c r="J87" s="182">
        <v>0</v>
      </c>
      <c r="K87" s="185">
        <f t="shared" si="33"/>
        <v>0</v>
      </c>
      <c r="L87" s="182">
        <v>0</v>
      </c>
      <c r="M87" s="348">
        <f t="shared" si="34"/>
        <v>0</v>
      </c>
      <c r="N87" s="185">
        <f t="shared" si="35"/>
        <v>0</v>
      </c>
      <c r="O87" s="185">
        <f t="shared" si="36"/>
        <v>0</v>
      </c>
      <c r="P87" s="280"/>
      <c r="Q87" s="182"/>
      <c r="R87" s="66"/>
      <c r="S87" s="66"/>
    </row>
    <row r="88" spans="1:19" ht="15.75" customHeight="1">
      <c r="A88" s="182"/>
      <c r="B88" s="343" t="s">
        <v>798</v>
      </c>
      <c r="C88" s="182" t="s">
        <v>206</v>
      </c>
      <c r="D88" s="182">
        <v>3145</v>
      </c>
      <c r="E88" s="348">
        <f t="shared" si="31"/>
        <v>3145</v>
      </c>
      <c r="F88" s="182">
        <v>0</v>
      </c>
      <c r="G88" s="182">
        <v>0</v>
      </c>
      <c r="H88" s="185">
        <f t="shared" si="32"/>
        <v>0</v>
      </c>
      <c r="I88" s="269">
        <v>0</v>
      </c>
      <c r="J88" s="182">
        <v>0</v>
      </c>
      <c r="K88" s="185">
        <f t="shared" si="33"/>
        <v>0</v>
      </c>
      <c r="L88" s="182">
        <v>0</v>
      </c>
      <c r="M88" s="348">
        <f t="shared" si="34"/>
        <v>3145</v>
      </c>
      <c r="N88" s="185">
        <f t="shared" si="35"/>
        <v>3145</v>
      </c>
      <c r="O88" s="185">
        <f t="shared" si="36"/>
        <v>0</v>
      </c>
      <c r="P88" s="280"/>
      <c r="Q88" s="182"/>
      <c r="R88" s="66"/>
      <c r="S88" s="66"/>
    </row>
    <row r="89" spans="1:19" ht="15.75" customHeight="1">
      <c r="A89" s="182"/>
      <c r="B89" s="343" t="s">
        <v>816</v>
      </c>
      <c r="C89" s="269" t="s">
        <v>622</v>
      </c>
      <c r="D89" s="182">
        <v>17</v>
      </c>
      <c r="E89" s="348">
        <f t="shared" si="31"/>
        <v>17</v>
      </c>
      <c r="F89" s="182">
        <v>0</v>
      </c>
      <c r="G89" s="182">
        <v>0</v>
      </c>
      <c r="H89" s="185">
        <f t="shared" si="32"/>
        <v>0</v>
      </c>
      <c r="I89" s="269">
        <v>0</v>
      </c>
      <c r="J89" s="182">
        <v>0</v>
      </c>
      <c r="K89" s="185">
        <f t="shared" si="33"/>
        <v>0</v>
      </c>
      <c r="L89" s="182">
        <v>0</v>
      </c>
      <c r="M89" s="348">
        <f t="shared" si="34"/>
        <v>17</v>
      </c>
      <c r="N89" s="185">
        <f t="shared" si="35"/>
        <v>17</v>
      </c>
      <c r="O89" s="185">
        <f t="shared" si="36"/>
        <v>0</v>
      </c>
      <c r="P89" s="280"/>
      <c r="Q89" s="182"/>
      <c r="R89" s="66"/>
      <c r="S89" s="66"/>
    </row>
    <row r="90" spans="1:19" ht="15.75" customHeight="1">
      <c r="A90" s="182"/>
      <c r="B90" s="343"/>
      <c r="C90" s="269" t="s">
        <v>623</v>
      </c>
      <c r="D90" s="182">
        <v>34</v>
      </c>
      <c r="E90" s="348">
        <f t="shared" si="20"/>
        <v>34</v>
      </c>
      <c r="F90" s="182">
        <v>0</v>
      </c>
      <c r="G90" s="182">
        <v>0</v>
      </c>
      <c r="H90" s="185">
        <f>(G90+I90)</f>
        <v>0</v>
      </c>
      <c r="I90" s="269">
        <v>0</v>
      </c>
      <c r="J90" s="182">
        <v>0</v>
      </c>
      <c r="K90" s="185">
        <f>(J90+L90)</f>
        <v>0</v>
      </c>
      <c r="L90" s="182">
        <v>0</v>
      </c>
      <c r="M90" s="348">
        <f aca="true" t="shared" si="37" ref="M90:O93">(D90-G90-J90)</f>
        <v>34</v>
      </c>
      <c r="N90" s="185">
        <f t="shared" si="37"/>
        <v>34</v>
      </c>
      <c r="O90" s="185">
        <f t="shared" si="37"/>
        <v>0</v>
      </c>
      <c r="P90" s="280"/>
      <c r="Q90" s="182"/>
      <c r="R90" s="66"/>
      <c r="S90" s="66"/>
    </row>
    <row r="91" spans="1:17" s="208" customFormat="1" ht="15.75" customHeight="1">
      <c r="A91" s="182"/>
      <c r="B91" s="343" t="s">
        <v>817</v>
      </c>
      <c r="C91" s="280" t="s">
        <v>688</v>
      </c>
      <c r="D91" s="182">
        <v>173</v>
      </c>
      <c r="E91" s="348">
        <f t="shared" si="20"/>
        <v>173</v>
      </c>
      <c r="F91" s="182">
        <v>0</v>
      </c>
      <c r="G91" s="182">
        <v>0</v>
      </c>
      <c r="H91" s="185">
        <f>(G91+I91)</f>
        <v>0</v>
      </c>
      <c r="I91" s="269">
        <v>0</v>
      </c>
      <c r="J91" s="182">
        <v>0</v>
      </c>
      <c r="K91" s="185">
        <f>(J91+L91)</f>
        <v>0</v>
      </c>
      <c r="L91" s="182">
        <v>0</v>
      </c>
      <c r="M91" s="348">
        <f t="shared" si="37"/>
        <v>173</v>
      </c>
      <c r="N91" s="185">
        <f t="shared" si="37"/>
        <v>173</v>
      </c>
      <c r="O91" s="185">
        <f t="shared" si="37"/>
        <v>0</v>
      </c>
      <c r="P91" s="280"/>
      <c r="Q91" s="182"/>
    </row>
    <row r="92" spans="1:17" s="208" customFormat="1" ht="15.75" customHeight="1">
      <c r="A92" s="182"/>
      <c r="B92" s="343"/>
      <c r="C92" s="280" t="s">
        <v>624</v>
      </c>
      <c r="D92" s="182">
        <v>300</v>
      </c>
      <c r="E92" s="348">
        <f t="shared" si="20"/>
        <v>300</v>
      </c>
      <c r="F92" s="182">
        <v>0</v>
      </c>
      <c r="G92" s="182">
        <v>0</v>
      </c>
      <c r="H92" s="185">
        <f>(G92+I92)</f>
        <v>0</v>
      </c>
      <c r="I92" s="269">
        <v>0</v>
      </c>
      <c r="J92" s="182">
        <v>0</v>
      </c>
      <c r="K92" s="185">
        <f>(J92+L92)</f>
        <v>0</v>
      </c>
      <c r="L92" s="182">
        <v>0</v>
      </c>
      <c r="M92" s="348">
        <f t="shared" si="37"/>
        <v>300</v>
      </c>
      <c r="N92" s="185">
        <f t="shared" si="37"/>
        <v>300</v>
      </c>
      <c r="O92" s="185">
        <f t="shared" si="37"/>
        <v>0</v>
      </c>
      <c r="P92" s="280"/>
      <c r="Q92" s="182"/>
    </row>
    <row r="93" spans="1:19" ht="15.75" customHeight="1">
      <c r="A93" s="182"/>
      <c r="B93" s="343" t="s">
        <v>855</v>
      </c>
      <c r="C93" s="184" t="s">
        <v>436</v>
      </c>
      <c r="D93" s="182">
        <v>100</v>
      </c>
      <c r="E93" s="348">
        <f t="shared" si="20"/>
        <v>100</v>
      </c>
      <c r="F93" s="182">
        <v>0</v>
      </c>
      <c r="G93" s="182">
        <v>0</v>
      </c>
      <c r="H93" s="185">
        <f>(G93+I93)</f>
        <v>0</v>
      </c>
      <c r="I93" s="269">
        <v>0</v>
      </c>
      <c r="J93" s="182">
        <v>0</v>
      </c>
      <c r="K93" s="185">
        <f>(J93+L93)</f>
        <v>0</v>
      </c>
      <c r="L93" s="182">
        <v>0</v>
      </c>
      <c r="M93" s="348">
        <f t="shared" si="37"/>
        <v>100</v>
      </c>
      <c r="N93" s="185">
        <f t="shared" si="37"/>
        <v>100</v>
      </c>
      <c r="O93" s="185">
        <f t="shared" si="37"/>
        <v>0</v>
      </c>
      <c r="P93" s="280"/>
      <c r="Q93" s="182"/>
      <c r="R93" s="66"/>
      <c r="S93" s="66"/>
    </row>
    <row r="94" spans="1:19" ht="15.75" customHeight="1">
      <c r="A94" s="182"/>
      <c r="B94" s="343"/>
      <c r="C94" s="186"/>
      <c r="D94" s="186"/>
      <c r="E94" s="348"/>
      <c r="F94" s="182"/>
      <c r="G94" s="182"/>
      <c r="H94" s="185"/>
      <c r="I94" s="269"/>
      <c r="J94" s="186"/>
      <c r="K94" s="345"/>
      <c r="L94" s="186"/>
      <c r="M94" s="185"/>
      <c r="N94" s="185"/>
      <c r="O94" s="185"/>
      <c r="P94" s="280"/>
      <c r="Q94" s="186"/>
      <c r="R94" s="66"/>
      <c r="S94" s="66"/>
    </row>
    <row r="95" spans="1:19" ht="15.75" customHeight="1">
      <c r="A95" s="199"/>
      <c r="B95" s="349" t="s">
        <v>93</v>
      </c>
      <c r="C95" s="199" t="s">
        <v>543</v>
      </c>
      <c r="D95" s="200">
        <f aca="true" t="shared" si="38" ref="D95:O95">SUM(D37:D94)</f>
        <v>230735</v>
      </c>
      <c r="E95" s="200">
        <f t="shared" si="38"/>
        <v>235083</v>
      </c>
      <c r="F95" s="200">
        <f t="shared" si="38"/>
        <v>4348</v>
      </c>
      <c r="G95" s="200">
        <f t="shared" si="38"/>
        <v>0</v>
      </c>
      <c r="H95" s="200">
        <f t="shared" si="38"/>
        <v>1500</v>
      </c>
      <c r="I95" s="200">
        <f t="shared" si="38"/>
        <v>1500</v>
      </c>
      <c r="J95" s="200">
        <f t="shared" si="38"/>
        <v>0</v>
      </c>
      <c r="K95" s="200">
        <f t="shared" si="38"/>
        <v>0</v>
      </c>
      <c r="L95" s="200">
        <f t="shared" si="38"/>
        <v>0</v>
      </c>
      <c r="M95" s="200">
        <f t="shared" si="38"/>
        <v>230735</v>
      </c>
      <c r="N95" s="200">
        <f t="shared" si="38"/>
        <v>233583</v>
      </c>
      <c r="O95" s="200">
        <f t="shared" si="38"/>
        <v>2848</v>
      </c>
      <c r="P95" s="280"/>
      <c r="Q95" s="199"/>
      <c r="R95" s="66"/>
      <c r="S95" s="66"/>
    </row>
    <row r="96" spans="1:19" ht="15.75" customHeight="1">
      <c r="A96" s="186" t="s">
        <v>522</v>
      </c>
      <c r="B96" s="343" t="s">
        <v>364</v>
      </c>
      <c r="C96" s="340" t="s">
        <v>497</v>
      </c>
      <c r="D96" s="200">
        <f aca="true" t="shared" si="39" ref="D96:O96">(D34+D95)</f>
        <v>301731</v>
      </c>
      <c r="E96" s="200">
        <f t="shared" si="39"/>
        <v>306815</v>
      </c>
      <c r="F96" s="200">
        <f t="shared" si="39"/>
        <v>5084</v>
      </c>
      <c r="G96" s="200">
        <f t="shared" si="39"/>
        <v>0</v>
      </c>
      <c r="H96" s="200">
        <f t="shared" si="39"/>
        <v>1500</v>
      </c>
      <c r="I96" s="200">
        <f t="shared" si="39"/>
        <v>1500</v>
      </c>
      <c r="J96" s="200">
        <f t="shared" si="39"/>
        <v>70996</v>
      </c>
      <c r="K96" s="200">
        <f t="shared" si="39"/>
        <v>71732</v>
      </c>
      <c r="L96" s="200">
        <f t="shared" si="39"/>
        <v>736</v>
      </c>
      <c r="M96" s="200">
        <f t="shared" si="39"/>
        <v>230735</v>
      </c>
      <c r="N96" s="200">
        <f t="shared" si="39"/>
        <v>233583</v>
      </c>
      <c r="O96" s="200">
        <f t="shared" si="39"/>
        <v>2848</v>
      </c>
      <c r="P96" s="280"/>
      <c r="Q96" s="199"/>
      <c r="R96" s="66"/>
      <c r="S96" s="66"/>
    </row>
    <row r="97" spans="1:19" ht="15.75" customHeight="1">
      <c r="A97" s="180"/>
      <c r="B97" s="180"/>
      <c r="C97" s="180" t="s">
        <v>547</v>
      </c>
      <c r="D97" s="181">
        <f>(G97+M97)</f>
        <v>230735</v>
      </c>
      <c r="E97" s="181">
        <f>(H97+N97)</f>
        <v>235083</v>
      </c>
      <c r="F97" s="181">
        <f>(I97+O97)</f>
        <v>4348</v>
      </c>
      <c r="G97" s="181">
        <f>(G96)</f>
        <v>0</v>
      </c>
      <c r="H97" s="181">
        <f>(H96)</f>
        <v>1500</v>
      </c>
      <c r="I97" s="181">
        <f>(I96)</f>
        <v>1500</v>
      </c>
      <c r="J97" s="350">
        <v>0</v>
      </c>
      <c r="K97" s="350">
        <v>0</v>
      </c>
      <c r="L97" s="350">
        <v>0</v>
      </c>
      <c r="M97" s="181">
        <f>(M96-M98)</f>
        <v>230735</v>
      </c>
      <c r="N97" s="181">
        <f>(N96-N98)</f>
        <v>233583</v>
      </c>
      <c r="O97" s="181">
        <f>(O96-O98)</f>
        <v>2848</v>
      </c>
      <c r="P97" s="180"/>
      <c r="Q97" s="180"/>
      <c r="R97" s="66"/>
      <c r="S97" s="66"/>
    </row>
    <row r="98" spans="1:19" ht="15.75" customHeight="1">
      <c r="A98" s="186"/>
      <c r="B98" s="186"/>
      <c r="C98" s="186" t="s">
        <v>548</v>
      </c>
      <c r="D98" s="187">
        <f>(J96)</f>
        <v>70996</v>
      </c>
      <c r="E98" s="187">
        <f>(K96)</f>
        <v>71732</v>
      </c>
      <c r="F98" s="187">
        <f>(L96)</f>
        <v>736</v>
      </c>
      <c r="G98" s="186">
        <v>0</v>
      </c>
      <c r="H98" s="186">
        <v>0</v>
      </c>
      <c r="I98" s="186">
        <v>0</v>
      </c>
      <c r="J98" s="187">
        <f>(J96)</f>
        <v>70996</v>
      </c>
      <c r="K98" s="187">
        <f>(K96)</f>
        <v>71732</v>
      </c>
      <c r="L98" s="187">
        <f>(L96)</f>
        <v>736</v>
      </c>
      <c r="M98" s="346">
        <v>0</v>
      </c>
      <c r="N98" s="346">
        <v>0</v>
      </c>
      <c r="O98" s="346">
        <v>0</v>
      </c>
      <c r="P98" s="186"/>
      <c r="Q98" s="186"/>
      <c r="R98" s="66"/>
      <c r="S98" s="66"/>
    </row>
    <row r="99" spans="1:19" ht="15.75" customHeight="1">
      <c r="A99" s="208"/>
      <c r="B99" s="208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66"/>
      <c r="S99" s="66"/>
    </row>
    <row r="100" spans="1:19" ht="15.75" customHeight="1">
      <c r="A100" s="208"/>
      <c r="B100" s="208"/>
      <c r="C100" s="208"/>
      <c r="D100" s="208"/>
      <c r="E100" s="208">
        <f>SUM(E40:E49,E84:E87)</f>
        <v>143888</v>
      </c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66"/>
      <c r="S100" s="66"/>
    </row>
    <row r="101" spans="1:19" ht="15.75" customHeight="1">
      <c r="A101" s="208"/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66"/>
      <c r="S101" s="66"/>
    </row>
    <row r="102" spans="1:19" ht="15.75" customHeight="1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</row>
    <row r="103" spans="1:19" ht="15.75" customHeight="1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</row>
    <row r="104" spans="1:19" ht="15.75" customHeight="1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</row>
    <row r="105" spans="1:19" ht="15.75" customHeight="1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</row>
    <row r="106" spans="1:19" ht="15.75" customHeight="1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</row>
    <row r="107" spans="1:19" ht="15.75" customHeight="1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</row>
    <row r="108" spans="1:19" ht="15.75" customHeight="1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</row>
    <row r="109" spans="1:19" ht="15.75" customHeight="1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</row>
    <row r="110" spans="1:19" ht="15.75" customHeight="1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</row>
    <row r="111" spans="1:19" ht="15.75" customHeight="1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</row>
    <row r="112" spans="1:19" ht="15.75" customHeight="1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</row>
    <row r="113" spans="1:19" ht="15.75" customHeight="1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</row>
    <row r="114" spans="1:19" ht="15.75" customHeight="1">
      <c r="A114" s="66"/>
      <c r="B114" s="66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66"/>
      <c r="Q114" s="92"/>
      <c r="R114" s="66"/>
      <c r="S114" s="66"/>
    </row>
    <row r="115" spans="1:19" ht="15.75" customHeight="1">
      <c r="A115" s="66"/>
      <c r="B115" s="66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66"/>
      <c r="Q115" s="92"/>
      <c r="R115" s="66"/>
      <c r="S115" s="66"/>
    </row>
    <row r="116" spans="1:19" ht="15.75" customHeight="1">
      <c r="A116" s="66"/>
      <c r="B116" s="66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66"/>
      <c r="Q116" s="92"/>
      <c r="R116" s="66"/>
      <c r="S116" s="66"/>
    </row>
    <row r="117" spans="1:19" ht="15.75" customHeight="1">
      <c r="A117" s="66"/>
      <c r="B117" s="66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66"/>
      <c r="Q117" s="92"/>
      <c r="R117" s="66"/>
      <c r="S117" s="66"/>
    </row>
    <row r="118" spans="1:19" ht="15.75" customHeight="1">
      <c r="A118" s="66"/>
      <c r="B118" s="66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66"/>
      <c r="Q118" s="92"/>
      <c r="R118" s="66"/>
      <c r="S118" s="66"/>
    </row>
    <row r="119" spans="1:19" ht="15.75" customHeight="1">
      <c r="A119" s="66"/>
      <c r="B119" s="66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66"/>
      <c r="Q119" s="92"/>
      <c r="R119" s="66"/>
      <c r="S119" s="66"/>
    </row>
    <row r="120" spans="1:19" ht="15.75" customHeight="1">
      <c r="A120" s="66"/>
      <c r="B120" s="66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66"/>
      <c r="Q120" s="92"/>
      <c r="R120" s="66"/>
      <c r="S120" s="66"/>
    </row>
    <row r="121" spans="1:19" ht="15.75" customHeight="1">
      <c r="A121" s="66"/>
      <c r="B121" s="66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66"/>
      <c r="Q121" s="92"/>
      <c r="R121" s="66"/>
      <c r="S121" s="66"/>
    </row>
    <row r="122" spans="1:19" ht="15.75" customHeight="1">
      <c r="A122" s="66"/>
      <c r="B122" s="66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66"/>
      <c r="Q122" s="92"/>
      <c r="R122" s="66"/>
      <c r="S122" s="66"/>
    </row>
    <row r="123" spans="1:19" ht="15.75" customHeight="1">
      <c r="A123" s="66"/>
      <c r="B123" s="66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66"/>
      <c r="Q123" s="66"/>
      <c r="R123" s="66"/>
      <c r="S123" s="66"/>
    </row>
    <row r="124" spans="1:19" ht="15.75" customHeight="1">
      <c r="A124" s="66"/>
      <c r="B124" s="66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66"/>
      <c r="Q124" s="66"/>
      <c r="R124" s="66"/>
      <c r="S124" s="66"/>
    </row>
    <row r="125" spans="1:19" ht="15.75" customHeight="1">
      <c r="A125" s="66"/>
      <c r="B125" s="66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66"/>
      <c r="Q125" s="66"/>
      <c r="R125" s="66"/>
      <c r="S125" s="66"/>
    </row>
    <row r="126" spans="1:19" ht="15.75" customHeight="1">
      <c r="A126" s="66"/>
      <c r="B126" s="66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66"/>
      <c r="Q126" s="66"/>
      <c r="R126" s="66"/>
      <c r="S126" s="66"/>
    </row>
    <row r="127" spans="1:19" ht="15.75" customHeight="1">
      <c r="A127" s="66"/>
      <c r="B127" s="66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66"/>
      <c r="Q127" s="66"/>
      <c r="R127" s="66"/>
      <c r="S127" s="66"/>
    </row>
    <row r="128" spans="1:19" ht="15.75" customHeight="1">
      <c r="A128" s="66"/>
      <c r="B128" s="66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66"/>
      <c r="Q128" s="66"/>
      <c r="R128" s="66"/>
      <c r="S128" s="66"/>
    </row>
    <row r="129" spans="1:19" ht="15.75" customHeight="1">
      <c r="A129" s="66"/>
      <c r="B129" s="66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66"/>
      <c r="Q129" s="66"/>
      <c r="R129" s="66"/>
      <c r="S129" s="66"/>
    </row>
    <row r="130" spans="1:19" ht="15.75" customHeight="1">
      <c r="A130" s="66"/>
      <c r="B130" s="66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66"/>
      <c r="Q130" s="66"/>
      <c r="R130" s="66"/>
      <c r="S130" s="66"/>
    </row>
    <row r="131" spans="1:19" ht="15.75" customHeight="1">
      <c r="A131" s="66"/>
      <c r="B131" s="66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66"/>
      <c r="Q131" s="66"/>
      <c r="R131" s="66"/>
      <c r="S131" s="66"/>
    </row>
    <row r="132" spans="1:19" ht="15.75" customHeight="1">
      <c r="A132" s="66"/>
      <c r="B132" s="66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66"/>
      <c r="Q132" s="66"/>
      <c r="R132" s="66"/>
      <c r="S132" s="66"/>
    </row>
    <row r="133" spans="1:19" ht="15.75" customHeight="1">
      <c r="A133" s="66"/>
      <c r="B133" s="66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66"/>
      <c r="Q133" s="66"/>
      <c r="R133" s="66"/>
      <c r="S133" s="66"/>
    </row>
    <row r="134" spans="1:19" ht="15.75" customHeight="1">
      <c r="A134" s="66"/>
      <c r="B134" s="66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66"/>
      <c r="Q134" s="66"/>
      <c r="R134" s="66"/>
      <c r="S134" s="66"/>
    </row>
    <row r="135" spans="1:19" ht="15.75" customHeight="1">
      <c r="A135" s="66"/>
      <c r="B135" s="66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66"/>
      <c r="Q135" s="66"/>
      <c r="R135" s="66"/>
      <c r="S135" s="66"/>
    </row>
    <row r="136" spans="1:19" ht="15.75" customHeight="1">
      <c r="A136" s="66"/>
      <c r="B136" s="66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66"/>
      <c r="Q136" s="66"/>
      <c r="R136" s="66"/>
      <c r="S136" s="66"/>
    </row>
    <row r="137" spans="1:19" ht="15.75" customHeight="1">
      <c r="A137" s="66"/>
      <c r="B137" s="66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66"/>
      <c r="Q137" s="66"/>
      <c r="R137" s="66"/>
      <c r="S137" s="66"/>
    </row>
    <row r="138" spans="1:19" ht="15.75" customHeight="1">
      <c r="A138" s="7"/>
      <c r="B138" s="7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7"/>
      <c r="Q138" s="7"/>
      <c r="R138" s="7"/>
      <c r="S138" s="7"/>
    </row>
    <row r="139" spans="1:19" ht="15.75" customHeight="1">
      <c r="A139" s="7"/>
      <c r="B139" s="7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7"/>
      <c r="Q139" s="7"/>
      <c r="R139" s="7"/>
      <c r="S139" s="7"/>
    </row>
    <row r="140" spans="1:19" ht="15.75" customHeight="1">
      <c r="A140" s="7"/>
      <c r="B140" s="7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7"/>
      <c r="Q140" s="7"/>
      <c r="R140" s="7"/>
      <c r="S140" s="7"/>
    </row>
    <row r="141" spans="1:19" ht="15.75" customHeight="1">
      <c r="A141" s="7"/>
      <c r="B141" s="7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7"/>
      <c r="Q141" s="7"/>
      <c r="R141" s="7"/>
      <c r="S141" s="7"/>
    </row>
    <row r="142" spans="1:19" ht="15.75" customHeight="1">
      <c r="A142" s="7"/>
      <c r="B142" s="7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7"/>
      <c r="Q142" s="7"/>
      <c r="R142" s="7"/>
      <c r="S142" s="7"/>
    </row>
    <row r="143" spans="1:19" ht="15.75" customHeight="1">
      <c r="A143" s="7"/>
      <c r="B143" s="7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7"/>
      <c r="Q143" s="7"/>
      <c r="R143" s="7"/>
      <c r="S143" s="7"/>
    </row>
    <row r="144" spans="1:19" ht="15.75" customHeight="1">
      <c r="A144" s="7"/>
      <c r="B144" s="7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7"/>
      <c r="Q144" s="7"/>
      <c r="R144" s="7"/>
      <c r="S144" s="7"/>
    </row>
    <row r="145" spans="1:19" ht="15.75" customHeight="1">
      <c r="A145" s="7"/>
      <c r="B145" s="7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7"/>
      <c r="Q145" s="7"/>
      <c r="R145" s="7"/>
      <c r="S145" s="7"/>
    </row>
    <row r="146" spans="1:17" ht="15.75" customHeight="1">
      <c r="A146" s="7"/>
      <c r="B146" s="7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7"/>
      <c r="Q146" s="7"/>
    </row>
    <row r="147" spans="1:17" ht="15.75" customHeight="1">
      <c r="A147" s="7"/>
      <c r="B147" s="7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7"/>
      <c r="Q147" s="7"/>
    </row>
    <row r="148" spans="1:17" ht="15.75" customHeight="1">
      <c r="A148" s="7"/>
      <c r="B148" s="7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7"/>
      <c r="Q148" s="7"/>
    </row>
    <row r="149" spans="1:17" ht="15.75" customHeight="1">
      <c r="A149" s="7"/>
      <c r="B149" s="7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7"/>
      <c r="Q149" s="7"/>
    </row>
    <row r="150" spans="1:17" ht="15.75" customHeight="1">
      <c r="A150" s="7"/>
      <c r="B150" s="7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7"/>
      <c r="Q150" s="7"/>
    </row>
    <row r="151" spans="1:17" ht="15.75" customHeight="1">
      <c r="A151" s="7"/>
      <c r="B151" s="7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7"/>
      <c r="Q151" s="7"/>
    </row>
    <row r="152" spans="3:15" ht="15.75" customHeight="1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3:15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3:15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3:15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3:15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3:15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3:15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3:15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3:15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3:15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3:15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3:15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3:15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3:15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3:15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3:15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3:15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3:15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3:15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3:15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3:15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3:15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3:15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3:15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3:15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3:15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3:15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3:15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3:15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3:15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3:15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3:15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3:15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3:15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3:15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3:15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3:15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3:15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3:15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3:15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3:15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3:15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3:15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3:15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3:15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3:15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3:15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3:15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3:15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3:15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3:15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3:15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3:15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3:15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3:15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3:15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3:15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3:15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3:15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3:15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3:15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3:15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3:15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3:15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3:15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3:15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3:15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3:15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3:15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3:15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3:15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3:15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3:15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3:15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3:15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3:15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3:15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3:15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3:15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3:15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3:15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3:15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3:15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3:15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3:15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3:15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3:15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3:15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3:15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3:15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3:15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3:15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3:15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3:15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3:15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3:15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3:15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3:15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3:15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3:15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3:15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3:15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3:15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3:15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3:15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3:15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3:15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3:15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3:15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3:15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3:15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3:15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3:15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3:15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3:15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3:15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3:15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3:15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3:15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3:15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3:15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3:15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3:15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3:15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3:15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3:15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3:15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3:15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3:15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3:15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3:15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3:15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3:15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3:15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3:15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3:15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3:15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3:15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3:15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3:15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3:15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3:15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3:15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3:15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3:15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3:15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3:15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3:15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3:15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3:15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3:15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3:15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3:15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3:15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3:15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3:15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3:15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3:15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3:15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3:15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3:15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3:15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3:15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3:15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3:15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3:15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3:15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3:15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3:15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</sheetData>
  <mergeCells count="2">
    <mergeCell ref="C6:Q6"/>
    <mergeCell ref="C36:Q36"/>
  </mergeCells>
  <printOptions horizontalCentered="1"/>
  <pageMargins left="0.3937007874015748" right="0.3937007874015748" top="0.6" bottom="0.49" header="0.2" footer="0.24"/>
  <pageSetup blackAndWhite="1" horizontalDpi="300" verticalDpi="300" orientation="landscape" paperSize="9" scale="60" r:id="rId1"/>
  <headerFooter alignWithMargins="0">
    <oddHeader>&amp;C&amp;"Times New Roman CE,Normál"&amp;12&amp;P/&amp;N
Egyéb szervezetek támogatása&amp;R&amp;"Times New Roman CE,Normál"1/2005.(III.04.)sz.önk.rendelethez 
4./a.sz. melléklet
( ezer ft-ban)</oddHeader>
    <oddFooter>&amp;L&amp;"Times New Roman CE,Normál"&amp;D / &amp;T
Ráczné Varga Mária&amp;C&amp;"Times New Roman CE,Normál"&amp;F.xls/&amp;A/ Balogh Réka&amp;R&amp;"Times New Roman CE,Normál"..................../...................oldal</oddFooter>
  </headerFooter>
  <rowBreaks count="1" manualBreakCount="1">
    <brk id="53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H434"/>
  <sheetViews>
    <sheetView view="pageBreakPreview" zoomScale="75" zoomScaleNormal="75" zoomScaleSheetLayoutView="75" workbookViewId="0" topLeftCell="A23">
      <selection activeCell="F15" sqref="F15"/>
    </sheetView>
  </sheetViews>
  <sheetFormatPr defaultColWidth="9.140625" defaultRowHeight="12.75"/>
  <cols>
    <col min="1" max="1" width="4.7109375" style="0" customWidth="1"/>
    <col min="2" max="2" width="5.00390625" style="0" customWidth="1"/>
    <col min="3" max="3" width="56.8515625" style="0" customWidth="1"/>
    <col min="4" max="4" width="11.7109375" style="0" customWidth="1"/>
    <col min="5" max="6" width="10.28125" style="0" customWidth="1"/>
    <col min="7" max="12" width="0" style="0" hidden="1" customWidth="1"/>
    <col min="13" max="13" width="24.28125" style="0" customWidth="1"/>
  </cols>
  <sheetData>
    <row r="1" spans="1:14" ht="18" customHeight="1">
      <c r="A1" s="366" t="s">
        <v>289</v>
      </c>
      <c r="B1" s="366" t="s">
        <v>289</v>
      </c>
      <c r="C1" s="366" t="s">
        <v>289</v>
      </c>
      <c r="D1" s="351" t="s">
        <v>461</v>
      </c>
      <c r="E1" s="352"/>
      <c r="F1" s="353"/>
      <c r="G1" s="354" t="s">
        <v>517</v>
      </c>
      <c r="H1" s="355"/>
      <c r="I1" s="355"/>
      <c r="J1" s="355"/>
      <c r="K1" s="355"/>
      <c r="L1" s="356"/>
      <c r="M1" s="357"/>
      <c r="N1" s="66"/>
    </row>
    <row r="2" spans="1:14" ht="18" customHeight="1">
      <c r="A2" s="399" t="s">
        <v>462</v>
      </c>
      <c r="B2" s="399" t="s">
        <v>518</v>
      </c>
      <c r="C2" s="399" t="s">
        <v>549</v>
      </c>
      <c r="D2" s="353" t="s">
        <v>466</v>
      </c>
      <c r="E2" s="353"/>
      <c r="F2" s="353"/>
      <c r="G2" s="358" t="s">
        <v>289</v>
      </c>
      <c r="H2" s="359"/>
      <c r="I2" s="359"/>
      <c r="J2" s="359" t="s">
        <v>289</v>
      </c>
      <c r="K2" s="359"/>
      <c r="L2" s="360"/>
      <c r="M2" s="361"/>
      <c r="N2" s="66"/>
    </row>
    <row r="3" spans="1:14" ht="18" customHeight="1">
      <c r="A3" s="399" t="s">
        <v>468</v>
      </c>
      <c r="B3" s="399" t="s">
        <v>521</v>
      </c>
      <c r="C3" s="361"/>
      <c r="D3" s="351" t="s">
        <v>508</v>
      </c>
      <c r="E3" s="352"/>
      <c r="F3" s="353"/>
      <c r="G3" s="362" t="s">
        <v>550</v>
      </c>
      <c r="H3" s="363"/>
      <c r="I3" s="364"/>
      <c r="J3" s="362" t="s">
        <v>551</v>
      </c>
      <c r="K3" s="363"/>
      <c r="L3" s="364"/>
      <c r="M3" s="365" t="s">
        <v>534</v>
      </c>
      <c r="N3" s="66"/>
    </row>
    <row r="4" spans="1:14" ht="18" customHeight="1">
      <c r="A4" s="399" t="s">
        <v>289</v>
      </c>
      <c r="B4" s="399" t="s">
        <v>468</v>
      </c>
      <c r="C4" s="399"/>
      <c r="D4" s="366" t="s">
        <v>321</v>
      </c>
      <c r="E4" s="366" t="s">
        <v>719</v>
      </c>
      <c r="F4" s="366" t="s">
        <v>282</v>
      </c>
      <c r="G4" s="366" t="s">
        <v>321</v>
      </c>
      <c r="H4" s="366" t="s">
        <v>0</v>
      </c>
      <c r="I4" s="366" t="s">
        <v>282</v>
      </c>
      <c r="J4" s="366" t="s">
        <v>321</v>
      </c>
      <c r="K4" s="366" t="s">
        <v>0</v>
      </c>
      <c r="L4" s="366" t="s">
        <v>282</v>
      </c>
      <c r="M4" s="361"/>
      <c r="N4" s="66"/>
    </row>
    <row r="5" spans="1:14" ht="18" customHeight="1">
      <c r="A5" s="368"/>
      <c r="B5" s="400"/>
      <c r="C5" s="369"/>
      <c r="D5" s="368" t="s">
        <v>288</v>
      </c>
      <c r="E5" s="368" t="s">
        <v>288</v>
      </c>
      <c r="F5" s="368" t="s">
        <v>285</v>
      </c>
      <c r="G5" s="368" t="s">
        <v>288</v>
      </c>
      <c r="H5" s="368" t="s">
        <v>288</v>
      </c>
      <c r="I5" s="368" t="s">
        <v>285</v>
      </c>
      <c r="J5" s="368" t="s">
        <v>288</v>
      </c>
      <c r="K5" s="368" t="s">
        <v>288</v>
      </c>
      <c r="L5" s="368" t="s">
        <v>285</v>
      </c>
      <c r="M5" s="369"/>
      <c r="N5" s="66"/>
    </row>
    <row r="6" spans="1:14" ht="18" customHeight="1">
      <c r="A6" s="183" t="s">
        <v>529</v>
      </c>
      <c r="B6" s="370" t="s">
        <v>124</v>
      </c>
      <c r="C6" s="182" t="s">
        <v>553</v>
      </c>
      <c r="D6" s="208">
        <v>600</v>
      </c>
      <c r="E6" s="181">
        <f aca="true" t="shared" si="0" ref="E6:E36">(D6+F6)</f>
        <v>600</v>
      </c>
      <c r="F6" s="180">
        <v>0</v>
      </c>
      <c r="G6" s="208"/>
      <c r="H6" s="181">
        <f aca="true" t="shared" si="1" ref="H6:H36">(G6+I6)</f>
        <v>0</v>
      </c>
      <c r="I6" s="180">
        <v>0</v>
      </c>
      <c r="J6" s="181">
        <f aca="true" t="shared" si="2" ref="J6:L9">(D6-G6)</f>
        <v>600</v>
      </c>
      <c r="K6" s="181">
        <f t="shared" si="2"/>
        <v>600</v>
      </c>
      <c r="L6" s="181">
        <f t="shared" si="2"/>
        <v>0</v>
      </c>
      <c r="M6" s="180"/>
      <c r="N6" s="66"/>
    </row>
    <row r="7" spans="1:60" ht="18" customHeight="1">
      <c r="A7" s="182"/>
      <c r="B7" s="370" t="s">
        <v>125</v>
      </c>
      <c r="C7" s="182" t="s">
        <v>555</v>
      </c>
      <c r="D7" s="208">
        <v>150280</v>
      </c>
      <c r="E7" s="185">
        <f t="shared" si="0"/>
        <v>150280</v>
      </c>
      <c r="F7" s="182">
        <v>0</v>
      </c>
      <c r="G7" s="208"/>
      <c r="H7" s="185">
        <f t="shared" si="1"/>
        <v>0</v>
      </c>
      <c r="I7" s="182">
        <v>0</v>
      </c>
      <c r="J7" s="185">
        <f t="shared" si="2"/>
        <v>150280</v>
      </c>
      <c r="K7" s="185">
        <f t="shared" si="2"/>
        <v>150280</v>
      </c>
      <c r="L7" s="185">
        <f t="shared" si="2"/>
        <v>0</v>
      </c>
      <c r="M7" s="182"/>
      <c r="N7" s="8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18" customHeight="1">
      <c r="A8" s="182"/>
      <c r="B8" s="370" t="s">
        <v>126</v>
      </c>
      <c r="C8" s="182" t="s">
        <v>556</v>
      </c>
      <c r="D8" s="208">
        <v>104830</v>
      </c>
      <c r="E8" s="185">
        <f t="shared" si="0"/>
        <v>104830</v>
      </c>
      <c r="F8" s="182">
        <v>0</v>
      </c>
      <c r="G8" s="208"/>
      <c r="H8" s="185">
        <f t="shared" si="1"/>
        <v>0</v>
      </c>
      <c r="I8" s="260">
        <v>0</v>
      </c>
      <c r="J8" s="185">
        <f t="shared" si="2"/>
        <v>104830</v>
      </c>
      <c r="K8" s="185">
        <f t="shared" si="2"/>
        <v>104830</v>
      </c>
      <c r="L8" s="185">
        <f t="shared" si="2"/>
        <v>0</v>
      </c>
      <c r="M8" s="182"/>
      <c r="N8" s="8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ht="18" customHeight="1">
      <c r="A9" s="182"/>
      <c r="B9" s="370" t="s">
        <v>127</v>
      </c>
      <c r="C9" s="182" t="s">
        <v>626</v>
      </c>
      <c r="D9" s="208">
        <v>7000</v>
      </c>
      <c r="E9" s="185">
        <f t="shared" si="0"/>
        <v>7000</v>
      </c>
      <c r="F9" s="182">
        <v>0</v>
      </c>
      <c r="G9" s="208"/>
      <c r="H9" s="185">
        <f t="shared" si="1"/>
        <v>0</v>
      </c>
      <c r="I9" s="182">
        <v>0</v>
      </c>
      <c r="J9" s="185">
        <f t="shared" si="2"/>
        <v>7000</v>
      </c>
      <c r="K9" s="185">
        <f t="shared" si="2"/>
        <v>7000</v>
      </c>
      <c r="L9" s="185">
        <f t="shared" si="2"/>
        <v>0</v>
      </c>
      <c r="M9" s="182"/>
      <c r="N9" s="8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60" ht="18" customHeight="1">
      <c r="A10" s="182"/>
      <c r="B10" s="370" t="s">
        <v>128</v>
      </c>
      <c r="C10" s="182" t="s">
        <v>121</v>
      </c>
      <c r="D10" s="208">
        <v>235805</v>
      </c>
      <c r="E10" s="185">
        <f t="shared" si="0"/>
        <v>235805</v>
      </c>
      <c r="F10" s="182">
        <v>0</v>
      </c>
      <c r="G10" s="208"/>
      <c r="H10" s="185">
        <f t="shared" si="1"/>
        <v>0</v>
      </c>
      <c r="I10" s="182">
        <v>0</v>
      </c>
      <c r="J10" s="185">
        <f aca="true" t="shared" si="3" ref="J10:J35">(D10-G10)</f>
        <v>235805</v>
      </c>
      <c r="K10" s="185">
        <f aca="true" t="shared" si="4" ref="K10:K35">(E10-H10)</f>
        <v>235805</v>
      </c>
      <c r="L10" s="185">
        <f aca="true" t="shared" si="5" ref="L10:L35">(F10-I10)</f>
        <v>0</v>
      </c>
      <c r="M10" s="182"/>
      <c r="N10" s="8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ht="18" customHeight="1">
      <c r="A11" s="182"/>
      <c r="B11" s="370" t="s">
        <v>129</v>
      </c>
      <c r="C11" s="182" t="s">
        <v>120</v>
      </c>
      <c r="D11" s="208">
        <v>3368</v>
      </c>
      <c r="E11" s="185">
        <f t="shared" si="0"/>
        <v>3368</v>
      </c>
      <c r="F11" s="182">
        <v>0</v>
      </c>
      <c r="G11" s="208"/>
      <c r="H11" s="185">
        <f t="shared" si="1"/>
        <v>0</v>
      </c>
      <c r="I11" s="182">
        <v>0</v>
      </c>
      <c r="J11" s="185">
        <f t="shared" si="3"/>
        <v>3368</v>
      </c>
      <c r="K11" s="185">
        <f t="shared" si="4"/>
        <v>3368</v>
      </c>
      <c r="L11" s="185">
        <f t="shared" si="5"/>
        <v>0</v>
      </c>
      <c r="M11" s="182"/>
      <c r="N11" s="8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ht="18" customHeight="1">
      <c r="A12" s="182"/>
      <c r="B12" s="370" t="s">
        <v>130</v>
      </c>
      <c r="C12" s="182" t="s">
        <v>122</v>
      </c>
      <c r="D12" s="208">
        <v>11700</v>
      </c>
      <c r="E12" s="185">
        <f t="shared" si="0"/>
        <v>11700</v>
      </c>
      <c r="F12" s="182">
        <v>0</v>
      </c>
      <c r="G12" s="208"/>
      <c r="H12" s="185">
        <f t="shared" si="1"/>
        <v>0</v>
      </c>
      <c r="I12" s="182">
        <v>0</v>
      </c>
      <c r="J12" s="185">
        <f t="shared" si="3"/>
        <v>11700</v>
      </c>
      <c r="K12" s="185">
        <f t="shared" si="4"/>
        <v>11700</v>
      </c>
      <c r="L12" s="185">
        <f t="shared" si="5"/>
        <v>0</v>
      </c>
      <c r="M12" s="182"/>
      <c r="N12" s="83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ht="18" customHeight="1">
      <c r="A13" s="182"/>
      <c r="B13" s="370" t="s">
        <v>131</v>
      </c>
      <c r="C13" s="182" t="s">
        <v>123</v>
      </c>
      <c r="D13" s="208">
        <v>153</v>
      </c>
      <c r="E13" s="185">
        <f t="shared" si="0"/>
        <v>153</v>
      </c>
      <c r="F13" s="182">
        <v>0</v>
      </c>
      <c r="G13" s="208"/>
      <c r="H13" s="185">
        <f t="shared" si="1"/>
        <v>0</v>
      </c>
      <c r="I13" s="182">
        <v>0</v>
      </c>
      <c r="J13" s="185">
        <f t="shared" si="3"/>
        <v>153</v>
      </c>
      <c r="K13" s="185">
        <f t="shared" si="4"/>
        <v>153</v>
      </c>
      <c r="L13" s="185">
        <f t="shared" si="5"/>
        <v>0</v>
      </c>
      <c r="M13" s="182"/>
      <c r="N13" s="8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18" customHeight="1">
      <c r="A14" s="182"/>
      <c r="B14" s="370" t="s">
        <v>132</v>
      </c>
      <c r="C14" s="182" t="s">
        <v>557</v>
      </c>
      <c r="D14" s="208">
        <v>10500</v>
      </c>
      <c r="E14" s="185">
        <f t="shared" si="0"/>
        <v>11726</v>
      </c>
      <c r="F14" s="182">
        <v>1226</v>
      </c>
      <c r="G14" s="208"/>
      <c r="H14" s="185">
        <f t="shared" si="1"/>
        <v>0</v>
      </c>
      <c r="I14" s="182">
        <v>0</v>
      </c>
      <c r="J14" s="185">
        <f t="shared" si="3"/>
        <v>10500</v>
      </c>
      <c r="K14" s="185">
        <f t="shared" si="4"/>
        <v>11726</v>
      </c>
      <c r="L14" s="185">
        <f t="shared" si="5"/>
        <v>1226</v>
      </c>
      <c r="M14" s="182"/>
      <c r="N14" s="8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18" customHeight="1">
      <c r="A15" s="182"/>
      <c r="B15" s="370" t="s">
        <v>134</v>
      </c>
      <c r="C15" s="182" t="s">
        <v>558</v>
      </c>
      <c r="D15" s="208"/>
      <c r="E15" s="185"/>
      <c r="F15" s="182"/>
      <c r="G15" s="208"/>
      <c r="H15" s="185"/>
      <c r="I15" s="182"/>
      <c r="J15" s="185"/>
      <c r="K15" s="185"/>
      <c r="L15" s="185"/>
      <c r="M15" s="182"/>
      <c r="N15" s="8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ht="18" customHeight="1">
      <c r="A16" s="182"/>
      <c r="B16" s="370"/>
      <c r="C16" s="182" t="s">
        <v>170</v>
      </c>
      <c r="D16" s="208">
        <v>36136</v>
      </c>
      <c r="E16" s="185">
        <f t="shared" si="0"/>
        <v>36136</v>
      </c>
      <c r="F16" s="182">
        <v>0</v>
      </c>
      <c r="G16" s="208"/>
      <c r="H16" s="185">
        <f t="shared" si="1"/>
        <v>0</v>
      </c>
      <c r="I16" s="182">
        <v>0</v>
      </c>
      <c r="J16" s="185">
        <f aca="true" t="shared" si="6" ref="J16:L17">(D16-G16)</f>
        <v>36136</v>
      </c>
      <c r="K16" s="185">
        <f t="shared" si="6"/>
        <v>36136</v>
      </c>
      <c r="L16" s="185">
        <f t="shared" si="6"/>
        <v>0</v>
      </c>
      <c r="M16" s="182"/>
      <c r="N16" s="8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ht="18" customHeight="1">
      <c r="A17" s="182"/>
      <c r="B17" s="370"/>
      <c r="C17" s="182" t="s">
        <v>171</v>
      </c>
      <c r="D17" s="208">
        <v>35100</v>
      </c>
      <c r="E17" s="185">
        <f t="shared" si="0"/>
        <v>35100</v>
      </c>
      <c r="F17" s="182">
        <v>0</v>
      </c>
      <c r="G17" s="208"/>
      <c r="H17" s="185">
        <f t="shared" si="1"/>
        <v>0</v>
      </c>
      <c r="I17" s="182">
        <v>0</v>
      </c>
      <c r="J17" s="185">
        <f t="shared" si="6"/>
        <v>35100</v>
      </c>
      <c r="K17" s="185">
        <f t="shared" si="6"/>
        <v>35100</v>
      </c>
      <c r="L17" s="185">
        <f t="shared" si="6"/>
        <v>0</v>
      </c>
      <c r="M17" s="182"/>
      <c r="N17" s="83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18" customHeight="1">
      <c r="A18" s="182"/>
      <c r="B18" s="370" t="s">
        <v>135</v>
      </c>
      <c r="C18" s="182" t="s">
        <v>819</v>
      </c>
      <c r="D18" s="208">
        <v>30000</v>
      </c>
      <c r="E18" s="185">
        <f>(D18+F18)</f>
        <v>30000</v>
      </c>
      <c r="F18" s="182">
        <v>0</v>
      </c>
      <c r="G18" s="208"/>
      <c r="H18" s="185">
        <f t="shared" si="1"/>
        <v>0</v>
      </c>
      <c r="I18" s="182">
        <v>0</v>
      </c>
      <c r="J18" s="185">
        <f t="shared" si="3"/>
        <v>30000</v>
      </c>
      <c r="K18" s="185">
        <f t="shared" si="4"/>
        <v>30000</v>
      </c>
      <c r="L18" s="185">
        <f t="shared" si="5"/>
        <v>0</v>
      </c>
      <c r="M18" s="182"/>
      <c r="N18" s="8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18" customHeight="1">
      <c r="A19" s="182"/>
      <c r="B19" s="370" t="s">
        <v>136</v>
      </c>
      <c r="C19" s="182" t="s">
        <v>818</v>
      </c>
      <c r="D19" s="208">
        <v>42000</v>
      </c>
      <c r="E19" s="185">
        <f t="shared" si="0"/>
        <v>42000</v>
      </c>
      <c r="F19" s="182">
        <v>0</v>
      </c>
      <c r="G19" s="208"/>
      <c r="H19" s="185">
        <f t="shared" si="1"/>
        <v>0</v>
      </c>
      <c r="I19" s="182">
        <v>0</v>
      </c>
      <c r="J19" s="185">
        <f t="shared" si="3"/>
        <v>42000</v>
      </c>
      <c r="K19" s="185">
        <f t="shared" si="4"/>
        <v>42000</v>
      </c>
      <c r="L19" s="185">
        <f t="shared" si="5"/>
        <v>0</v>
      </c>
      <c r="M19" s="182"/>
      <c r="N19" s="8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18" customHeight="1">
      <c r="A20" s="182"/>
      <c r="B20" s="370" t="s">
        <v>137</v>
      </c>
      <c r="C20" s="182" t="s">
        <v>627</v>
      </c>
      <c r="D20" s="208">
        <v>6000</v>
      </c>
      <c r="E20" s="185">
        <f>(D20+F20)</f>
        <v>6000</v>
      </c>
      <c r="F20" s="182">
        <v>0</v>
      </c>
      <c r="G20" s="208"/>
      <c r="H20" s="185"/>
      <c r="I20" s="182"/>
      <c r="J20" s="185"/>
      <c r="K20" s="185"/>
      <c r="L20" s="185"/>
      <c r="M20" s="182"/>
      <c r="N20" s="8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18" customHeight="1">
      <c r="A21" s="182"/>
      <c r="B21" s="370" t="s">
        <v>138</v>
      </c>
      <c r="C21" s="182" t="s">
        <v>559</v>
      </c>
      <c r="D21" s="208"/>
      <c r="E21" s="185"/>
      <c r="F21" s="182"/>
      <c r="G21" s="208"/>
      <c r="H21" s="185"/>
      <c r="I21" s="182"/>
      <c r="J21" s="185"/>
      <c r="K21" s="185"/>
      <c r="L21" s="185"/>
      <c r="M21" s="182"/>
      <c r="N21" s="8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ht="18" customHeight="1">
      <c r="A22" s="182"/>
      <c r="B22" s="370"/>
      <c r="C22" s="182" t="s">
        <v>172</v>
      </c>
      <c r="D22" s="208">
        <v>365</v>
      </c>
      <c r="E22" s="185">
        <f t="shared" si="0"/>
        <v>365</v>
      </c>
      <c r="F22" s="182">
        <v>0</v>
      </c>
      <c r="G22" s="208"/>
      <c r="H22" s="185">
        <f t="shared" si="1"/>
        <v>0</v>
      </c>
      <c r="I22" s="182"/>
      <c r="J22" s="185">
        <f aca="true" t="shared" si="7" ref="J22:L23">(D22-G22)</f>
        <v>365</v>
      </c>
      <c r="K22" s="185">
        <f t="shared" si="7"/>
        <v>365</v>
      </c>
      <c r="L22" s="185">
        <f t="shared" si="7"/>
        <v>0</v>
      </c>
      <c r="M22" s="449"/>
      <c r="N22" s="8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18" customHeight="1">
      <c r="A23" s="182"/>
      <c r="B23" s="370"/>
      <c r="C23" s="182" t="s">
        <v>173</v>
      </c>
      <c r="D23" s="208">
        <v>14000</v>
      </c>
      <c r="E23" s="185">
        <f t="shared" si="0"/>
        <v>14000</v>
      </c>
      <c r="F23" s="182">
        <v>0</v>
      </c>
      <c r="G23" s="208"/>
      <c r="H23" s="185">
        <f t="shared" si="1"/>
        <v>0</v>
      </c>
      <c r="I23" s="182"/>
      <c r="J23" s="185">
        <f t="shared" si="7"/>
        <v>14000</v>
      </c>
      <c r="K23" s="185">
        <f t="shared" si="7"/>
        <v>14000</v>
      </c>
      <c r="L23" s="185">
        <f t="shared" si="7"/>
        <v>0</v>
      </c>
      <c r="M23" s="449"/>
      <c r="N23" s="8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18" customHeight="1">
      <c r="A24" s="182"/>
      <c r="B24" s="370" t="s">
        <v>139</v>
      </c>
      <c r="C24" s="260" t="s">
        <v>560</v>
      </c>
      <c r="D24" s="208">
        <v>0</v>
      </c>
      <c r="E24" s="185">
        <f t="shared" si="0"/>
        <v>0</v>
      </c>
      <c r="F24" s="182">
        <v>0</v>
      </c>
      <c r="G24" s="208"/>
      <c r="H24" s="185">
        <f t="shared" si="1"/>
        <v>0</v>
      </c>
      <c r="I24" s="182">
        <v>0</v>
      </c>
      <c r="J24" s="185">
        <f t="shared" si="3"/>
        <v>0</v>
      </c>
      <c r="K24" s="185">
        <f t="shared" si="4"/>
        <v>0</v>
      </c>
      <c r="L24" s="185">
        <f t="shared" si="5"/>
        <v>0</v>
      </c>
      <c r="M24" s="449"/>
      <c r="N24" s="8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18" customHeight="1">
      <c r="A25" s="182"/>
      <c r="B25" s="370" t="s">
        <v>140</v>
      </c>
      <c r="C25" s="182" t="s">
        <v>561</v>
      </c>
      <c r="D25" s="208">
        <v>12000</v>
      </c>
      <c r="E25" s="185">
        <f t="shared" si="0"/>
        <v>12000</v>
      </c>
      <c r="F25" s="182">
        <v>0</v>
      </c>
      <c r="G25" s="208"/>
      <c r="H25" s="185">
        <f t="shared" si="1"/>
        <v>0</v>
      </c>
      <c r="I25" s="182">
        <v>0</v>
      </c>
      <c r="J25" s="185">
        <f t="shared" si="3"/>
        <v>12000</v>
      </c>
      <c r="K25" s="185">
        <f t="shared" si="4"/>
        <v>12000</v>
      </c>
      <c r="L25" s="185">
        <f t="shared" si="5"/>
        <v>0</v>
      </c>
      <c r="M25" s="182"/>
      <c r="N25" s="8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18" customHeight="1">
      <c r="A26" s="182"/>
      <c r="B26" s="370" t="s">
        <v>141</v>
      </c>
      <c r="C26" s="182" t="s">
        <v>562</v>
      </c>
      <c r="D26" s="208">
        <v>20000</v>
      </c>
      <c r="E26" s="185">
        <f t="shared" si="0"/>
        <v>20000</v>
      </c>
      <c r="F26" s="182">
        <v>0</v>
      </c>
      <c r="G26" s="208"/>
      <c r="H26" s="185">
        <f t="shared" si="1"/>
        <v>0</v>
      </c>
      <c r="I26" s="182">
        <v>0</v>
      </c>
      <c r="J26" s="185">
        <f t="shared" si="3"/>
        <v>20000</v>
      </c>
      <c r="K26" s="185">
        <f t="shared" si="4"/>
        <v>20000</v>
      </c>
      <c r="L26" s="185">
        <f t="shared" si="5"/>
        <v>0</v>
      </c>
      <c r="M26" s="182"/>
      <c r="N26" s="8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8" customHeight="1">
      <c r="A27" s="182"/>
      <c r="B27" s="370" t="s">
        <v>142</v>
      </c>
      <c r="C27" s="182" t="s">
        <v>629</v>
      </c>
      <c r="D27" s="208">
        <v>729</v>
      </c>
      <c r="E27" s="185">
        <f t="shared" si="0"/>
        <v>598</v>
      </c>
      <c r="F27" s="182">
        <v>-131</v>
      </c>
      <c r="G27" s="208"/>
      <c r="H27" s="185">
        <f t="shared" si="1"/>
        <v>0</v>
      </c>
      <c r="I27" s="182">
        <v>0</v>
      </c>
      <c r="J27" s="185">
        <f t="shared" si="3"/>
        <v>729</v>
      </c>
      <c r="K27" s="185">
        <f t="shared" si="4"/>
        <v>598</v>
      </c>
      <c r="L27" s="185">
        <f t="shared" si="5"/>
        <v>-131</v>
      </c>
      <c r="M27" s="182"/>
      <c r="N27" s="8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18" customHeight="1">
      <c r="A28" s="182"/>
      <c r="B28" s="370" t="s">
        <v>143</v>
      </c>
      <c r="C28" s="182" t="s">
        <v>563</v>
      </c>
      <c r="D28" s="208">
        <v>3000</v>
      </c>
      <c r="E28" s="185">
        <f t="shared" si="0"/>
        <v>3000</v>
      </c>
      <c r="F28" s="182">
        <v>0</v>
      </c>
      <c r="G28" s="208"/>
      <c r="H28" s="185">
        <f t="shared" si="1"/>
        <v>0</v>
      </c>
      <c r="I28" s="182">
        <v>0</v>
      </c>
      <c r="J28" s="185">
        <f t="shared" si="3"/>
        <v>3000</v>
      </c>
      <c r="K28" s="185">
        <f t="shared" si="4"/>
        <v>3000</v>
      </c>
      <c r="L28" s="185">
        <f t="shared" si="5"/>
        <v>0</v>
      </c>
      <c r="M28" s="182"/>
      <c r="N28" s="8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18" customHeight="1">
      <c r="A29" s="182"/>
      <c r="B29" s="370" t="s">
        <v>144</v>
      </c>
      <c r="C29" s="182" t="s">
        <v>564</v>
      </c>
      <c r="D29" s="208">
        <v>6500</v>
      </c>
      <c r="E29" s="185">
        <f t="shared" si="0"/>
        <v>6500</v>
      </c>
      <c r="F29" s="182">
        <v>0</v>
      </c>
      <c r="G29" s="208"/>
      <c r="H29" s="185">
        <f t="shared" si="1"/>
        <v>0</v>
      </c>
      <c r="I29" s="182">
        <v>0</v>
      </c>
      <c r="J29" s="185">
        <f t="shared" si="3"/>
        <v>6500</v>
      </c>
      <c r="K29" s="185">
        <f t="shared" si="4"/>
        <v>6500</v>
      </c>
      <c r="L29" s="185">
        <f t="shared" si="5"/>
        <v>0</v>
      </c>
      <c r="M29" s="182"/>
      <c r="N29" s="83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18" customHeight="1">
      <c r="A30" s="182"/>
      <c r="B30" s="370" t="s">
        <v>145</v>
      </c>
      <c r="C30" s="182" t="s">
        <v>565</v>
      </c>
      <c r="D30" s="208">
        <v>7000</v>
      </c>
      <c r="E30" s="185">
        <f t="shared" si="0"/>
        <v>7000</v>
      </c>
      <c r="F30" s="182">
        <v>0</v>
      </c>
      <c r="G30" s="208"/>
      <c r="H30" s="185">
        <f t="shared" si="1"/>
        <v>0</v>
      </c>
      <c r="I30" s="182">
        <v>0</v>
      </c>
      <c r="J30" s="185">
        <f t="shared" si="3"/>
        <v>7000</v>
      </c>
      <c r="K30" s="185">
        <f t="shared" si="4"/>
        <v>7000</v>
      </c>
      <c r="L30" s="185">
        <f t="shared" si="5"/>
        <v>0</v>
      </c>
      <c r="M30" s="182"/>
      <c r="N30" s="83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18" customHeight="1">
      <c r="A31" s="182"/>
      <c r="B31" s="370" t="s">
        <v>146</v>
      </c>
      <c r="C31" s="182" t="s">
        <v>566</v>
      </c>
      <c r="D31" s="208">
        <v>11784</v>
      </c>
      <c r="E31" s="185">
        <f t="shared" si="0"/>
        <v>11784</v>
      </c>
      <c r="F31" s="182">
        <v>0</v>
      </c>
      <c r="G31" s="208"/>
      <c r="H31" s="185">
        <f t="shared" si="1"/>
        <v>0</v>
      </c>
      <c r="I31" s="182">
        <v>0</v>
      </c>
      <c r="J31" s="185">
        <f t="shared" si="3"/>
        <v>11784</v>
      </c>
      <c r="K31" s="185">
        <f t="shared" si="4"/>
        <v>11784</v>
      </c>
      <c r="L31" s="185">
        <f t="shared" si="5"/>
        <v>0</v>
      </c>
      <c r="M31" s="182"/>
      <c r="N31" s="83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18" customHeight="1">
      <c r="A32" s="182"/>
      <c r="B32" s="370" t="s">
        <v>147</v>
      </c>
      <c r="C32" s="182" t="s">
        <v>567</v>
      </c>
      <c r="D32" s="208">
        <v>3910</v>
      </c>
      <c r="E32" s="185">
        <f t="shared" si="0"/>
        <v>3910</v>
      </c>
      <c r="F32" s="182">
        <v>0</v>
      </c>
      <c r="G32" s="208"/>
      <c r="H32" s="185">
        <f t="shared" si="1"/>
        <v>0</v>
      </c>
      <c r="I32" s="182">
        <v>0</v>
      </c>
      <c r="J32" s="185">
        <f t="shared" si="3"/>
        <v>3910</v>
      </c>
      <c r="K32" s="185">
        <f t="shared" si="4"/>
        <v>3910</v>
      </c>
      <c r="L32" s="185">
        <f t="shared" si="5"/>
        <v>0</v>
      </c>
      <c r="M32" s="182"/>
      <c r="N32" s="83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18" customHeight="1">
      <c r="A33" s="182"/>
      <c r="B33" s="370" t="s">
        <v>148</v>
      </c>
      <c r="C33" s="182" t="s">
        <v>568</v>
      </c>
      <c r="D33" s="208">
        <v>2650</v>
      </c>
      <c r="E33" s="185">
        <f t="shared" si="0"/>
        <v>2650</v>
      </c>
      <c r="F33" s="182">
        <v>0</v>
      </c>
      <c r="G33" s="208"/>
      <c r="H33" s="185">
        <f t="shared" si="1"/>
        <v>0</v>
      </c>
      <c r="I33" s="182">
        <v>0</v>
      </c>
      <c r="J33" s="185">
        <f t="shared" si="3"/>
        <v>2650</v>
      </c>
      <c r="K33" s="185">
        <f t="shared" si="4"/>
        <v>2650</v>
      </c>
      <c r="L33" s="185">
        <f t="shared" si="5"/>
        <v>0</v>
      </c>
      <c r="M33" s="182"/>
      <c r="N33" s="83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18" customHeight="1">
      <c r="A34" s="182"/>
      <c r="B34" s="370" t="s">
        <v>149</v>
      </c>
      <c r="C34" s="182" t="s">
        <v>630</v>
      </c>
      <c r="D34" s="208">
        <v>6500</v>
      </c>
      <c r="E34" s="185">
        <f t="shared" si="0"/>
        <v>6500</v>
      </c>
      <c r="F34" s="182">
        <v>0</v>
      </c>
      <c r="G34" s="208"/>
      <c r="H34" s="185">
        <f t="shared" si="1"/>
        <v>0</v>
      </c>
      <c r="I34" s="182">
        <v>0</v>
      </c>
      <c r="J34" s="185">
        <f t="shared" si="3"/>
        <v>6500</v>
      </c>
      <c r="K34" s="185">
        <f t="shared" si="4"/>
        <v>6500</v>
      </c>
      <c r="L34" s="185">
        <f t="shared" si="5"/>
        <v>0</v>
      </c>
      <c r="M34" s="182"/>
      <c r="N34" s="8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18" customHeight="1">
      <c r="A35" s="182"/>
      <c r="B35" s="370" t="s">
        <v>152</v>
      </c>
      <c r="C35" s="182" t="s">
        <v>401</v>
      </c>
      <c r="D35" s="208">
        <v>3619</v>
      </c>
      <c r="E35" s="185">
        <f t="shared" si="0"/>
        <v>19</v>
      </c>
      <c r="F35" s="182">
        <v>-3600</v>
      </c>
      <c r="G35" s="208"/>
      <c r="H35" s="185">
        <f t="shared" si="1"/>
        <v>0</v>
      </c>
      <c r="I35" s="182">
        <v>0</v>
      </c>
      <c r="J35" s="185">
        <f t="shared" si="3"/>
        <v>3619</v>
      </c>
      <c r="K35" s="185">
        <f t="shared" si="4"/>
        <v>19</v>
      </c>
      <c r="L35" s="185">
        <f t="shared" si="5"/>
        <v>-3600</v>
      </c>
      <c r="M35" s="449"/>
      <c r="N35" s="83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ht="18" customHeight="1">
      <c r="A36" s="182"/>
      <c r="B36" s="370" t="s">
        <v>628</v>
      </c>
      <c r="C36" s="182" t="s">
        <v>153</v>
      </c>
      <c r="D36" s="208">
        <v>600</v>
      </c>
      <c r="E36" s="185">
        <f t="shared" si="0"/>
        <v>600</v>
      </c>
      <c r="F36" s="182">
        <v>0</v>
      </c>
      <c r="G36" s="208"/>
      <c r="H36" s="185">
        <f t="shared" si="1"/>
        <v>0</v>
      </c>
      <c r="I36" s="182">
        <v>0</v>
      </c>
      <c r="J36" s="185">
        <f>(D36-G36)</f>
        <v>600</v>
      </c>
      <c r="K36" s="185">
        <f>(E36-H36)</f>
        <v>600</v>
      </c>
      <c r="L36" s="185">
        <f>(F36-I36)</f>
        <v>0</v>
      </c>
      <c r="M36" s="182"/>
      <c r="N36" s="8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ht="18" customHeight="1">
      <c r="A37" s="182"/>
      <c r="B37" s="343"/>
      <c r="C37" s="182"/>
      <c r="D37" s="208"/>
      <c r="E37" s="185"/>
      <c r="F37" s="182"/>
      <c r="G37" s="208"/>
      <c r="H37" s="185"/>
      <c r="I37" s="182"/>
      <c r="J37" s="185"/>
      <c r="K37" s="185"/>
      <c r="L37" s="185"/>
      <c r="M37" s="182"/>
      <c r="N37" s="8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18" customHeight="1">
      <c r="A38" s="371" t="s">
        <v>529</v>
      </c>
      <c r="B38" s="372" t="s">
        <v>362</v>
      </c>
      <c r="C38" s="372" t="s">
        <v>528</v>
      </c>
      <c r="D38" s="373">
        <f aca="true" t="shared" si="8" ref="D38:L38">SUM(D6:D37)</f>
        <v>766129</v>
      </c>
      <c r="E38" s="373">
        <f t="shared" si="8"/>
        <v>763624</v>
      </c>
      <c r="F38" s="373">
        <f t="shared" si="8"/>
        <v>-2505</v>
      </c>
      <c r="G38" s="373">
        <f t="shared" si="8"/>
        <v>0</v>
      </c>
      <c r="H38" s="373">
        <f t="shared" si="8"/>
        <v>0</v>
      </c>
      <c r="I38" s="373">
        <f t="shared" si="8"/>
        <v>0</v>
      </c>
      <c r="J38" s="373">
        <f t="shared" si="8"/>
        <v>760129</v>
      </c>
      <c r="K38" s="373">
        <f t="shared" si="8"/>
        <v>757624</v>
      </c>
      <c r="L38" s="373">
        <f t="shared" si="8"/>
        <v>-2505</v>
      </c>
      <c r="M38" s="371"/>
      <c r="N38" s="8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ht="18" customHeight="1">
      <c r="A39" s="208"/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8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ht="18" customHeight="1">
      <c r="A40" s="180"/>
      <c r="B40" s="342"/>
      <c r="C40" s="374" t="s">
        <v>535</v>
      </c>
      <c r="D40" s="180"/>
      <c r="E40" s="181"/>
      <c r="F40" s="180"/>
      <c r="G40" s="180"/>
      <c r="H40" s="181"/>
      <c r="I40" s="180"/>
      <c r="J40" s="180"/>
      <c r="K40" s="181"/>
      <c r="L40" s="180"/>
      <c r="M40" s="180"/>
      <c r="N40" s="8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ht="18" customHeight="1">
      <c r="A41" s="183" t="s">
        <v>529</v>
      </c>
      <c r="B41" s="343" t="s">
        <v>174</v>
      </c>
      <c r="C41" s="182" t="s">
        <v>569</v>
      </c>
      <c r="D41" s="182">
        <v>16100</v>
      </c>
      <c r="E41" s="185">
        <f>(D41+F41)</f>
        <v>16100</v>
      </c>
      <c r="F41" s="184">
        <v>0</v>
      </c>
      <c r="G41" s="182">
        <v>16100</v>
      </c>
      <c r="H41" s="185">
        <f>(G41+I41)</f>
        <v>16100</v>
      </c>
      <c r="I41" s="184">
        <v>0</v>
      </c>
      <c r="J41" s="185">
        <f aca="true" t="shared" si="9" ref="J41:L42">(D41-G41)</f>
        <v>0</v>
      </c>
      <c r="K41" s="185">
        <f t="shared" si="9"/>
        <v>0</v>
      </c>
      <c r="L41" s="185">
        <f t="shared" si="9"/>
        <v>0</v>
      </c>
      <c r="M41" s="182"/>
      <c r="N41" s="83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ht="18" customHeight="1">
      <c r="A42" s="186"/>
      <c r="B42" s="343" t="s">
        <v>175</v>
      </c>
      <c r="C42" s="186" t="s">
        <v>571</v>
      </c>
      <c r="D42" s="186">
        <v>11000</v>
      </c>
      <c r="E42" s="187">
        <f>(D42+F42)</f>
        <v>11000</v>
      </c>
      <c r="F42" s="346">
        <v>0</v>
      </c>
      <c r="G42" s="186">
        <v>7560</v>
      </c>
      <c r="H42" s="187">
        <f>(G42+I42)</f>
        <v>7715</v>
      </c>
      <c r="I42" s="346">
        <v>155</v>
      </c>
      <c r="J42" s="185">
        <f t="shared" si="9"/>
        <v>3440</v>
      </c>
      <c r="K42" s="185">
        <f t="shared" si="9"/>
        <v>3285</v>
      </c>
      <c r="L42" s="185">
        <f t="shared" si="9"/>
        <v>-155</v>
      </c>
      <c r="M42" s="182"/>
      <c r="N42" s="8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18" customHeight="1">
      <c r="A43" s="375" t="s">
        <v>529</v>
      </c>
      <c r="B43" s="376" t="s">
        <v>364</v>
      </c>
      <c r="C43" s="376" t="s">
        <v>528</v>
      </c>
      <c r="D43" s="377">
        <f>SUM(D41:D42)</f>
        <v>27100</v>
      </c>
      <c r="E43" s="377">
        <f aca="true" t="shared" si="10" ref="E43:L43">SUM(E41:E42)</f>
        <v>27100</v>
      </c>
      <c r="F43" s="378">
        <f t="shared" si="10"/>
        <v>0</v>
      </c>
      <c r="G43" s="377">
        <f>SUM(G41:G42)</f>
        <v>23660</v>
      </c>
      <c r="H43" s="377">
        <f t="shared" si="10"/>
        <v>23815</v>
      </c>
      <c r="I43" s="378">
        <f t="shared" si="10"/>
        <v>155</v>
      </c>
      <c r="J43" s="378">
        <f>SUM(J41:J42)</f>
        <v>3440</v>
      </c>
      <c r="K43" s="378">
        <f t="shared" si="10"/>
        <v>3285</v>
      </c>
      <c r="L43" s="378">
        <f t="shared" si="10"/>
        <v>-155</v>
      </c>
      <c r="M43" s="375"/>
      <c r="N43" s="8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18" customHeight="1">
      <c r="A44" s="367"/>
      <c r="B44" s="379"/>
      <c r="C44" s="372" t="s">
        <v>497</v>
      </c>
      <c r="D44" s="380">
        <f aca="true" t="shared" si="11" ref="D44:L44">(D38+D43)</f>
        <v>793229</v>
      </c>
      <c r="E44" s="380">
        <f t="shared" si="11"/>
        <v>790724</v>
      </c>
      <c r="F44" s="380">
        <f t="shared" si="11"/>
        <v>-2505</v>
      </c>
      <c r="G44" s="380">
        <f t="shared" si="11"/>
        <v>23660</v>
      </c>
      <c r="H44" s="380">
        <f t="shared" si="11"/>
        <v>23815</v>
      </c>
      <c r="I44" s="380">
        <f t="shared" si="11"/>
        <v>155</v>
      </c>
      <c r="J44" s="380">
        <f t="shared" si="11"/>
        <v>763569</v>
      </c>
      <c r="K44" s="380">
        <f t="shared" si="11"/>
        <v>760909</v>
      </c>
      <c r="L44" s="380">
        <f t="shared" si="11"/>
        <v>-2660</v>
      </c>
      <c r="M44" s="371"/>
      <c r="N44" s="8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8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83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8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83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8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8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83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8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8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ht="12.75">
      <c r="A54" s="66"/>
      <c r="B54" s="66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 ht="12.75">
      <c r="A55" s="66"/>
      <c r="B55" s="66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ht="12.75">
      <c r="A56" s="66"/>
      <c r="B56" s="66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ht="12.75">
      <c r="A57" s="66"/>
      <c r="B57" s="66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ht="12.75">
      <c r="A58" s="66"/>
      <c r="B58" s="66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1:60" ht="12.75">
      <c r="A59" s="66"/>
      <c r="B59" s="66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r="60" spans="1:60" ht="12.75">
      <c r="A60" s="66"/>
      <c r="B60" s="66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ht="12.75">
      <c r="A61" s="66"/>
      <c r="B61" s="66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1:60" ht="12.75">
      <c r="A62" s="66"/>
      <c r="B62" s="66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1:60" ht="12.75">
      <c r="A63" s="66"/>
      <c r="B63" s="66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ht="12.75">
      <c r="A64" s="66"/>
      <c r="B64" s="66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1:60" ht="12.75">
      <c r="A65" s="66"/>
      <c r="B65" s="66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1:60" ht="12.75">
      <c r="A66" s="66"/>
      <c r="B66" s="66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</row>
    <row r="67" spans="1:60" ht="12.75">
      <c r="A67" s="66"/>
      <c r="B67" s="66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spans="1:60" ht="12.75">
      <c r="A68" s="66"/>
      <c r="B68" s="66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  <row r="69" spans="1:60" ht="12.75">
      <c r="A69" s="66"/>
      <c r="B69" s="66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</row>
    <row r="70" spans="1:60" ht="12.75">
      <c r="A70" s="66"/>
      <c r="B70" s="66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</row>
    <row r="71" spans="1:60" ht="12.75">
      <c r="A71" s="66"/>
      <c r="B71" s="66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</row>
    <row r="72" spans="1:60" ht="12.75">
      <c r="A72" s="66"/>
      <c r="B72" s="66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</row>
    <row r="73" spans="1:60" ht="12.75">
      <c r="A73" s="66"/>
      <c r="B73" s="66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</row>
    <row r="74" spans="1:60" ht="12.75">
      <c r="A74" s="66"/>
      <c r="B74" s="66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</row>
    <row r="75" spans="1:60" ht="12.75">
      <c r="A75" s="66"/>
      <c r="B75" s="66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spans="1:60" ht="12.75">
      <c r="A76" s="66"/>
      <c r="B76" s="66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</row>
    <row r="77" spans="1:60" ht="12.75">
      <c r="A77" s="66"/>
      <c r="B77" s="66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</row>
    <row r="78" spans="1:60" ht="12.75">
      <c r="A78" s="66"/>
      <c r="B78" s="66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</row>
    <row r="79" spans="1:60" ht="12.75">
      <c r="A79" s="66"/>
      <c r="B79" s="66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</row>
    <row r="80" spans="1:60" ht="12.75">
      <c r="A80" s="66"/>
      <c r="B80" s="66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</row>
    <row r="81" spans="1:60" ht="12.75">
      <c r="A81" s="66"/>
      <c r="B81" s="66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</row>
    <row r="82" spans="1:60" ht="12.75">
      <c r="A82" s="66"/>
      <c r="B82" s="66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</row>
    <row r="83" spans="1:60" ht="12.75">
      <c r="A83" s="66"/>
      <c r="B83" s="66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</row>
    <row r="84" spans="1:60" ht="12.75">
      <c r="A84" s="66"/>
      <c r="B84" s="66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</row>
    <row r="85" spans="1:60" ht="12.75">
      <c r="A85" s="66"/>
      <c r="B85" s="66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</row>
    <row r="86" spans="1:60" ht="12.75">
      <c r="A86" s="66"/>
      <c r="B86" s="66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</row>
    <row r="87" spans="1:60" ht="12.75">
      <c r="A87" s="66"/>
      <c r="B87" s="66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</row>
    <row r="88" spans="1:60" ht="12.75">
      <c r="A88" s="66"/>
      <c r="B88" s="66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</row>
    <row r="89" spans="1:60" ht="12.75">
      <c r="A89" s="66"/>
      <c r="B89" s="66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</row>
    <row r="90" spans="1:60" ht="12.75">
      <c r="A90" s="66"/>
      <c r="B90" s="66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</row>
    <row r="91" spans="1:60" ht="12.75">
      <c r="A91" s="66"/>
      <c r="B91" s="66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</row>
    <row r="92" spans="1:60" ht="12.75">
      <c r="A92" s="66"/>
      <c r="B92" s="66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</row>
    <row r="93" spans="3:60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</row>
    <row r="94" spans="3:60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</row>
    <row r="95" spans="3:60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</row>
    <row r="96" spans="3:60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</row>
    <row r="97" spans="3:60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</row>
    <row r="98" spans="3:60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</row>
    <row r="99" spans="3:60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</row>
    <row r="100" spans="3:60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</row>
    <row r="101" spans="3:60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</row>
    <row r="102" spans="3:60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</row>
    <row r="103" spans="3:60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</row>
    <row r="104" spans="3:60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</row>
    <row r="105" spans="3:60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</row>
    <row r="106" spans="3:60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</row>
    <row r="107" spans="3:60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</row>
    <row r="108" spans="3:60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</row>
    <row r="109" spans="3:60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</row>
    <row r="110" spans="3:60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</row>
    <row r="111" spans="3:60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</row>
    <row r="112" spans="3:60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</row>
    <row r="113" spans="3:60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</row>
    <row r="114" spans="3:60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</row>
    <row r="115" spans="3:60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</row>
    <row r="116" spans="3:60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</row>
    <row r="117" spans="3:60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</row>
    <row r="118" spans="3:60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</row>
    <row r="119" spans="3:60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</row>
    <row r="120" spans="3:60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</row>
    <row r="121" spans="3:60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</row>
    <row r="122" spans="3:60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</row>
    <row r="123" spans="3:60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</row>
    <row r="124" spans="3:60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</row>
    <row r="125" spans="3:60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</row>
    <row r="126" spans="3:60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</row>
    <row r="127" spans="3:60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</row>
    <row r="128" spans="3:60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</row>
    <row r="129" spans="3:60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</row>
    <row r="130" spans="3:60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</row>
    <row r="131" spans="3:60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</row>
    <row r="132" spans="3:60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</row>
    <row r="133" spans="3:60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</row>
    <row r="134" spans="3:60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</row>
    <row r="135" spans="3:60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</row>
    <row r="136" spans="3:60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</row>
    <row r="137" spans="3:60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</row>
    <row r="138" spans="3:60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</row>
    <row r="139" spans="3:60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</row>
    <row r="140" spans="3:60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</row>
    <row r="141" spans="3:60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</row>
    <row r="142" spans="3:60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</row>
    <row r="143" spans="3:60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</row>
    <row r="144" spans="3:60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</row>
    <row r="145" spans="3:60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</row>
    <row r="146" spans="3:60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</row>
    <row r="147" spans="3:60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</row>
    <row r="148" spans="3:60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</row>
    <row r="149" spans="3:60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</row>
    <row r="150" spans="3:60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</row>
    <row r="151" spans="3:60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</row>
    <row r="152" spans="3:60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</row>
    <row r="153" spans="3:60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</row>
    <row r="154" spans="3:60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</row>
    <row r="155" spans="3:60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</row>
    <row r="156" spans="3:60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</row>
    <row r="157" spans="3:60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</row>
    <row r="158" spans="3:60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</row>
    <row r="159" spans="3:60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</row>
    <row r="160" spans="3:60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</row>
    <row r="161" spans="3:60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</row>
    <row r="162" spans="3:60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</row>
    <row r="163" spans="3:60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</row>
    <row r="164" spans="3:60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</row>
    <row r="165" spans="3:60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</row>
    <row r="166" spans="3:60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</row>
    <row r="167" spans="3:60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</row>
    <row r="168" spans="3:60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</row>
    <row r="169" spans="3:60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</row>
    <row r="170" spans="3:60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</row>
    <row r="171" spans="3:60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</row>
    <row r="172" spans="3:60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</row>
    <row r="173" spans="3:60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</row>
    <row r="174" spans="3:60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</row>
    <row r="175" spans="3:60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</row>
    <row r="176" spans="3:60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</row>
    <row r="177" spans="3:60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</row>
    <row r="178" spans="3:60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</row>
    <row r="179" spans="3:60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</row>
    <row r="180" spans="3:60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</row>
    <row r="181" spans="3:60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</row>
    <row r="182" spans="3:60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</row>
    <row r="183" spans="3:60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</row>
    <row r="184" spans="3:60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</row>
    <row r="185" spans="3:60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</row>
    <row r="186" spans="3:60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</row>
    <row r="187" spans="3:60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</row>
    <row r="188" spans="3:60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</row>
    <row r="189" spans="3:60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</row>
    <row r="190" spans="3:60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</row>
    <row r="191" spans="3:60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</row>
    <row r="192" spans="3:60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</row>
    <row r="193" spans="3:60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</row>
    <row r="194" spans="3:60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</row>
    <row r="195" spans="3:60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</row>
    <row r="196" spans="3:60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</row>
    <row r="197" spans="3:60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</row>
    <row r="198" spans="3:60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</row>
    <row r="199" spans="3:60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</row>
    <row r="200" spans="3:60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</row>
    <row r="201" spans="3:60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</row>
    <row r="202" spans="3:60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</row>
    <row r="203" spans="3:60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</row>
    <row r="204" spans="3:60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</row>
    <row r="205" spans="3:60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</row>
    <row r="206" spans="3:60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</row>
    <row r="207" spans="3:60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</row>
    <row r="208" spans="3:60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</row>
    <row r="209" spans="3:60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</row>
    <row r="210" spans="3:60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</row>
    <row r="211" spans="3:60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</row>
    <row r="212" spans="3:60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</row>
    <row r="213" spans="3:60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</row>
    <row r="214" spans="3:60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</row>
    <row r="215" spans="3:60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</row>
    <row r="216" spans="3:60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</row>
    <row r="217" spans="3:60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</row>
    <row r="218" spans="3:60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</row>
    <row r="219" spans="3:60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</row>
    <row r="220" spans="3:60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</row>
    <row r="221" spans="3:60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</row>
    <row r="222" spans="3:60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</row>
    <row r="223" spans="3:60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</row>
    <row r="224" spans="3:60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</row>
    <row r="225" spans="3:60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</row>
    <row r="226" spans="3:60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</row>
    <row r="227" spans="3:60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</row>
    <row r="228" spans="3:60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</row>
    <row r="229" spans="3:60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</row>
    <row r="230" spans="3:60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</row>
    <row r="231" spans="3:60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</row>
    <row r="232" spans="3:60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</row>
    <row r="233" spans="3:60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</row>
    <row r="234" spans="3:60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</row>
    <row r="235" spans="3:60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</row>
    <row r="236" spans="3:60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</row>
    <row r="237" spans="3:60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</row>
    <row r="238" spans="3:60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</row>
    <row r="239" spans="3:60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</row>
    <row r="240" spans="3:60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</row>
    <row r="241" spans="3:60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</row>
    <row r="242" spans="3:60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</row>
    <row r="243" spans="3:60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</row>
    <row r="244" spans="3:60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</row>
    <row r="245" spans="3:60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</row>
    <row r="246" spans="3:60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</row>
    <row r="247" spans="3:60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</row>
    <row r="248" spans="3:60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</row>
    <row r="249" spans="3:60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</row>
    <row r="250" spans="3:60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</row>
    <row r="251" spans="3:60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</row>
    <row r="252" spans="3:60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</row>
    <row r="253" spans="3:60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</row>
    <row r="254" spans="3:60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</row>
    <row r="255" spans="3:60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</row>
    <row r="256" spans="3:60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</row>
    <row r="257" spans="3:60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</row>
    <row r="258" spans="3:60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</row>
    <row r="259" spans="3:60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</row>
    <row r="260" spans="3:60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</row>
    <row r="261" spans="3:60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</row>
    <row r="262" spans="3:60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</row>
    <row r="263" spans="3:60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</row>
    <row r="264" spans="3:60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</row>
    <row r="265" spans="3:60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</row>
    <row r="266" spans="3:60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</row>
    <row r="267" spans="3:60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</row>
    <row r="268" spans="3:60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</row>
    <row r="269" spans="3:60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</row>
    <row r="270" spans="3:60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</row>
    <row r="271" spans="3:60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</row>
    <row r="272" spans="3:60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</row>
    <row r="273" spans="3:60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</row>
    <row r="274" spans="3:60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</row>
    <row r="275" spans="3:60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</row>
    <row r="276" spans="3:60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</row>
    <row r="277" spans="3:60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</row>
    <row r="278" spans="3:60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</row>
    <row r="279" spans="3:60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</row>
    <row r="280" spans="3:60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</row>
    <row r="281" spans="3:60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</row>
    <row r="282" spans="3:60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</row>
    <row r="283" spans="3:60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</row>
    <row r="284" spans="3:60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</row>
    <row r="285" spans="3:60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</row>
    <row r="286" spans="3:60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</row>
    <row r="287" spans="3:60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</row>
    <row r="288" spans="3:60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</row>
    <row r="289" spans="3:60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</row>
    <row r="290" spans="3:60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</row>
    <row r="291" spans="3:60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</row>
    <row r="292" spans="3:60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</row>
    <row r="293" spans="3:60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</row>
    <row r="294" spans="3:60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</row>
    <row r="295" spans="3:60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</row>
    <row r="296" spans="3:60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</row>
    <row r="297" spans="3:60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</row>
    <row r="298" spans="3:60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</row>
    <row r="299" spans="3:60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</row>
    <row r="300" spans="3:60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</row>
    <row r="301" spans="3:60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</row>
    <row r="302" spans="3:60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</row>
    <row r="303" spans="3:60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</row>
    <row r="304" spans="3:60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</row>
    <row r="305" spans="3:60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</row>
    <row r="306" spans="3:60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</row>
    <row r="307" spans="3:60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</row>
    <row r="308" spans="3:60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</row>
    <row r="309" spans="3:60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</row>
    <row r="310" spans="3:60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</row>
    <row r="311" spans="3:60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</row>
    <row r="312" spans="3:60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</row>
    <row r="313" spans="3:60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</row>
    <row r="314" spans="3:60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</row>
    <row r="315" spans="3:60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</row>
    <row r="316" spans="3:60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</row>
    <row r="317" spans="3:60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</row>
    <row r="318" spans="3:60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</row>
    <row r="319" spans="3:60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</row>
    <row r="320" spans="3:60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</row>
    <row r="321" spans="3:60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</row>
    <row r="322" spans="3:60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</row>
    <row r="323" spans="3:60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</row>
    <row r="324" spans="3:60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</row>
    <row r="325" spans="3:60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</row>
    <row r="326" spans="3:60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</row>
    <row r="327" spans="3:60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</row>
    <row r="328" spans="3:60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</row>
    <row r="329" spans="3:60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</row>
    <row r="330" spans="3:60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</row>
    <row r="331" spans="3:60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</row>
    <row r="332" spans="3:60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</row>
    <row r="333" spans="3:60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</row>
    <row r="334" spans="3:60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</row>
    <row r="335" spans="3:60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</row>
    <row r="336" spans="3:60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</row>
    <row r="337" spans="3:60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</row>
    <row r="338" spans="3:60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</row>
    <row r="339" spans="3:60" ht="12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</row>
    <row r="340" spans="3:60" ht="12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</row>
    <row r="341" spans="3:60" ht="12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</row>
    <row r="342" spans="3:60" ht="12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</row>
    <row r="343" spans="3:60" ht="12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</row>
    <row r="344" spans="3:60" ht="12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</row>
    <row r="345" spans="3:60" ht="12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</row>
    <row r="346" spans="3:60" ht="12.7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</row>
    <row r="347" spans="3:60" ht="12.7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</row>
    <row r="348" spans="3:60" ht="12.7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</row>
    <row r="349" spans="3:60" ht="12.7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</row>
    <row r="350" spans="3:60" ht="12.7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</row>
    <row r="351" spans="3:60" ht="12.7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</row>
    <row r="352" spans="3:60" ht="12.7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</row>
    <row r="353" spans="3:60" ht="12.7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</row>
    <row r="354" spans="3:60" ht="12.7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</row>
    <row r="355" spans="3:60" ht="12.7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</row>
    <row r="356" spans="3:60" ht="12.7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</row>
    <row r="357" spans="3:60" ht="12.7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</row>
    <row r="358" spans="3:60" ht="12.7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</row>
    <row r="359" spans="3:60" ht="12.7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</row>
    <row r="360" spans="3:60" ht="12.7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</row>
    <row r="361" spans="3:60" ht="12.7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</row>
    <row r="362" spans="3:60" ht="12.7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</row>
    <row r="363" spans="3:60" ht="12.7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</row>
    <row r="364" spans="3:60" ht="12.7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</row>
    <row r="365" spans="3:60" ht="12.7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</row>
    <row r="366" spans="3:60" ht="12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</row>
    <row r="367" spans="3:60" ht="12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</row>
    <row r="368" spans="3:60" ht="12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</row>
    <row r="369" spans="3:60" ht="12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</row>
    <row r="370" spans="3:60" ht="12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</row>
    <row r="371" spans="3:60" ht="12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</row>
    <row r="372" spans="3:60" ht="12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</row>
    <row r="373" spans="3:60" ht="12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</row>
    <row r="374" spans="3:60" ht="12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</row>
    <row r="375" spans="3:60" ht="12.7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</row>
    <row r="376" spans="3:60" ht="12.7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</row>
    <row r="377" spans="3:60" ht="12.7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</row>
    <row r="378" spans="3:60" ht="12.7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</row>
    <row r="379" spans="3:60" ht="12.7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</row>
    <row r="380" spans="3:60" ht="12.7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</row>
    <row r="381" spans="3:60" ht="12.7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</row>
    <row r="382" spans="3:60" ht="12.7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</row>
    <row r="383" spans="3:60" ht="12.7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</row>
    <row r="384" spans="3:60" ht="12.7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</row>
    <row r="385" spans="3:60" ht="12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</row>
    <row r="386" spans="3:60" ht="12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</row>
    <row r="387" spans="3:60" ht="12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</row>
    <row r="388" spans="3:60" ht="12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</row>
    <row r="389" spans="3:60" ht="12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</row>
    <row r="390" spans="3:60" ht="12.7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</row>
    <row r="391" spans="3:60" ht="12.7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</row>
    <row r="392" spans="3:60" ht="12.7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</row>
    <row r="393" spans="3:60" ht="12.7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</row>
    <row r="394" spans="3:60" ht="12.7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</row>
    <row r="395" spans="3:60" ht="12.7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</row>
    <row r="396" spans="3:60" ht="12.7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</row>
    <row r="397" spans="3:60" ht="12.7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</row>
    <row r="398" spans="3:60" ht="12.7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</row>
    <row r="399" spans="3:60" ht="12.7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</row>
    <row r="400" spans="3:60" ht="12.7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</row>
    <row r="401" spans="3:60" ht="12.7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</row>
    <row r="402" spans="3:60" ht="12.7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</row>
    <row r="403" spans="3:60" ht="12.7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</row>
    <row r="404" spans="3:60" ht="12.7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</row>
    <row r="405" spans="3:60" ht="12.7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</row>
    <row r="406" spans="3:60" ht="12.7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</row>
    <row r="407" spans="3:60" ht="12.7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</row>
    <row r="408" spans="3:60" ht="12.7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</row>
    <row r="409" spans="3:60" ht="12.7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</row>
    <row r="410" spans="3:60" ht="12.7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</row>
    <row r="411" spans="3:60" ht="12.7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</row>
    <row r="412" spans="3:60" ht="12.7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</row>
    <row r="413" spans="3:60" ht="12.7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</row>
    <row r="414" spans="3:60" ht="12.7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</row>
    <row r="415" spans="3:60" ht="12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</row>
    <row r="416" spans="3:60" ht="12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</row>
    <row r="417" spans="3:60" ht="12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</row>
    <row r="418" spans="3:60" ht="12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</row>
    <row r="419" spans="3:60" ht="12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</row>
    <row r="420" spans="3:60" ht="12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</row>
    <row r="421" spans="3:60" ht="12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</row>
    <row r="422" spans="3:60" ht="12.7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</row>
    <row r="423" spans="3:60" ht="12.7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</row>
    <row r="424" spans="3:60" ht="12.7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</row>
    <row r="425" spans="3:60" ht="12.7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</row>
    <row r="426" spans="3:60" ht="12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</row>
    <row r="427" spans="3:60" ht="12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</row>
    <row r="428" spans="3:60" ht="12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</row>
    <row r="429" spans="3:60" ht="12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</row>
    <row r="430" spans="3:60" ht="12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</row>
    <row r="431" spans="3:60" ht="12.7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</row>
    <row r="432" spans="3:60" ht="12.7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</row>
    <row r="433" spans="3:60" ht="12.7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</row>
    <row r="434" spans="3:60" ht="12.7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</row>
  </sheetData>
  <printOptions horizontalCentered="1" verticalCentered="1"/>
  <pageMargins left="0.21" right="0.27" top="0.984251968503937" bottom="0.75" header="0.43" footer="0.31"/>
  <pageSetup blackAndWhite="1" horizontalDpi="300" verticalDpi="300" orientation="portrait" paperSize="9" scale="82" r:id="rId1"/>
  <headerFooter alignWithMargins="0">
    <oddHeader>&amp;C&amp;"Times New Roman CE,Normál"&amp;P/&amp;N
Szociálpolitikai feladatok&amp;R&amp;"Times New Roman CE,Normál" 1/2005.(III.04.)sz.önk.rendelethez
4/b. sz. melléklet
( ezer ft-ban)</oddHeader>
    <oddFooter>&amp;L&amp;"Times New Roman CE,Normál"&amp;8&amp;D / &amp;T
Ráczné Varga Mária&amp;C&amp;"Times New Roman CE,Normál"&amp;8&amp;F.xls/&amp;A/ Balogh Réka&amp;R&amp;"Times New Roman CE,Normál"&amp;8..................../..................oldal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79"/>
  <sheetViews>
    <sheetView zoomScaleSheetLayoutView="50" workbookViewId="0" topLeftCell="B1">
      <pane ySplit="3" topLeftCell="BM163" activePane="bottomLeft" state="frozen"/>
      <selection pane="topLeft" activeCell="B1" sqref="B1"/>
      <selection pane="bottomLeft" activeCell="I170" sqref="I170"/>
    </sheetView>
  </sheetViews>
  <sheetFormatPr defaultColWidth="9.140625" defaultRowHeight="12.75"/>
  <cols>
    <col min="1" max="1" width="65.57421875" style="0" customWidth="1"/>
    <col min="2" max="2" width="9.57421875" style="0" customWidth="1"/>
    <col min="3" max="3" width="7.8515625" style="0" customWidth="1"/>
    <col min="4" max="4" width="8.00390625" style="0" customWidth="1"/>
    <col min="5" max="5" width="7.57421875" style="0" customWidth="1"/>
    <col min="6" max="6" width="7.421875" style="0" customWidth="1"/>
    <col min="7" max="7" width="8.00390625" style="0" customWidth="1"/>
    <col min="8" max="8" width="8.421875" style="0" customWidth="1"/>
    <col min="9" max="9" width="8.140625" style="0" customWidth="1"/>
    <col min="11" max="11" width="7.421875" style="0" customWidth="1"/>
    <col min="12" max="12" width="8.140625" style="0" customWidth="1"/>
    <col min="13" max="13" width="8.7109375" style="0" customWidth="1"/>
  </cols>
  <sheetData>
    <row r="1" spans="1:13" ht="12.75">
      <c r="A1" s="96"/>
      <c r="B1" s="97" t="s">
        <v>321</v>
      </c>
      <c r="C1" s="487" t="s">
        <v>6</v>
      </c>
      <c r="D1" s="488"/>
      <c r="E1" s="488"/>
      <c r="F1" s="488"/>
      <c r="G1" s="488"/>
      <c r="H1" s="488"/>
      <c r="I1" s="488"/>
      <c r="J1" s="278" t="s">
        <v>195</v>
      </c>
      <c r="K1" s="273" t="s">
        <v>7</v>
      </c>
      <c r="L1" s="97" t="s">
        <v>321</v>
      </c>
      <c r="M1" s="97" t="s">
        <v>282</v>
      </c>
    </row>
    <row r="2" spans="1:13" ht="12.75">
      <c r="A2" s="98" t="s">
        <v>572</v>
      </c>
      <c r="B2" s="98" t="s">
        <v>288</v>
      </c>
      <c r="C2" s="99" t="s">
        <v>8</v>
      </c>
      <c r="D2" s="100" t="s">
        <v>9</v>
      </c>
      <c r="E2" s="99" t="s">
        <v>10</v>
      </c>
      <c r="F2" s="99" t="s">
        <v>11</v>
      </c>
      <c r="G2" s="100" t="s">
        <v>12</v>
      </c>
      <c r="H2" s="99" t="s">
        <v>10</v>
      </c>
      <c r="I2" s="276" t="s">
        <v>13</v>
      </c>
      <c r="J2" s="99" t="s">
        <v>196</v>
      </c>
      <c r="K2" s="274"/>
      <c r="L2" s="98" t="s">
        <v>721</v>
      </c>
      <c r="M2" s="98" t="s">
        <v>14</v>
      </c>
    </row>
    <row r="3" spans="1:13" ht="12.75">
      <c r="A3" s="24"/>
      <c r="B3" s="24" t="s">
        <v>289</v>
      </c>
      <c r="C3" s="102"/>
      <c r="D3" s="102" t="s">
        <v>15</v>
      </c>
      <c r="E3" s="102" t="s">
        <v>15</v>
      </c>
      <c r="F3" s="102" t="s">
        <v>16</v>
      </c>
      <c r="G3" s="103" t="s">
        <v>17</v>
      </c>
      <c r="H3" s="102" t="s">
        <v>18</v>
      </c>
      <c r="I3" s="277" t="s">
        <v>289</v>
      </c>
      <c r="J3" s="102" t="s">
        <v>194</v>
      </c>
      <c r="K3" s="275"/>
      <c r="L3" s="104" t="s">
        <v>96</v>
      </c>
      <c r="M3" s="104" t="s">
        <v>285</v>
      </c>
    </row>
    <row r="4" spans="1:13" ht="12.75">
      <c r="A4" s="403" t="s">
        <v>19</v>
      </c>
      <c r="B4" s="404"/>
      <c r="C4" s="439"/>
      <c r="D4" s="439"/>
      <c r="E4" s="439"/>
      <c r="F4" s="439"/>
      <c r="G4" s="439"/>
      <c r="H4" s="439"/>
      <c r="I4" s="439"/>
      <c r="J4" s="439"/>
      <c r="K4" s="439"/>
      <c r="L4" s="97"/>
      <c r="M4" s="97"/>
    </row>
    <row r="5" spans="1:13" ht="12.75">
      <c r="A5" s="105" t="s">
        <v>631</v>
      </c>
      <c r="B5" s="283"/>
      <c r="C5" s="284"/>
      <c r="D5" s="284"/>
      <c r="E5" s="284"/>
      <c r="F5" s="284"/>
      <c r="G5" s="284"/>
      <c r="H5" s="284"/>
      <c r="I5" s="284"/>
      <c r="J5" s="284"/>
      <c r="K5" s="284"/>
      <c r="L5" s="285"/>
      <c r="M5" s="285"/>
    </row>
    <row r="6" spans="1:13" ht="12.75">
      <c r="A6" s="105"/>
      <c r="B6" s="283"/>
      <c r="C6" s="284"/>
      <c r="E6" s="284"/>
      <c r="F6" s="284"/>
      <c r="G6" s="284"/>
      <c r="H6" s="284"/>
      <c r="I6" s="284"/>
      <c r="J6" s="284"/>
      <c r="K6" s="284"/>
      <c r="L6" s="285"/>
      <c r="M6" s="285"/>
    </row>
    <row r="7" spans="1:13" ht="12.75">
      <c r="A7" s="9" t="s">
        <v>62</v>
      </c>
      <c r="B7" s="283">
        <v>188</v>
      </c>
      <c r="C7" s="284"/>
      <c r="D7" s="286">
        <f>'[1]célt.a.'!$G$9</f>
        <v>0</v>
      </c>
      <c r="E7" s="284"/>
      <c r="F7" s="287"/>
      <c r="G7" s="287"/>
      <c r="H7" s="284"/>
      <c r="I7" s="284">
        <v>2735</v>
      </c>
      <c r="J7" s="284"/>
      <c r="K7" s="284"/>
      <c r="L7" s="285">
        <f>SUM(B7:K7)</f>
        <v>2923</v>
      </c>
      <c r="M7" s="285">
        <f>(L7-B7)</f>
        <v>2735</v>
      </c>
    </row>
    <row r="8" spans="1:13" ht="12.75">
      <c r="A8" s="106" t="s">
        <v>63</v>
      </c>
      <c r="B8" s="283">
        <v>240</v>
      </c>
      <c r="C8" s="288"/>
      <c r="D8" s="287">
        <f>'[1]célt.a.'!$G$22</f>
        <v>0</v>
      </c>
      <c r="E8" s="284"/>
      <c r="F8" s="287"/>
      <c r="G8" s="287"/>
      <c r="H8" s="284">
        <f>-600-136</f>
        <v>-736</v>
      </c>
      <c r="I8" s="284">
        <v>1260</v>
      </c>
      <c r="J8" s="284"/>
      <c r="K8" s="284"/>
      <c r="L8" s="285">
        <f>SUM(B8:K8)</f>
        <v>764</v>
      </c>
      <c r="M8" s="285">
        <f>(L8-B8)</f>
        <v>524</v>
      </c>
    </row>
    <row r="9" spans="1:13" ht="12.75">
      <c r="A9" s="106" t="s">
        <v>820</v>
      </c>
      <c r="B9" s="283">
        <v>300</v>
      </c>
      <c r="C9" s="288"/>
      <c r="D9" s="287">
        <f>'[1]célt.a.'!$G$35</f>
        <v>0</v>
      </c>
      <c r="E9" s="284"/>
      <c r="F9" s="287"/>
      <c r="G9" s="287"/>
      <c r="H9" s="284"/>
      <c r="I9" s="284">
        <v>300</v>
      </c>
      <c r="J9" s="284"/>
      <c r="K9" s="284"/>
      <c r="L9" s="285">
        <f>SUM(B9:K9)</f>
        <v>600</v>
      </c>
      <c r="M9" s="285">
        <f>(L9-B9)</f>
        <v>300</v>
      </c>
    </row>
    <row r="10" spans="1:13" ht="12.75">
      <c r="A10" s="105" t="s">
        <v>20</v>
      </c>
      <c r="B10" s="283">
        <v>0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5">
        <f>SUM(B10:K10)</f>
        <v>0</v>
      </c>
      <c r="M10" s="285">
        <f>(L10-B10)</f>
        <v>0</v>
      </c>
    </row>
    <row r="11" spans="1:13" ht="12.75">
      <c r="A11" s="105"/>
      <c r="B11" s="283"/>
      <c r="C11" s="284"/>
      <c r="D11" s="284"/>
      <c r="E11" s="284"/>
      <c r="F11" s="284"/>
      <c r="G11" s="284"/>
      <c r="H11" s="284"/>
      <c r="I11" s="284"/>
      <c r="J11" s="284"/>
      <c r="K11" s="284"/>
      <c r="L11" s="285"/>
      <c r="M11" s="285"/>
    </row>
    <row r="12" spans="1:13" ht="12.75">
      <c r="A12" s="106" t="s">
        <v>703</v>
      </c>
      <c r="B12" s="283">
        <v>0</v>
      </c>
      <c r="C12" s="288"/>
      <c r="D12" s="287">
        <f>'[1]célt.a.'!$N$9</f>
        <v>0</v>
      </c>
      <c r="E12" s="284"/>
      <c r="F12" s="287"/>
      <c r="G12" s="288"/>
      <c r="H12" s="284"/>
      <c r="I12" s="284"/>
      <c r="J12" s="284"/>
      <c r="K12" s="284"/>
      <c r="L12" s="285">
        <f aca="true" t="shared" si="0" ref="L12:L22">SUM(B12:K12)</f>
        <v>0</v>
      </c>
      <c r="M12" s="285">
        <f aca="true" t="shared" si="1" ref="M12:M22">(L12-B12)</f>
        <v>0</v>
      </c>
    </row>
    <row r="13" spans="1:13" ht="12.75">
      <c r="A13" s="9" t="s">
        <v>64</v>
      </c>
      <c r="B13" s="283">
        <v>258</v>
      </c>
      <c r="C13" s="284"/>
      <c r="D13" s="287">
        <f>'[1]célt.a.'!$N$15</f>
        <v>0</v>
      </c>
      <c r="E13" s="284"/>
      <c r="F13" s="288"/>
      <c r="G13" s="288"/>
      <c r="H13" s="284">
        <v>-250</v>
      </c>
      <c r="I13" s="284"/>
      <c r="J13" s="284"/>
      <c r="K13" s="284"/>
      <c r="L13" s="285">
        <f t="shared" si="0"/>
        <v>8</v>
      </c>
      <c r="M13" s="285">
        <f t="shared" si="1"/>
        <v>-250</v>
      </c>
    </row>
    <row r="14" spans="1:13" ht="12.75">
      <c r="A14" s="9" t="s">
        <v>65</v>
      </c>
      <c r="B14" s="284">
        <v>0</v>
      </c>
      <c r="C14" s="284"/>
      <c r="D14" s="287">
        <f>'[1]célt.a.'!$N$22</f>
        <v>0</v>
      </c>
      <c r="E14" s="284"/>
      <c r="F14" s="288"/>
      <c r="G14" s="287"/>
      <c r="H14" s="284"/>
      <c r="I14" s="284"/>
      <c r="J14" s="284"/>
      <c r="K14" s="284"/>
      <c r="L14" s="285">
        <f t="shared" si="0"/>
        <v>0</v>
      </c>
      <c r="M14" s="285">
        <f t="shared" si="1"/>
        <v>0</v>
      </c>
    </row>
    <row r="15" spans="1:13" ht="12.75">
      <c r="A15" s="9" t="s">
        <v>66</v>
      </c>
      <c r="B15" s="283">
        <v>83</v>
      </c>
      <c r="C15" s="288"/>
      <c r="D15" s="287">
        <f>'[1]célt.a.'!$N$29</f>
        <v>0</v>
      </c>
      <c r="E15" s="284"/>
      <c r="F15" s="288"/>
      <c r="G15" s="287"/>
      <c r="H15" s="284"/>
      <c r="I15" s="284"/>
      <c r="J15" s="284"/>
      <c r="K15" s="284"/>
      <c r="L15" s="285">
        <f t="shared" si="0"/>
        <v>83</v>
      </c>
      <c r="M15" s="285">
        <f t="shared" si="1"/>
        <v>0</v>
      </c>
    </row>
    <row r="16" spans="1:13" ht="12.75">
      <c r="A16" s="9" t="s">
        <v>67</v>
      </c>
      <c r="B16" s="283">
        <v>0</v>
      </c>
      <c r="C16" s="284"/>
      <c r="D16" s="287">
        <f>'[1]célt.a.'!$N$35</f>
        <v>0</v>
      </c>
      <c r="E16" s="284"/>
      <c r="F16" s="288"/>
      <c r="G16" s="287"/>
      <c r="H16" s="284"/>
      <c r="I16" s="284"/>
      <c r="J16" s="284"/>
      <c r="K16" s="284"/>
      <c r="L16" s="285">
        <f t="shared" si="0"/>
        <v>0</v>
      </c>
      <c r="M16" s="285">
        <f t="shared" si="1"/>
        <v>0</v>
      </c>
    </row>
    <row r="17" spans="1:13" ht="12.75">
      <c r="A17" s="9" t="s">
        <v>437</v>
      </c>
      <c r="B17" s="283">
        <v>125</v>
      </c>
      <c r="C17" s="288"/>
      <c r="D17" s="287">
        <f>'[1]célt.a.'!$N$39</f>
        <v>0</v>
      </c>
      <c r="E17" s="284"/>
      <c r="F17" s="288"/>
      <c r="G17" s="287"/>
      <c r="H17" s="284"/>
      <c r="I17" s="284"/>
      <c r="J17" s="284"/>
      <c r="K17" s="284"/>
      <c r="L17" s="285">
        <f t="shared" si="0"/>
        <v>125</v>
      </c>
      <c r="M17" s="285">
        <f t="shared" si="1"/>
        <v>0</v>
      </c>
    </row>
    <row r="18" spans="1:13" ht="12.75">
      <c r="A18" s="9" t="s">
        <v>689</v>
      </c>
      <c r="B18" s="283">
        <v>300</v>
      </c>
      <c r="C18" s="288"/>
      <c r="D18" s="287"/>
      <c r="E18" s="284"/>
      <c r="F18" s="288"/>
      <c r="G18" s="287"/>
      <c r="H18" s="284">
        <v>-80</v>
      </c>
      <c r="I18" s="284"/>
      <c r="J18" s="284"/>
      <c r="K18" s="284"/>
      <c r="L18" s="285">
        <f>SUM(B18:K18)</f>
        <v>220</v>
      </c>
      <c r="M18" s="285">
        <f>(L18-B18)</f>
        <v>-80</v>
      </c>
    </row>
    <row r="19" spans="1:13" ht="12.75">
      <c r="A19" s="9" t="s">
        <v>97</v>
      </c>
      <c r="B19" s="283">
        <v>12895</v>
      </c>
      <c r="C19" s="284"/>
      <c r="D19" s="287"/>
      <c r="E19" s="284"/>
      <c r="F19" s="288"/>
      <c r="G19" s="287"/>
      <c r="H19" s="284"/>
      <c r="I19" s="284"/>
      <c r="J19" s="284"/>
      <c r="K19" s="284"/>
      <c r="L19" s="285">
        <f>SUM(B19:K19)</f>
        <v>12895</v>
      </c>
      <c r="M19" s="285">
        <f>(L19-B19)</f>
        <v>0</v>
      </c>
    </row>
    <row r="20" spans="1:13" ht="12.75">
      <c r="A20" s="5" t="s">
        <v>98</v>
      </c>
      <c r="B20" s="283"/>
      <c r="C20" s="284"/>
      <c r="D20" s="284"/>
      <c r="E20" s="284"/>
      <c r="F20" s="284"/>
      <c r="G20" s="284"/>
      <c r="H20" s="284"/>
      <c r="I20" s="284"/>
      <c r="J20" s="284"/>
      <c r="K20" s="284"/>
      <c r="L20" s="285"/>
      <c r="M20" s="285"/>
    </row>
    <row r="21" spans="1:13" ht="12.75">
      <c r="A21" s="5" t="s">
        <v>632</v>
      </c>
      <c r="B21" s="283">
        <v>5000</v>
      </c>
      <c r="C21" s="284"/>
      <c r="D21" s="284"/>
      <c r="E21" s="284"/>
      <c r="F21" s="284"/>
      <c r="G21" s="284"/>
      <c r="H21" s="284"/>
      <c r="I21" s="284"/>
      <c r="J21" s="284"/>
      <c r="K21" s="284"/>
      <c r="L21" s="285">
        <f t="shared" si="0"/>
        <v>5000</v>
      </c>
      <c r="M21" s="285">
        <f t="shared" si="1"/>
        <v>0</v>
      </c>
    </row>
    <row r="22" spans="1:13" ht="12.75">
      <c r="A22" s="5" t="s">
        <v>99</v>
      </c>
      <c r="B22" s="283">
        <v>29117</v>
      </c>
      <c r="C22" s="284"/>
      <c r="D22" s="284"/>
      <c r="E22" s="284"/>
      <c r="F22" s="284"/>
      <c r="G22" s="284"/>
      <c r="H22" s="284"/>
      <c r="I22" s="284"/>
      <c r="J22" s="284"/>
      <c r="K22" s="290"/>
      <c r="L22" s="285">
        <f t="shared" si="0"/>
        <v>29117</v>
      </c>
      <c r="M22" s="285">
        <f t="shared" si="1"/>
        <v>0</v>
      </c>
    </row>
    <row r="23" spans="1:13" ht="12.75">
      <c r="A23" s="5" t="s">
        <v>823</v>
      </c>
      <c r="B23" s="283">
        <v>1000</v>
      </c>
      <c r="C23" s="284"/>
      <c r="D23" s="284"/>
      <c r="E23" s="284"/>
      <c r="F23" s="284"/>
      <c r="G23" s="284"/>
      <c r="H23" s="284"/>
      <c r="I23" s="284"/>
      <c r="J23" s="284"/>
      <c r="K23" s="290"/>
      <c r="L23" s="285">
        <f>SUM(B23:K23)</f>
        <v>1000</v>
      </c>
      <c r="M23" s="285">
        <f>(L23-B23)</f>
        <v>0</v>
      </c>
    </row>
    <row r="24" spans="1:13" ht="12.75">
      <c r="A24" s="9" t="s">
        <v>100</v>
      </c>
      <c r="B24" s="283">
        <v>9696</v>
      </c>
      <c r="C24" s="284">
        <v>-750</v>
      </c>
      <c r="D24" s="284"/>
      <c r="E24" s="284"/>
      <c r="F24" s="284"/>
      <c r="G24" s="284"/>
      <c r="H24" s="284"/>
      <c r="I24" s="284"/>
      <c r="J24" s="284"/>
      <c r="K24" s="284"/>
      <c r="L24" s="285">
        <f>SUM(B24:K24)</f>
        <v>8946</v>
      </c>
      <c r="M24" s="285">
        <f>(L24-B24)</f>
        <v>-750</v>
      </c>
    </row>
    <row r="25" spans="1:13" ht="12.75">
      <c r="A25" s="9" t="s">
        <v>633</v>
      </c>
      <c r="B25" s="283">
        <v>149</v>
      </c>
      <c r="C25" s="284"/>
      <c r="D25" s="286"/>
      <c r="E25" s="284"/>
      <c r="F25" s="284"/>
      <c r="G25" s="284"/>
      <c r="H25" s="284"/>
      <c r="I25" s="284"/>
      <c r="J25" s="284"/>
      <c r="K25" s="284"/>
      <c r="L25" s="285">
        <f>SUM(B25:K25)</f>
        <v>149</v>
      </c>
      <c r="M25" s="285">
        <f>(L25-B25)</f>
        <v>0</v>
      </c>
    </row>
    <row r="26" spans="1:13" ht="12.75">
      <c r="A26" s="9" t="s">
        <v>133</v>
      </c>
      <c r="B26" s="283">
        <v>525</v>
      </c>
      <c r="C26" s="284"/>
      <c r="D26" s="286"/>
      <c r="E26" s="284"/>
      <c r="F26" s="284"/>
      <c r="G26" s="284"/>
      <c r="H26" s="284"/>
      <c r="I26" s="284"/>
      <c r="J26" s="284"/>
      <c r="K26" s="284"/>
      <c r="L26" s="285">
        <f>SUM(B26:K26)</f>
        <v>525</v>
      </c>
      <c r="M26" s="285">
        <f>(L26-B26)</f>
        <v>0</v>
      </c>
    </row>
    <row r="27" spans="1:13" ht="12.75">
      <c r="A27" s="9" t="s">
        <v>177</v>
      </c>
      <c r="B27" s="283">
        <v>0</v>
      </c>
      <c r="C27" s="284"/>
      <c r="D27" s="286"/>
      <c r="E27" s="284"/>
      <c r="F27" s="284"/>
      <c r="G27" s="284"/>
      <c r="H27" s="284"/>
      <c r="I27" s="284"/>
      <c r="J27" s="284"/>
      <c r="K27" s="284"/>
      <c r="L27" s="285">
        <f>SUM(B27:K27)</f>
        <v>0</v>
      </c>
      <c r="M27" s="285">
        <f>(L27-B27)</f>
        <v>0</v>
      </c>
    </row>
    <row r="28" spans="1:13" ht="12.75">
      <c r="A28" s="387"/>
      <c r="B28" s="283"/>
      <c r="C28" s="284"/>
      <c r="D28" s="286"/>
      <c r="E28" s="284"/>
      <c r="F28" s="284"/>
      <c r="G28" s="284"/>
      <c r="H28" s="284"/>
      <c r="I28" s="284"/>
      <c r="J28" s="284"/>
      <c r="K28" s="284"/>
      <c r="L28" s="285"/>
      <c r="M28" s="285"/>
    </row>
    <row r="29" spans="1:13" ht="12.75">
      <c r="A29" s="387" t="s">
        <v>251</v>
      </c>
      <c r="B29" s="283"/>
      <c r="C29" s="284"/>
      <c r="D29" s="286"/>
      <c r="E29" s="284"/>
      <c r="F29" s="286"/>
      <c r="G29" s="284"/>
      <c r="H29" s="284"/>
      <c r="I29" s="284"/>
      <c r="J29" s="284"/>
      <c r="K29" s="284"/>
      <c r="L29" s="285"/>
      <c r="M29" s="285"/>
    </row>
    <row r="30" spans="1:13" ht="12.75">
      <c r="A30" s="106" t="s">
        <v>631</v>
      </c>
      <c r="B30" s="283">
        <v>4295</v>
      </c>
      <c r="C30" s="284"/>
      <c r="D30" s="286"/>
      <c r="E30" s="284"/>
      <c r="F30" s="286"/>
      <c r="G30" s="284"/>
      <c r="H30" s="284"/>
      <c r="I30" s="284">
        <v>-4295</v>
      </c>
      <c r="J30" s="284"/>
      <c r="K30" s="284"/>
      <c r="L30" s="285">
        <f aca="true" t="shared" si="2" ref="L30:L39">SUM(B30:K30)</f>
        <v>0</v>
      </c>
      <c r="M30" s="285">
        <f aca="true" t="shared" si="3" ref="M30:M39">(L30-B30)</f>
        <v>-4295</v>
      </c>
    </row>
    <row r="31" spans="1:13" ht="12.75">
      <c r="A31" s="106" t="s">
        <v>178</v>
      </c>
      <c r="B31" s="283">
        <v>0</v>
      </c>
      <c r="C31" s="284"/>
      <c r="D31" s="286"/>
      <c r="E31" s="284"/>
      <c r="F31" s="286"/>
      <c r="G31" s="284"/>
      <c r="H31" s="284"/>
      <c r="I31" s="284"/>
      <c r="J31" s="284"/>
      <c r="K31" s="284"/>
      <c r="L31" s="285">
        <f t="shared" si="2"/>
        <v>0</v>
      </c>
      <c r="M31" s="285">
        <f t="shared" si="3"/>
        <v>0</v>
      </c>
    </row>
    <row r="32" spans="1:13" ht="12.75">
      <c r="A32" s="9" t="s">
        <v>97</v>
      </c>
      <c r="B32" s="283">
        <v>5000</v>
      </c>
      <c r="C32" s="284"/>
      <c r="D32" s="286"/>
      <c r="E32" s="284"/>
      <c r="F32" s="286"/>
      <c r="G32" s="284"/>
      <c r="H32" s="284"/>
      <c r="I32" s="284"/>
      <c r="J32" s="284"/>
      <c r="K32" s="284"/>
      <c r="L32" s="285">
        <f t="shared" si="2"/>
        <v>5000</v>
      </c>
      <c r="M32" s="285">
        <f t="shared" si="3"/>
        <v>0</v>
      </c>
    </row>
    <row r="33" spans="1:13" ht="12.75">
      <c r="A33" s="5" t="s">
        <v>98</v>
      </c>
      <c r="B33" s="283"/>
      <c r="C33" s="284"/>
      <c r="D33" s="286"/>
      <c r="E33" s="284"/>
      <c r="F33" s="286"/>
      <c r="G33" s="284"/>
      <c r="H33" s="284"/>
      <c r="I33" s="284"/>
      <c r="J33" s="284"/>
      <c r="K33" s="284"/>
      <c r="L33" s="285"/>
      <c r="M33" s="285"/>
    </row>
    <row r="34" spans="1:13" ht="12.75">
      <c r="A34" s="5" t="s">
        <v>632</v>
      </c>
      <c r="B34" s="283">
        <v>1952</v>
      </c>
      <c r="C34" s="284"/>
      <c r="D34" s="286"/>
      <c r="E34" s="284"/>
      <c r="F34" s="286"/>
      <c r="G34" s="284"/>
      <c r="H34" s="284"/>
      <c r="I34" s="284"/>
      <c r="J34" s="284"/>
      <c r="K34" s="284"/>
      <c r="L34" s="285">
        <f t="shared" si="2"/>
        <v>1952</v>
      </c>
      <c r="M34" s="285">
        <f t="shared" si="3"/>
        <v>0</v>
      </c>
    </row>
    <row r="35" spans="1:13" ht="12.75">
      <c r="A35" s="9" t="s">
        <v>100</v>
      </c>
      <c r="B35" s="283">
        <v>2315</v>
      </c>
      <c r="C35" s="284"/>
      <c r="D35" s="286"/>
      <c r="E35" s="284"/>
      <c r="F35" s="286"/>
      <c r="G35" s="284"/>
      <c r="H35" s="284"/>
      <c r="I35" s="284"/>
      <c r="J35" s="284"/>
      <c r="K35" s="284"/>
      <c r="L35" s="285">
        <f t="shared" si="2"/>
        <v>2315</v>
      </c>
      <c r="M35" s="285">
        <f t="shared" si="3"/>
        <v>0</v>
      </c>
    </row>
    <row r="36" spans="1:13" ht="12.75">
      <c r="A36" s="9" t="s">
        <v>402</v>
      </c>
      <c r="B36" s="283">
        <v>0</v>
      </c>
      <c r="C36" s="284"/>
      <c r="D36" s="286"/>
      <c r="E36" s="284"/>
      <c r="F36" s="286"/>
      <c r="G36" s="284"/>
      <c r="H36" s="284"/>
      <c r="I36" s="284"/>
      <c r="J36" s="284"/>
      <c r="K36" s="284"/>
      <c r="L36" s="285">
        <f>SUM(B36:K36)</f>
        <v>0</v>
      </c>
      <c r="M36" s="285">
        <f>(L36-B36)</f>
        <v>0</v>
      </c>
    </row>
    <row r="37" spans="1:13" ht="12.75">
      <c r="A37" s="9" t="s">
        <v>176</v>
      </c>
      <c r="B37" s="283">
        <v>3000</v>
      </c>
      <c r="C37" s="284">
        <v>-2155</v>
      </c>
      <c r="D37" s="286"/>
      <c r="E37" s="284"/>
      <c r="F37" s="286"/>
      <c r="G37" s="284"/>
      <c r="H37" s="284"/>
      <c r="I37" s="284"/>
      <c r="J37" s="284"/>
      <c r="K37" s="284"/>
      <c r="L37" s="285">
        <f>SUM(B37:K37)</f>
        <v>845</v>
      </c>
      <c r="M37" s="285">
        <f>(L37-B37)</f>
        <v>-2155</v>
      </c>
    </row>
    <row r="38" spans="1:13" ht="12.75">
      <c r="A38" s="9" t="s">
        <v>133</v>
      </c>
      <c r="B38" s="283">
        <v>0</v>
      </c>
      <c r="C38" s="284"/>
      <c r="D38" s="286"/>
      <c r="E38" s="284"/>
      <c r="F38" s="286"/>
      <c r="G38" s="284"/>
      <c r="H38" s="284"/>
      <c r="I38" s="284"/>
      <c r="J38" s="284"/>
      <c r="K38" s="284"/>
      <c r="L38" s="285">
        <f t="shared" si="2"/>
        <v>0</v>
      </c>
      <c r="M38" s="285">
        <f t="shared" si="3"/>
        <v>0</v>
      </c>
    </row>
    <row r="39" spans="1:13" ht="12.75">
      <c r="A39" s="111" t="s">
        <v>440</v>
      </c>
      <c r="B39" s="283">
        <v>1000</v>
      </c>
      <c r="C39" s="284"/>
      <c r="D39" s="286"/>
      <c r="E39" s="284"/>
      <c r="F39" s="286"/>
      <c r="G39" s="284"/>
      <c r="H39" s="284"/>
      <c r="I39" s="284">
        <v>100</v>
      </c>
      <c r="J39" s="284"/>
      <c r="K39" s="284"/>
      <c r="L39" s="285">
        <f t="shared" si="2"/>
        <v>1100</v>
      </c>
      <c r="M39" s="285">
        <f t="shared" si="3"/>
        <v>100</v>
      </c>
    </row>
    <row r="40" spans="1:13" ht="12.75">
      <c r="A40" s="107" t="s">
        <v>21</v>
      </c>
      <c r="B40" s="291">
        <f>SUM(B5:B39)</f>
        <v>77438</v>
      </c>
      <c r="C40" s="291">
        <f aca="true" t="shared" si="4" ref="C40:K40">SUM(C5:C39)</f>
        <v>-2905</v>
      </c>
      <c r="D40" s="291">
        <f t="shared" si="4"/>
        <v>0</v>
      </c>
      <c r="E40" s="291">
        <f t="shared" si="4"/>
        <v>0</v>
      </c>
      <c r="F40" s="291">
        <f t="shared" si="4"/>
        <v>0</v>
      </c>
      <c r="G40" s="291">
        <f t="shared" si="4"/>
        <v>0</v>
      </c>
      <c r="H40" s="291">
        <f t="shared" si="4"/>
        <v>-1066</v>
      </c>
      <c r="I40" s="291">
        <f t="shared" si="4"/>
        <v>100</v>
      </c>
      <c r="J40" s="291">
        <f t="shared" si="4"/>
        <v>0</v>
      </c>
      <c r="K40" s="291">
        <f t="shared" si="4"/>
        <v>0</v>
      </c>
      <c r="L40" s="291">
        <f>SUM(L5:L39)</f>
        <v>73567</v>
      </c>
      <c r="M40" s="291">
        <f>SUM(M5:M39)</f>
        <v>-3871</v>
      </c>
    </row>
    <row r="41" spans="1:13" ht="12.75">
      <c r="A41" s="7"/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</row>
    <row r="42" spans="1:13" ht="12.75">
      <c r="A42" s="403" t="s">
        <v>22</v>
      </c>
      <c r="B42" s="404"/>
      <c r="C42" s="10"/>
      <c r="D42" s="404"/>
      <c r="E42" s="404"/>
      <c r="F42" s="404"/>
      <c r="G42" s="404"/>
      <c r="H42" s="404"/>
      <c r="I42" s="404"/>
      <c r="J42" s="404"/>
      <c r="K42" s="404"/>
      <c r="L42" s="96" t="s">
        <v>289</v>
      </c>
      <c r="M42" s="96" t="s">
        <v>289</v>
      </c>
    </row>
    <row r="43" spans="1:14" ht="12.75">
      <c r="A43" s="105" t="s">
        <v>23</v>
      </c>
      <c r="B43" s="283"/>
      <c r="C43" s="284"/>
      <c r="D43" s="283"/>
      <c r="E43" s="283"/>
      <c r="F43" s="283"/>
      <c r="G43" s="283"/>
      <c r="H43" s="283"/>
      <c r="I43" s="283"/>
      <c r="J43" s="283"/>
      <c r="K43" s="283"/>
      <c r="L43" s="293"/>
      <c r="M43" s="293"/>
      <c r="N43" s="294"/>
    </row>
    <row r="44" spans="1:14" ht="12.75">
      <c r="A44" s="9" t="s">
        <v>44</v>
      </c>
      <c r="B44" s="283">
        <v>572</v>
      </c>
      <c r="C44" s="284">
        <v>-320</v>
      </c>
      <c r="D44" s="286">
        <f>'[1]célt.a.'!$U$65</f>
        <v>0</v>
      </c>
      <c r="E44" s="283">
        <v>-220</v>
      </c>
      <c r="F44" s="283"/>
      <c r="G44" s="283"/>
      <c r="H44" s="283"/>
      <c r="I44" s="283"/>
      <c r="J44" s="283"/>
      <c r="K44" s="283"/>
      <c r="L44" s="285">
        <f aca="true" t="shared" si="5" ref="L44:L76">SUM(B44:K44)</f>
        <v>32</v>
      </c>
      <c r="M44" s="285">
        <f aca="true" t="shared" si="6" ref="M44:M76">(L44-B44)</f>
        <v>-540</v>
      </c>
      <c r="N44" s="294"/>
    </row>
    <row r="45" spans="1:14" ht="12.75">
      <c r="A45" s="9" t="s">
        <v>157</v>
      </c>
      <c r="B45" s="283">
        <v>2822</v>
      </c>
      <c r="C45" s="284">
        <v>-320</v>
      </c>
      <c r="D45" s="286">
        <f>'[1]célt.a.'!$AB$65</f>
        <v>0</v>
      </c>
      <c r="E45" s="283">
        <v>-1160</v>
      </c>
      <c r="F45" s="283"/>
      <c r="G45" s="283"/>
      <c r="H45" s="283"/>
      <c r="I45" s="283"/>
      <c r="J45" s="283"/>
      <c r="K45" s="283"/>
      <c r="L45" s="285">
        <f t="shared" si="5"/>
        <v>1342</v>
      </c>
      <c r="M45" s="285">
        <f t="shared" si="6"/>
        <v>-1480</v>
      </c>
      <c r="N45" s="294"/>
    </row>
    <row r="46" spans="1:14" ht="12.75">
      <c r="A46" s="105" t="s">
        <v>45</v>
      </c>
      <c r="B46" s="283"/>
      <c r="C46" s="284"/>
      <c r="D46" s="286"/>
      <c r="E46" s="283"/>
      <c r="F46" s="283"/>
      <c r="G46" s="283"/>
      <c r="H46" s="283"/>
      <c r="I46" s="283"/>
      <c r="J46" s="283"/>
      <c r="K46" s="283"/>
      <c r="L46" s="285"/>
      <c r="M46" s="285"/>
      <c r="N46" s="294"/>
    </row>
    <row r="47" spans="1:14" ht="12.75">
      <c r="A47" s="17" t="s">
        <v>46</v>
      </c>
      <c r="B47" s="283">
        <v>3702</v>
      </c>
      <c r="C47" s="284">
        <v>-550</v>
      </c>
      <c r="D47" s="286">
        <f>'[1]célt.a.'!$AI$65</f>
        <v>0</v>
      </c>
      <c r="E47" s="283">
        <v>-2143</v>
      </c>
      <c r="F47" s="283"/>
      <c r="G47" s="283"/>
      <c r="H47" s="283"/>
      <c r="I47" s="283"/>
      <c r="J47" s="283"/>
      <c r="K47" s="283"/>
      <c r="L47" s="285">
        <f t="shared" si="5"/>
        <v>1009</v>
      </c>
      <c r="M47" s="285">
        <f t="shared" si="6"/>
        <v>-2693</v>
      </c>
      <c r="N47" s="294"/>
    </row>
    <row r="48" spans="1:14" ht="12.75">
      <c r="A48" s="17" t="s">
        <v>690</v>
      </c>
      <c r="B48" s="283">
        <v>935</v>
      </c>
      <c r="C48" s="284">
        <v>-675</v>
      </c>
      <c r="D48" s="286"/>
      <c r="E48" s="283"/>
      <c r="F48" s="283"/>
      <c r="G48" s="283"/>
      <c r="H48" s="283"/>
      <c r="I48" s="283"/>
      <c r="J48" s="283"/>
      <c r="K48" s="283"/>
      <c r="L48" s="285">
        <f t="shared" si="5"/>
        <v>260</v>
      </c>
      <c r="M48" s="285">
        <f>(L48-B48)</f>
        <v>-675</v>
      </c>
      <c r="N48" s="294"/>
    </row>
    <row r="49" spans="1:14" ht="12.75">
      <c r="A49" s="17" t="s">
        <v>403</v>
      </c>
      <c r="B49" s="283">
        <v>765</v>
      </c>
      <c r="C49" s="284"/>
      <c r="D49" s="286"/>
      <c r="E49" s="283">
        <v>-50</v>
      </c>
      <c r="F49" s="283"/>
      <c r="G49" s="283"/>
      <c r="H49" s="283"/>
      <c r="I49" s="283"/>
      <c r="J49" s="283"/>
      <c r="K49" s="283"/>
      <c r="L49" s="285">
        <f>SUM(B49:K49)</f>
        <v>715</v>
      </c>
      <c r="M49" s="285">
        <f>(L49-B49)</f>
        <v>-50</v>
      </c>
      <c r="N49" s="294"/>
    </row>
    <row r="50" spans="1:14" ht="12.75">
      <c r="A50" s="108" t="s">
        <v>47</v>
      </c>
      <c r="B50" s="283"/>
      <c r="C50" s="284"/>
      <c r="D50" s="286"/>
      <c r="E50" s="283"/>
      <c r="F50" s="283"/>
      <c r="G50" s="283"/>
      <c r="H50" s="283"/>
      <c r="I50" s="283"/>
      <c r="J50" s="283"/>
      <c r="K50" s="283"/>
      <c r="L50" s="285"/>
      <c r="M50" s="285"/>
      <c r="N50" s="294"/>
    </row>
    <row r="51" spans="1:14" ht="12.75">
      <c r="A51" s="9" t="s">
        <v>48</v>
      </c>
      <c r="B51" s="283">
        <v>167</v>
      </c>
      <c r="C51" s="284"/>
      <c r="D51" s="286">
        <f>'[1]célt.a.'!$AP$65</f>
        <v>0</v>
      </c>
      <c r="E51" s="283"/>
      <c r="F51" s="283"/>
      <c r="G51" s="283"/>
      <c r="H51" s="283"/>
      <c r="I51" s="283"/>
      <c r="J51" s="283"/>
      <c r="K51" s="283"/>
      <c r="L51" s="285">
        <f t="shared" si="5"/>
        <v>167</v>
      </c>
      <c r="M51" s="285">
        <f t="shared" si="6"/>
        <v>0</v>
      </c>
      <c r="N51" s="294"/>
    </row>
    <row r="52" spans="1:14" ht="12.75">
      <c r="A52" s="9" t="s">
        <v>156</v>
      </c>
      <c r="B52" s="283">
        <v>2714</v>
      </c>
      <c r="C52" s="284">
        <v>-15</v>
      </c>
      <c r="D52" s="286">
        <f>'[1]célt.a.'!$AW$65</f>
        <v>-55</v>
      </c>
      <c r="E52" s="283">
        <v>-589</v>
      </c>
      <c r="F52" s="283"/>
      <c r="G52" s="283"/>
      <c r="H52" s="283"/>
      <c r="I52" s="283"/>
      <c r="J52" s="283"/>
      <c r="K52" s="283"/>
      <c r="L52" s="285">
        <f t="shared" si="5"/>
        <v>2055</v>
      </c>
      <c r="M52" s="285">
        <f t="shared" si="6"/>
        <v>-659</v>
      </c>
      <c r="N52" s="294"/>
    </row>
    <row r="53" spans="1:14" ht="12.75">
      <c r="A53" s="106" t="s">
        <v>49</v>
      </c>
      <c r="B53" s="283">
        <v>277</v>
      </c>
      <c r="C53" s="284">
        <v>-98</v>
      </c>
      <c r="D53" s="286">
        <f>'[1]célt.a.'!$BD$65</f>
        <v>-190</v>
      </c>
      <c r="E53" s="283">
        <v>210</v>
      </c>
      <c r="F53" s="283"/>
      <c r="G53" s="283"/>
      <c r="H53" s="283"/>
      <c r="I53" s="283"/>
      <c r="J53" s="283"/>
      <c r="K53" s="283"/>
      <c r="L53" s="285">
        <f t="shared" si="5"/>
        <v>199</v>
      </c>
      <c r="M53" s="285">
        <f t="shared" si="6"/>
        <v>-78</v>
      </c>
      <c r="N53" s="294"/>
    </row>
    <row r="54" spans="1:14" ht="12.75">
      <c r="A54" s="109" t="s">
        <v>50</v>
      </c>
      <c r="B54" s="283">
        <v>1831</v>
      </c>
      <c r="C54" s="284">
        <v>-207</v>
      </c>
      <c r="D54" s="286">
        <f>'[1]célt.a.'!$BK$65</f>
        <v>-22</v>
      </c>
      <c r="E54" s="283">
        <v>-418</v>
      </c>
      <c r="F54" s="283"/>
      <c r="G54" s="283"/>
      <c r="H54" s="283"/>
      <c r="I54" s="283"/>
      <c r="J54" s="283"/>
      <c r="K54" s="283"/>
      <c r="L54" s="285">
        <f t="shared" si="5"/>
        <v>1184</v>
      </c>
      <c r="M54" s="285">
        <f t="shared" si="6"/>
        <v>-647</v>
      </c>
      <c r="N54" s="294"/>
    </row>
    <row r="55" spans="1:14" ht="12.75">
      <c r="A55" s="9" t="s">
        <v>634</v>
      </c>
      <c r="B55" s="283">
        <v>10813</v>
      </c>
      <c r="C55" s="284"/>
      <c r="D55" s="286">
        <f>'[1]célt.a.'!$BR$65</f>
        <v>0</v>
      </c>
      <c r="E55" s="283"/>
      <c r="F55" s="283"/>
      <c r="G55" s="283"/>
      <c r="H55" s="283"/>
      <c r="I55" s="283"/>
      <c r="J55" s="283"/>
      <c r="K55" s="283"/>
      <c r="L55" s="285">
        <f t="shared" si="5"/>
        <v>10813</v>
      </c>
      <c r="M55" s="285">
        <f t="shared" si="6"/>
        <v>0</v>
      </c>
      <c r="N55" s="294"/>
    </row>
    <row r="56" spans="1:14" ht="12.75">
      <c r="A56" s="5" t="s">
        <v>101</v>
      </c>
      <c r="B56" s="283">
        <v>0</v>
      </c>
      <c r="C56" s="284">
        <v>-2976</v>
      </c>
      <c r="D56" s="286">
        <f>'[1]célt.a.'!$BY$65</f>
        <v>0</v>
      </c>
      <c r="E56" s="283"/>
      <c r="F56" s="283"/>
      <c r="G56" s="283"/>
      <c r="H56" s="283"/>
      <c r="I56" s="283">
        <f>2383+593</f>
        <v>2976</v>
      </c>
      <c r="J56" s="283"/>
      <c r="K56" s="283"/>
      <c r="L56" s="285">
        <f t="shared" si="5"/>
        <v>0</v>
      </c>
      <c r="M56" s="285">
        <f t="shared" si="6"/>
        <v>0</v>
      </c>
      <c r="N56" s="294"/>
    </row>
    <row r="57" spans="1:14" ht="12.75">
      <c r="A57" s="9" t="s">
        <v>102</v>
      </c>
      <c r="B57" s="283">
        <v>2520</v>
      </c>
      <c r="C57" s="284">
        <v>-137</v>
      </c>
      <c r="D57" s="286">
        <f>'[1]célt.a.'!$CF$65</f>
        <v>0</v>
      </c>
      <c r="E57" s="283"/>
      <c r="F57" s="283"/>
      <c r="G57" s="283"/>
      <c r="H57" s="283"/>
      <c r="I57" s="283">
        <v>-2383</v>
      </c>
      <c r="J57" s="283"/>
      <c r="K57" s="283"/>
      <c r="L57" s="285">
        <f t="shared" si="5"/>
        <v>0</v>
      </c>
      <c r="M57" s="285">
        <f t="shared" si="6"/>
        <v>-2520</v>
      </c>
      <c r="N57" s="294"/>
    </row>
    <row r="58" spans="1:14" ht="12.75">
      <c r="A58" s="9" t="s">
        <v>635</v>
      </c>
      <c r="B58" s="283">
        <v>2601</v>
      </c>
      <c r="C58" s="284"/>
      <c r="D58" s="286"/>
      <c r="E58" s="283"/>
      <c r="F58" s="283"/>
      <c r="G58" s="283"/>
      <c r="H58" s="283"/>
      <c r="I58" s="283">
        <v>-593</v>
      </c>
      <c r="J58" s="283"/>
      <c r="K58" s="283"/>
      <c r="L58" s="285">
        <f>SUM(B58:K58)</f>
        <v>2008</v>
      </c>
      <c r="M58" s="285">
        <f>(L58-B58)</f>
        <v>-593</v>
      </c>
      <c r="N58" s="294"/>
    </row>
    <row r="59" spans="1:14" ht="12.75">
      <c r="A59" s="9" t="s">
        <v>103</v>
      </c>
      <c r="B59" s="283">
        <v>0</v>
      </c>
      <c r="C59" s="284"/>
      <c r="D59" s="286">
        <f>'[1]célt.a.'!$CM$65</f>
        <v>0</v>
      </c>
      <c r="E59" s="283"/>
      <c r="F59" s="283"/>
      <c r="G59" s="283"/>
      <c r="H59" s="283"/>
      <c r="I59" s="283"/>
      <c r="J59" s="283"/>
      <c r="K59" s="283"/>
      <c r="L59" s="285">
        <f t="shared" si="5"/>
        <v>0</v>
      </c>
      <c r="M59" s="285">
        <f t="shared" si="6"/>
        <v>0</v>
      </c>
      <c r="N59" s="294"/>
    </row>
    <row r="60" spans="1:14" ht="12.75">
      <c r="A60" s="9" t="s">
        <v>104</v>
      </c>
      <c r="B60" s="283">
        <v>75</v>
      </c>
      <c r="C60" s="284"/>
      <c r="D60" s="286">
        <f>'[1]célt.a.'!$CT$65</f>
        <v>0</v>
      </c>
      <c r="E60" s="283"/>
      <c r="F60" s="283"/>
      <c r="G60" s="283"/>
      <c r="H60" s="283"/>
      <c r="I60" s="283"/>
      <c r="J60" s="283"/>
      <c r="K60" s="283"/>
      <c r="L60" s="285">
        <f t="shared" si="5"/>
        <v>75</v>
      </c>
      <c r="M60" s="285">
        <f t="shared" si="6"/>
        <v>0</v>
      </c>
      <c r="N60" s="294"/>
    </row>
    <row r="61" spans="1:14" ht="12.75">
      <c r="A61" s="108" t="s">
        <v>51</v>
      </c>
      <c r="B61" s="283"/>
      <c r="C61" s="284"/>
      <c r="D61" s="286"/>
      <c r="E61" s="283"/>
      <c r="F61" s="283"/>
      <c r="G61" s="283"/>
      <c r="H61" s="283"/>
      <c r="I61" s="283"/>
      <c r="J61" s="283"/>
      <c r="K61" s="283"/>
      <c r="L61" s="285"/>
      <c r="M61" s="285"/>
      <c r="N61" s="294"/>
    </row>
    <row r="62" spans="1:14" ht="12.75">
      <c r="A62" s="9" t="s">
        <v>52</v>
      </c>
      <c r="B62" s="283">
        <v>12</v>
      </c>
      <c r="C62" s="284"/>
      <c r="D62" s="286">
        <f>'[1]célt.a.'!$DA$65</f>
        <v>0</v>
      </c>
      <c r="E62" s="283"/>
      <c r="F62" s="283"/>
      <c r="G62" s="283"/>
      <c r="H62" s="283"/>
      <c r="I62" s="283"/>
      <c r="J62" s="283"/>
      <c r="K62" s="283"/>
      <c r="L62" s="285">
        <f t="shared" si="5"/>
        <v>12</v>
      </c>
      <c r="M62" s="285">
        <f t="shared" si="6"/>
        <v>0</v>
      </c>
      <c r="N62" s="294"/>
    </row>
    <row r="63" spans="1:14" ht="12.75">
      <c r="A63" s="9" t="s">
        <v>53</v>
      </c>
      <c r="B63" s="283">
        <v>505</v>
      </c>
      <c r="C63" s="284">
        <v>-10</v>
      </c>
      <c r="D63" s="286">
        <f>'[1]célt.a.'!$DH$65</f>
        <v>0</v>
      </c>
      <c r="E63" s="283">
        <v>-375</v>
      </c>
      <c r="F63" s="283"/>
      <c r="G63" s="283"/>
      <c r="H63" s="283"/>
      <c r="I63" s="283">
        <v>-100</v>
      </c>
      <c r="J63" s="295"/>
      <c r="K63" s="283"/>
      <c r="L63" s="285">
        <f t="shared" si="5"/>
        <v>20</v>
      </c>
      <c r="M63" s="285">
        <f t="shared" si="6"/>
        <v>-485</v>
      </c>
      <c r="N63" s="294"/>
    </row>
    <row r="64" spans="1:14" ht="12.75">
      <c r="A64" s="9" t="s">
        <v>54</v>
      </c>
      <c r="B64" s="283">
        <v>80</v>
      </c>
      <c r="C64" s="284">
        <v>-45</v>
      </c>
      <c r="D64" s="286">
        <f>'[1]célt.a.'!$DO$65</f>
        <v>0</v>
      </c>
      <c r="E64" s="283">
        <v>-35</v>
      </c>
      <c r="F64" s="283"/>
      <c r="G64" s="283"/>
      <c r="H64" s="283"/>
      <c r="I64" s="283"/>
      <c r="J64" s="283"/>
      <c r="K64" s="283"/>
      <c r="L64" s="285">
        <f t="shared" si="5"/>
        <v>0</v>
      </c>
      <c r="M64" s="285">
        <f t="shared" si="6"/>
        <v>-80</v>
      </c>
      <c r="N64" s="294"/>
    </row>
    <row r="65" spans="1:14" ht="12.75">
      <c r="A65" s="9" t="s">
        <v>118</v>
      </c>
      <c r="B65" s="283">
        <v>323</v>
      </c>
      <c r="C65" s="284"/>
      <c r="D65" s="286">
        <f>'[1]célt.a.'!$DV$65</f>
        <v>0</v>
      </c>
      <c r="E65" s="283">
        <v>-100</v>
      </c>
      <c r="F65" s="283"/>
      <c r="G65" s="283"/>
      <c r="H65" s="283"/>
      <c r="I65" s="283"/>
      <c r="J65" s="283"/>
      <c r="K65" s="283"/>
      <c r="L65" s="285">
        <f>SUM(B65:K65)</f>
        <v>223</v>
      </c>
      <c r="M65" s="285">
        <f>(L65-B65)</f>
        <v>-100</v>
      </c>
      <c r="N65" s="294"/>
    </row>
    <row r="66" spans="1:14" ht="12.75">
      <c r="A66" s="9" t="s">
        <v>55</v>
      </c>
      <c r="B66" s="283">
        <v>1189</v>
      </c>
      <c r="C66" s="284"/>
      <c r="D66" s="286">
        <f>'[1]célt.a.'!$BR$132</f>
        <v>-60</v>
      </c>
      <c r="E66" s="283"/>
      <c r="F66" s="283"/>
      <c r="G66" s="283"/>
      <c r="H66" s="283"/>
      <c r="I66" s="283"/>
      <c r="J66" s="283"/>
      <c r="K66" s="283"/>
      <c r="L66" s="285">
        <f t="shared" si="5"/>
        <v>1129</v>
      </c>
      <c r="M66" s="285">
        <f t="shared" si="6"/>
        <v>-60</v>
      </c>
      <c r="N66" s="294"/>
    </row>
    <row r="67" spans="1:14" ht="12.75">
      <c r="A67" s="5" t="s">
        <v>105</v>
      </c>
      <c r="B67" s="283">
        <v>3327</v>
      </c>
      <c r="C67" s="284">
        <v>-2188</v>
      </c>
      <c r="D67" s="286">
        <f>'[1]célt.a.'!$EC$65</f>
        <v>0</v>
      </c>
      <c r="E67" s="283"/>
      <c r="F67" s="283"/>
      <c r="G67" s="283"/>
      <c r="H67" s="283"/>
      <c r="I67" s="283"/>
      <c r="J67" s="283"/>
      <c r="K67" s="283"/>
      <c r="L67" s="285">
        <f t="shared" si="5"/>
        <v>1139</v>
      </c>
      <c r="M67" s="285">
        <f t="shared" si="6"/>
        <v>-2188</v>
      </c>
      <c r="N67" s="294"/>
    </row>
    <row r="68" spans="1:14" ht="12.75">
      <c r="A68" s="106" t="s">
        <v>106</v>
      </c>
      <c r="B68" s="283">
        <v>3912</v>
      </c>
      <c r="C68" s="284"/>
      <c r="D68" s="286">
        <f>'[1]célt.a.'!$EJ$65</f>
        <v>0</v>
      </c>
      <c r="E68" s="283">
        <v>-50</v>
      </c>
      <c r="F68" s="283"/>
      <c r="G68" s="283"/>
      <c r="H68" s="283"/>
      <c r="I68" s="283"/>
      <c r="J68" s="283"/>
      <c r="K68" s="283"/>
      <c r="L68" s="285">
        <f t="shared" si="5"/>
        <v>3862</v>
      </c>
      <c r="M68" s="285">
        <f t="shared" si="6"/>
        <v>-50</v>
      </c>
      <c r="N68" s="294"/>
    </row>
    <row r="69" spans="1:14" ht="12.75">
      <c r="A69" s="105" t="s">
        <v>107</v>
      </c>
      <c r="B69" s="297"/>
      <c r="C69" s="284"/>
      <c r="D69" s="286"/>
      <c r="E69" s="283"/>
      <c r="F69" s="283"/>
      <c r="G69" s="283"/>
      <c r="H69" s="283"/>
      <c r="I69" s="283"/>
      <c r="J69" s="283"/>
      <c r="K69" s="283"/>
      <c r="L69" s="285"/>
      <c r="M69" s="285"/>
      <c r="N69" s="294"/>
    </row>
    <row r="70" spans="1:14" ht="12.75">
      <c r="A70" s="106" t="s">
        <v>404</v>
      </c>
      <c r="B70" s="297">
        <v>0</v>
      </c>
      <c r="C70" s="284"/>
      <c r="D70" s="286">
        <f>'[1]célt.a.'!$EQ$65</f>
        <v>0</v>
      </c>
      <c r="E70" s="283"/>
      <c r="F70" s="283"/>
      <c r="G70" s="283"/>
      <c r="H70" s="283"/>
      <c r="I70" s="283"/>
      <c r="J70" s="283"/>
      <c r="K70" s="283"/>
      <c r="L70" s="285">
        <f>SUM(B70:K70)</f>
        <v>0</v>
      </c>
      <c r="M70" s="285">
        <f>(L70-B70)</f>
        <v>0</v>
      </c>
      <c r="N70" s="294"/>
    </row>
    <row r="71" spans="1:14" ht="12.75">
      <c r="A71" s="106" t="s">
        <v>405</v>
      </c>
      <c r="B71" s="297">
        <v>53</v>
      </c>
      <c r="C71" s="284"/>
      <c r="D71" s="286">
        <f>'[1]célt.a.'!$EX$65</f>
        <v>0</v>
      </c>
      <c r="E71" s="283"/>
      <c r="F71" s="283"/>
      <c r="G71" s="283"/>
      <c r="H71" s="283"/>
      <c r="I71" s="283"/>
      <c r="J71" s="283"/>
      <c r="K71" s="283"/>
      <c r="L71" s="285">
        <f>SUM(B71:K71)</f>
        <v>53</v>
      </c>
      <c r="M71" s="285">
        <f>(L71-B71)</f>
        <v>0</v>
      </c>
      <c r="N71" s="294"/>
    </row>
    <row r="72" spans="1:14" ht="12.75">
      <c r="A72" s="106" t="s">
        <v>108</v>
      </c>
      <c r="B72" s="297">
        <v>150</v>
      </c>
      <c r="C72" s="284"/>
      <c r="D72" s="286">
        <f>'[1]célt.a.'!$FL$65</f>
        <v>0</v>
      </c>
      <c r="E72" s="283"/>
      <c r="F72" s="283"/>
      <c r="G72" s="283"/>
      <c r="H72" s="283"/>
      <c r="I72" s="283"/>
      <c r="J72" s="283"/>
      <c r="K72" s="283"/>
      <c r="L72" s="285">
        <f>SUM(B72:K72)</f>
        <v>150</v>
      </c>
      <c r="M72" s="285">
        <f>(L72-B72)</f>
        <v>0</v>
      </c>
      <c r="N72" s="294"/>
    </row>
    <row r="73" spans="1:14" ht="12.75">
      <c r="A73" s="110" t="s">
        <v>56</v>
      </c>
      <c r="B73" s="283">
        <v>1757</v>
      </c>
      <c r="C73" s="284">
        <v>-195</v>
      </c>
      <c r="D73" s="286">
        <f>'[1]célt.a.'!$FS$65</f>
        <v>0</v>
      </c>
      <c r="E73" s="283"/>
      <c r="F73" s="283"/>
      <c r="G73" s="283"/>
      <c r="H73" s="283"/>
      <c r="I73" s="283"/>
      <c r="J73" s="283"/>
      <c r="K73" s="283"/>
      <c r="L73" s="285">
        <f t="shared" si="5"/>
        <v>1562</v>
      </c>
      <c r="M73" s="285">
        <f t="shared" si="6"/>
        <v>-195</v>
      </c>
      <c r="N73" s="294"/>
    </row>
    <row r="74" spans="1:14" ht="12.75">
      <c r="A74" s="110" t="s">
        <v>57</v>
      </c>
      <c r="B74" s="283">
        <v>11</v>
      </c>
      <c r="C74" s="284"/>
      <c r="D74" s="286">
        <f>'[1]célt.a.'!$FZ$65</f>
        <v>0</v>
      </c>
      <c r="E74" s="283"/>
      <c r="F74" s="283"/>
      <c r="G74" s="283"/>
      <c r="H74" s="283"/>
      <c r="I74" s="283"/>
      <c r="J74" s="283"/>
      <c r="K74" s="283"/>
      <c r="L74" s="285">
        <f t="shared" si="5"/>
        <v>11</v>
      </c>
      <c r="M74" s="285">
        <f t="shared" si="6"/>
        <v>0</v>
      </c>
      <c r="N74" s="294"/>
    </row>
    <row r="75" spans="1:14" ht="12.75">
      <c r="A75" s="110" t="s">
        <v>109</v>
      </c>
      <c r="B75" s="283">
        <v>2536</v>
      </c>
      <c r="C75" s="284">
        <v>-154</v>
      </c>
      <c r="D75" s="286">
        <f>'[1]célt.a.'!$GG$65</f>
        <v>0</v>
      </c>
      <c r="E75" s="283">
        <v>-113</v>
      </c>
      <c r="F75" s="283"/>
      <c r="G75" s="283"/>
      <c r="H75" s="283"/>
      <c r="I75" s="283"/>
      <c r="J75" s="283"/>
      <c r="K75" s="283"/>
      <c r="L75" s="285">
        <f t="shared" si="5"/>
        <v>2269</v>
      </c>
      <c r="M75" s="285">
        <f t="shared" si="6"/>
        <v>-267</v>
      </c>
      <c r="N75" s="294"/>
    </row>
    <row r="76" spans="1:14" ht="12.75">
      <c r="A76" s="111" t="s">
        <v>179</v>
      </c>
      <c r="B76" s="283">
        <v>2665</v>
      </c>
      <c r="C76" s="284"/>
      <c r="D76" s="286">
        <f>'[1]célt.a.'!$GN$65</f>
        <v>-85</v>
      </c>
      <c r="E76" s="283"/>
      <c r="F76" s="283"/>
      <c r="G76" s="283"/>
      <c r="H76" s="283"/>
      <c r="I76" s="283"/>
      <c r="J76" s="283"/>
      <c r="K76" s="283"/>
      <c r="L76" s="285">
        <f t="shared" si="5"/>
        <v>2580</v>
      </c>
      <c r="M76" s="285">
        <f t="shared" si="6"/>
        <v>-85</v>
      </c>
      <c r="N76" s="294"/>
    </row>
    <row r="77" spans="1:14" ht="12.75">
      <c r="A77" s="272" t="s">
        <v>110</v>
      </c>
      <c r="B77" s="298">
        <v>0</v>
      </c>
      <c r="C77" s="299"/>
      <c r="D77" s="300">
        <f>'[1]célt.a.'!$GU$65</f>
        <v>0</v>
      </c>
      <c r="E77" s="298"/>
      <c r="F77" s="298"/>
      <c r="G77" s="298"/>
      <c r="H77" s="298"/>
      <c r="I77" s="298"/>
      <c r="J77" s="298"/>
      <c r="K77" s="298"/>
      <c r="L77" s="301">
        <f>SUM(B77:K77)</f>
        <v>0</v>
      </c>
      <c r="M77" s="301">
        <f>(L77-B77)</f>
        <v>0</v>
      </c>
      <c r="N77" s="294"/>
    </row>
    <row r="78" spans="1:13" ht="12.75">
      <c r="A78" s="10" t="s">
        <v>111</v>
      </c>
      <c r="B78" s="412"/>
      <c r="C78" s="418"/>
      <c r="D78" s="440"/>
      <c r="E78" s="418"/>
      <c r="F78" s="418"/>
      <c r="G78" s="418"/>
      <c r="H78" s="418"/>
      <c r="I78" s="418"/>
      <c r="J78" s="418"/>
      <c r="K78" s="418"/>
      <c r="L78" s="415"/>
      <c r="M78" s="415"/>
    </row>
    <row r="79" spans="1:13" ht="12.75">
      <c r="A79" s="108" t="s">
        <v>809</v>
      </c>
      <c r="B79" s="284"/>
      <c r="C79" s="382"/>
      <c r="D79" s="302"/>
      <c r="E79" s="382"/>
      <c r="F79" s="382"/>
      <c r="G79" s="382"/>
      <c r="H79" s="382"/>
      <c r="I79" s="382"/>
      <c r="J79" s="382"/>
      <c r="K79" s="382"/>
      <c r="L79" s="285"/>
      <c r="M79" s="285"/>
    </row>
    <row r="80" spans="1:13" ht="12.75">
      <c r="A80" s="9" t="s">
        <v>112</v>
      </c>
      <c r="B80" s="284">
        <v>0</v>
      </c>
      <c r="C80" s="382"/>
      <c r="D80" s="302"/>
      <c r="E80" s="382"/>
      <c r="F80" s="382"/>
      <c r="G80" s="382"/>
      <c r="H80" s="382"/>
      <c r="I80" s="382"/>
      <c r="J80" s="382"/>
      <c r="K80" s="382"/>
      <c r="L80" s="285">
        <f aca="true" t="shared" si="7" ref="L80:L104">SUM(B80:K80)</f>
        <v>0</v>
      </c>
      <c r="M80" s="285">
        <f aca="true" t="shared" si="8" ref="M80:M104">(L80-B80)</f>
        <v>0</v>
      </c>
    </row>
    <row r="81" spans="1:13" ht="12.75">
      <c r="A81" s="9" t="s">
        <v>113</v>
      </c>
      <c r="B81" s="284">
        <v>0</v>
      </c>
      <c r="C81" s="382"/>
      <c r="D81" s="302"/>
      <c r="E81" s="382"/>
      <c r="F81" s="382"/>
      <c r="G81" s="382"/>
      <c r="H81" s="382"/>
      <c r="I81" s="382"/>
      <c r="J81" s="382"/>
      <c r="K81" s="382"/>
      <c r="L81" s="285">
        <f t="shared" si="7"/>
        <v>0</v>
      </c>
      <c r="M81" s="285">
        <f t="shared" si="8"/>
        <v>0</v>
      </c>
    </row>
    <row r="82" spans="1:13" ht="12.75">
      <c r="A82" s="108" t="s">
        <v>636</v>
      </c>
      <c r="B82" s="284" t="s">
        <v>406</v>
      </c>
      <c r="C82" s="382"/>
      <c r="D82" s="302"/>
      <c r="E82" s="382"/>
      <c r="F82" s="382"/>
      <c r="G82" s="382"/>
      <c r="H82" s="382"/>
      <c r="I82" s="382"/>
      <c r="J82" s="382"/>
      <c r="K82" s="382"/>
      <c r="L82" s="285"/>
      <c r="M82" s="285"/>
    </row>
    <row r="83" spans="1:13" ht="12.75">
      <c r="A83" s="9" t="s">
        <v>112</v>
      </c>
      <c r="B83" s="284">
        <v>0</v>
      </c>
      <c r="C83" s="382"/>
      <c r="D83" s="302"/>
      <c r="E83" s="382"/>
      <c r="F83" s="382"/>
      <c r="G83" s="382"/>
      <c r="H83" s="382"/>
      <c r="I83" s="382"/>
      <c r="J83" s="382"/>
      <c r="K83" s="382"/>
      <c r="L83" s="285">
        <f t="shared" si="7"/>
        <v>0</v>
      </c>
      <c r="M83" s="285">
        <f t="shared" si="8"/>
        <v>0</v>
      </c>
    </row>
    <row r="84" spans="1:13" ht="12.75">
      <c r="A84" s="9" t="s">
        <v>113</v>
      </c>
      <c r="B84" s="284">
        <v>0</v>
      </c>
      <c r="C84" s="382"/>
      <c r="D84" s="302"/>
      <c r="E84" s="382"/>
      <c r="F84" s="382"/>
      <c r="G84" s="382"/>
      <c r="H84" s="382"/>
      <c r="I84" s="382"/>
      <c r="J84" s="382"/>
      <c r="K84" s="382"/>
      <c r="L84" s="285">
        <f t="shared" si="7"/>
        <v>0</v>
      </c>
      <c r="M84" s="285">
        <f t="shared" si="8"/>
        <v>0</v>
      </c>
    </row>
    <row r="85" spans="1:13" ht="12.75">
      <c r="A85" s="108" t="s">
        <v>637</v>
      </c>
      <c r="B85" s="284"/>
      <c r="C85" s="382"/>
      <c r="D85" s="302"/>
      <c r="E85" s="382"/>
      <c r="F85" s="382"/>
      <c r="G85" s="382"/>
      <c r="H85" s="382"/>
      <c r="I85" s="382"/>
      <c r="J85" s="382"/>
      <c r="K85" s="382"/>
      <c r="L85" s="285"/>
      <c r="M85" s="285"/>
    </row>
    <row r="86" spans="1:13" ht="12.75">
      <c r="A86" s="9" t="s">
        <v>112</v>
      </c>
      <c r="B86" s="284">
        <v>0</v>
      </c>
      <c r="C86" s="382"/>
      <c r="D86" s="302"/>
      <c r="E86" s="382"/>
      <c r="F86" s="382"/>
      <c r="G86" s="382"/>
      <c r="H86" s="382"/>
      <c r="I86" s="382"/>
      <c r="J86" s="382"/>
      <c r="K86" s="382"/>
      <c r="L86" s="285">
        <f t="shared" si="7"/>
        <v>0</v>
      </c>
      <c r="M86" s="285">
        <f t="shared" si="8"/>
        <v>0</v>
      </c>
    </row>
    <row r="87" spans="1:13" ht="12.75">
      <c r="A87" s="9" t="s">
        <v>113</v>
      </c>
      <c r="B87" s="284">
        <v>0</v>
      </c>
      <c r="C87" s="382"/>
      <c r="D87" s="302"/>
      <c r="E87" s="382"/>
      <c r="F87" s="382"/>
      <c r="G87" s="382"/>
      <c r="H87" s="382"/>
      <c r="I87" s="382"/>
      <c r="J87" s="382"/>
      <c r="K87" s="382"/>
      <c r="L87" s="285">
        <f>SUM(B87:K87)</f>
        <v>0</v>
      </c>
      <c r="M87" s="285">
        <f>(L87-B87)</f>
        <v>0</v>
      </c>
    </row>
    <row r="88" spans="1:13" ht="12.75">
      <c r="A88" s="9" t="s">
        <v>577</v>
      </c>
      <c r="B88" s="284">
        <v>0</v>
      </c>
      <c r="C88" s="382"/>
      <c r="D88" s="302"/>
      <c r="E88" s="382"/>
      <c r="F88" s="382"/>
      <c r="G88" s="382"/>
      <c r="H88" s="382"/>
      <c r="I88" s="382"/>
      <c r="J88" s="382"/>
      <c r="K88" s="382"/>
      <c r="L88" s="285">
        <f>SUM(B88:K88)</f>
        <v>0</v>
      </c>
      <c r="M88" s="285">
        <f>(L88-B88)</f>
        <v>0</v>
      </c>
    </row>
    <row r="89" spans="1:13" ht="12.75">
      <c r="A89" s="9" t="s">
        <v>180</v>
      </c>
      <c r="B89" s="284">
        <v>0</v>
      </c>
      <c r="C89" s="382"/>
      <c r="D89" s="302"/>
      <c r="E89" s="382"/>
      <c r="F89" s="382"/>
      <c r="G89" s="382"/>
      <c r="H89" s="382"/>
      <c r="I89" s="382"/>
      <c r="J89" s="382"/>
      <c r="K89" s="382"/>
      <c r="L89" s="285">
        <f t="shared" si="7"/>
        <v>0</v>
      </c>
      <c r="M89" s="285">
        <f t="shared" si="8"/>
        <v>0</v>
      </c>
    </row>
    <row r="90" spans="1:13" ht="12.75">
      <c r="A90" s="9" t="s">
        <v>114</v>
      </c>
      <c r="B90" s="284">
        <v>0</v>
      </c>
      <c r="C90" s="382"/>
      <c r="D90" s="286">
        <f>'[1]célt.a.'!$HB$65</f>
        <v>0</v>
      </c>
      <c r="E90" s="382"/>
      <c r="F90" s="382"/>
      <c r="G90" s="382"/>
      <c r="H90" s="382"/>
      <c r="I90" s="382"/>
      <c r="J90" s="382"/>
      <c r="K90" s="382"/>
      <c r="L90" s="285">
        <f t="shared" si="7"/>
        <v>0</v>
      </c>
      <c r="M90" s="285">
        <f t="shared" si="8"/>
        <v>0</v>
      </c>
    </row>
    <row r="91" spans="1:13" ht="12.75">
      <c r="A91" s="9" t="s">
        <v>576</v>
      </c>
      <c r="B91" s="284">
        <v>0</v>
      </c>
      <c r="C91" s="382"/>
      <c r="D91" s="286"/>
      <c r="E91" s="382"/>
      <c r="F91" s="382"/>
      <c r="G91" s="382"/>
      <c r="H91" s="382"/>
      <c r="I91" s="382"/>
      <c r="J91" s="382"/>
      <c r="K91" s="382"/>
      <c r="L91" s="285">
        <f>SUM(B91:K91)</f>
        <v>0</v>
      </c>
      <c r="M91" s="285">
        <f>(L91-B91)</f>
        <v>0</v>
      </c>
    </row>
    <row r="92" spans="1:13" ht="12.75">
      <c r="A92" s="9" t="s">
        <v>115</v>
      </c>
      <c r="B92" s="284">
        <v>0</v>
      </c>
      <c r="C92" s="382"/>
      <c r="D92" s="286">
        <f>'[1]célt.a.'!$HI$65</f>
        <v>0</v>
      </c>
      <c r="E92" s="382"/>
      <c r="F92" s="382"/>
      <c r="G92" s="382"/>
      <c r="H92" s="382"/>
      <c r="I92" s="382"/>
      <c r="J92" s="382"/>
      <c r="K92" s="382"/>
      <c r="L92" s="285">
        <f>SUM(B92:K92)</f>
        <v>0</v>
      </c>
      <c r="M92" s="285">
        <f>(L92-B92)</f>
        <v>0</v>
      </c>
    </row>
    <row r="93" spans="1:13" ht="12.75">
      <c r="A93" s="106" t="s">
        <v>58</v>
      </c>
      <c r="B93" s="283">
        <v>0</v>
      </c>
      <c r="C93" s="382"/>
      <c r="D93" s="286">
        <f>'[1]célt.a.'!$HP$65</f>
        <v>0</v>
      </c>
      <c r="E93" s="383"/>
      <c r="F93" s="383"/>
      <c r="G93" s="383"/>
      <c r="H93" s="383"/>
      <c r="I93" s="383"/>
      <c r="J93" s="383"/>
      <c r="K93" s="383"/>
      <c r="L93" s="285">
        <f t="shared" si="7"/>
        <v>0</v>
      </c>
      <c r="M93" s="285">
        <f t="shared" si="8"/>
        <v>0</v>
      </c>
    </row>
    <row r="94" spans="1:13" ht="12.75">
      <c r="A94" s="106" t="s">
        <v>116</v>
      </c>
      <c r="B94" s="283">
        <v>2156</v>
      </c>
      <c r="C94" s="382">
        <v>-1823</v>
      </c>
      <c r="D94" s="286">
        <f>'[1]célt.a.'!$HW$65</f>
        <v>0</v>
      </c>
      <c r="E94" s="383"/>
      <c r="F94" s="383"/>
      <c r="G94" s="383"/>
      <c r="H94" s="383"/>
      <c r="I94" s="383"/>
      <c r="J94" s="383"/>
      <c r="K94" s="383"/>
      <c r="L94" s="285">
        <f aca="true" t="shared" si="9" ref="L94:L99">SUM(B94:K94)</f>
        <v>333</v>
      </c>
      <c r="M94" s="285">
        <f aca="true" t="shared" si="10" ref="M94:M99">(L94-B94)</f>
        <v>-1823</v>
      </c>
    </row>
    <row r="95" spans="1:13" ht="12.75">
      <c r="A95" s="106" t="s">
        <v>638</v>
      </c>
      <c r="B95" s="283">
        <v>220</v>
      </c>
      <c r="C95" s="382"/>
      <c r="D95" s="286"/>
      <c r="E95" s="383"/>
      <c r="F95" s="383"/>
      <c r="G95" s="383"/>
      <c r="H95" s="383"/>
      <c r="I95" s="383"/>
      <c r="J95" s="383"/>
      <c r="K95" s="383"/>
      <c r="L95" s="285">
        <f t="shared" si="9"/>
        <v>220</v>
      </c>
      <c r="M95" s="285">
        <f t="shared" si="10"/>
        <v>0</v>
      </c>
    </row>
    <row r="96" spans="1:13" ht="12.75">
      <c r="A96" s="106" t="s">
        <v>639</v>
      </c>
      <c r="B96" s="283">
        <v>20</v>
      </c>
      <c r="C96" s="382"/>
      <c r="D96" s="286"/>
      <c r="E96" s="383"/>
      <c r="F96" s="383"/>
      <c r="G96" s="383"/>
      <c r="H96" s="383"/>
      <c r="I96" s="383"/>
      <c r="J96" s="383"/>
      <c r="K96" s="383"/>
      <c r="L96" s="285">
        <f t="shared" si="9"/>
        <v>20</v>
      </c>
      <c r="M96" s="285">
        <f t="shared" si="10"/>
        <v>0</v>
      </c>
    </row>
    <row r="97" spans="1:13" ht="12.75">
      <c r="A97" s="106" t="s">
        <v>640</v>
      </c>
      <c r="B97" s="283">
        <v>0</v>
      </c>
      <c r="C97" s="382"/>
      <c r="D97" s="286"/>
      <c r="E97" s="383"/>
      <c r="F97" s="383"/>
      <c r="G97" s="383"/>
      <c r="H97" s="383"/>
      <c r="I97" s="383"/>
      <c r="J97" s="383"/>
      <c r="K97" s="383"/>
      <c r="L97" s="285">
        <f t="shared" si="9"/>
        <v>0</v>
      </c>
      <c r="M97" s="285">
        <f t="shared" si="10"/>
        <v>0</v>
      </c>
    </row>
    <row r="98" spans="1:13" ht="12.75">
      <c r="A98" s="106" t="s">
        <v>412</v>
      </c>
      <c r="B98" s="283">
        <v>4854</v>
      </c>
      <c r="C98" s="382">
        <v>-3574</v>
      </c>
      <c r="D98" s="286"/>
      <c r="E98" s="383"/>
      <c r="F98" s="383"/>
      <c r="G98" s="383"/>
      <c r="H98" s="383"/>
      <c r="I98" s="383"/>
      <c r="J98" s="383"/>
      <c r="K98" s="383"/>
      <c r="L98" s="285">
        <f t="shared" si="9"/>
        <v>1280</v>
      </c>
      <c r="M98" s="285">
        <f t="shared" si="10"/>
        <v>-3574</v>
      </c>
    </row>
    <row r="99" spans="1:13" ht="12.75">
      <c r="A99" s="106" t="s">
        <v>641</v>
      </c>
      <c r="B99" s="283">
        <v>0</v>
      </c>
      <c r="C99" s="382"/>
      <c r="D99" s="286"/>
      <c r="E99" s="383"/>
      <c r="F99" s="383"/>
      <c r="G99" s="383"/>
      <c r="H99" s="383"/>
      <c r="I99" s="383"/>
      <c r="J99" s="383"/>
      <c r="K99" s="383"/>
      <c r="L99" s="285">
        <f t="shared" si="9"/>
        <v>0</v>
      </c>
      <c r="M99" s="285">
        <f t="shared" si="10"/>
        <v>0</v>
      </c>
    </row>
    <row r="100" spans="1:13" ht="12.75">
      <c r="A100" s="106" t="s">
        <v>642</v>
      </c>
      <c r="B100" s="283">
        <v>2584</v>
      </c>
      <c r="C100" s="382">
        <v>-934</v>
      </c>
      <c r="D100" s="286">
        <f>'[1]célt.a.'!$ID$65</f>
        <v>0</v>
      </c>
      <c r="E100" s="383"/>
      <c r="F100" s="383"/>
      <c r="G100" s="383"/>
      <c r="H100" s="383"/>
      <c r="I100" s="383"/>
      <c r="J100" s="383"/>
      <c r="K100" s="383"/>
      <c r="L100" s="285">
        <f t="shared" si="7"/>
        <v>1650</v>
      </c>
      <c r="M100" s="285">
        <f t="shared" si="8"/>
        <v>-934</v>
      </c>
    </row>
    <row r="101" spans="1:13" ht="12.75">
      <c r="A101" s="106" t="s">
        <v>59</v>
      </c>
      <c r="B101" s="283">
        <v>300</v>
      </c>
      <c r="C101" s="382"/>
      <c r="D101" s="283"/>
      <c r="E101" s="383"/>
      <c r="F101" s="383"/>
      <c r="G101" s="383"/>
      <c r="H101" s="383"/>
      <c r="I101" s="383"/>
      <c r="J101" s="383"/>
      <c r="K101" s="383"/>
      <c r="L101" s="285">
        <f t="shared" si="7"/>
        <v>300</v>
      </c>
      <c r="M101" s="285">
        <f t="shared" si="8"/>
        <v>0</v>
      </c>
    </row>
    <row r="102" spans="1:13" ht="12.75">
      <c r="A102" s="106" t="s">
        <v>407</v>
      </c>
      <c r="B102" s="283">
        <v>218</v>
      </c>
      <c r="C102" s="382">
        <v>-27</v>
      </c>
      <c r="D102" s="286">
        <f>'[1]célt.a.'!$IK$65</f>
        <v>0</v>
      </c>
      <c r="E102" s="383"/>
      <c r="F102" s="383"/>
      <c r="G102" s="383"/>
      <c r="H102" s="383"/>
      <c r="I102" s="383"/>
      <c r="J102" s="383"/>
      <c r="K102" s="383"/>
      <c r="L102" s="285">
        <f>SUM(B102:K102)</f>
        <v>191</v>
      </c>
      <c r="M102" s="285">
        <f>(L102-B102)</f>
        <v>-27</v>
      </c>
    </row>
    <row r="103" spans="1:13" ht="12.75">
      <c r="A103" s="106" t="s">
        <v>808</v>
      </c>
      <c r="B103" s="283">
        <v>520</v>
      </c>
      <c r="C103" s="382"/>
      <c r="D103" s="286">
        <f>'[1]célt.a.'!$AP$132</f>
        <v>-486</v>
      </c>
      <c r="E103" s="383"/>
      <c r="F103" s="383"/>
      <c r="G103" s="383"/>
      <c r="H103" s="383"/>
      <c r="I103" s="383"/>
      <c r="J103" s="383"/>
      <c r="K103" s="383"/>
      <c r="L103" s="285">
        <f t="shared" si="7"/>
        <v>34</v>
      </c>
      <c r="M103" s="285">
        <f t="shared" si="8"/>
        <v>-486</v>
      </c>
    </row>
    <row r="104" spans="1:13" ht="12.75">
      <c r="A104" s="106" t="s">
        <v>408</v>
      </c>
      <c r="B104" s="283">
        <v>3000</v>
      </c>
      <c r="C104" s="382"/>
      <c r="D104" s="283"/>
      <c r="E104" s="383"/>
      <c r="F104" s="383"/>
      <c r="G104" s="383"/>
      <c r="H104" s="383"/>
      <c r="I104" s="383"/>
      <c r="J104" s="383"/>
      <c r="K104" s="383"/>
      <c r="L104" s="285">
        <f t="shared" si="7"/>
        <v>3000</v>
      </c>
      <c r="M104" s="285">
        <f t="shared" si="8"/>
        <v>0</v>
      </c>
    </row>
    <row r="105" spans="1:13" ht="12.75">
      <c r="A105" s="106" t="s">
        <v>409</v>
      </c>
      <c r="B105" s="283">
        <v>222</v>
      </c>
      <c r="C105" s="382"/>
      <c r="D105" s="286"/>
      <c r="E105" s="383"/>
      <c r="F105" s="383"/>
      <c r="G105" s="383"/>
      <c r="H105" s="383"/>
      <c r="I105" s="383"/>
      <c r="J105" s="383"/>
      <c r="K105" s="383"/>
      <c r="L105" s="285">
        <f>SUM(B105:K105)</f>
        <v>222</v>
      </c>
      <c r="M105" s="285">
        <f>(L105-B105)</f>
        <v>0</v>
      </c>
    </row>
    <row r="106" spans="1:13" ht="12.75">
      <c r="A106" s="106" t="s">
        <v>181</v>
      </c>
      <c r="B106" s="283"/>
      <c r="C106" s="284"/>
      <c r="D106" s="284"/>
      <c r="E106" s="283"/>
      <c r="F106" s="283"/>
      <c r="G106" s="283"/>
      <c r="H106" s="283"/>
      <c r="I106" s="383"/>
      <c r="J106" s="383"/>
      <c r="K106" s="283"/>
      <c r="L106" s="285"/>
      <c r="M106" s="285"/>
    </row>
    <row r="107" spans="1:13" ht="12.75">
      <c r="A107" s="106" t="s">
        <v>643</v>
      </c>
      <c r="B107" s="283">
        <v>3000</v>
      </c>
      <c r="C107" s="284">
        <v>-1600</v>
      </c>
      <c r="D107" s="286">
        <f>'[1]célt.a.'!$G$74</f>
        <v>0</v>
      </c>
      <c r="E107" s="283">
        <v>-1300</v>
      </c>
      <c r="F107" s="283"/>
      <c r="G107" s="283"/>
      <c r="H107" s="283"/>
      <c r="I107" s="383"/>
      <c r="J107" s="383"/>
      <c r="K107" s="283"/>
      <c r="L107" s="285">
        <f aca="true" t="shared" si="11" ref="L107:L113">SUM(B107:K107)</f>
        <v>100</v>
      </c>
      <c r="M107" s="285">
        <f aca="true" t="shared" si="12" ref="M107:M113">(L107-B107)</f>
        <v>-2900</v>
      </c>
    </row>
    <row r="108" spans="1:13" ht="12.75">
      <c r="A108" s="106" t="s">
        <v>413</v>
      </c>
      <c r="B108" s="283">
        <v>0</v>
      </c>
      <c r="C108" s="284"/>
      <c r="D108" s="286">
        <f>'[1]célt.a.'!$G$80</f>
        <v>0</v>
      </c>
      <c r="E108" s="283"/>
      <c r="F108" s="283"/>
      <c r="G108" s="283"/>
      <c r="H108" s="283"/>
      <c r="I108" s="383"/>
      <c r="J108" s="383"/>
      <c r="K108" s="283"/>
      <c r="L108" s="285">
        <f t="shared" si="11"/>
        <v>0</v>
      </c>
      <c r="M108" s="285">
        <f t="shared" si="12"/>
        <v>0</v>
      </c>
    </row>
    <row r="109" spans="1:13" ht="12.75">
      <c r="A109" s="106" t="s">
        <v>183</v>
      </c>
      <c r="B109" s="283">
        <v>0</v>
      </c>
      <c r="C109" s="284"/>
      <c r="D109" s="286">
        <f>'[1]célt.a.'!$G$87</f>
        <v>0</v>
      </c>
      <c r="E109" s="283"/>
      <c r="F109" s="283"/>
      <c r="G109" s="283"/>
      <c r="H109" s="283"/>
      <c r="I109" s="383"/>
      <c r="J109" s="383"/>
      <c r="K109" s="283"/>
      <c r="L109" s="285">
        <f t="shared" si="11"/>
        <v>0</v>
      </c>
      <c r="M109" s="285">
        <f t="shared" si="12"/>
        <v>0</v>
      </c>
    </row>
    <row r="110" spans="1:13" ht="12.75">
      <c r="A110" s="106" t="s">
        <v>414</v>
      </c>
      <c r="B110" s="283">
        <v>0</v>
      </c>
      <c r="C110" s="284"/>
      <c r="D110" s="286">
        <f>'[1]célt.a.'!$G$92</f>
        <v>0</v>
      </c>
      <c r="E110" s="283"/>
      <c r="F110" s="283"/>
      <c r="G110" s="283"/>
      <c r="H110" s="283"/>
      <c r="I110" s="383"/>
      <c r="J110" s="383"/>
      <c r="K110" s="283"/>
      <c r="L110" s="285">
        <f t="shared" si="11"/>
        <v>0</v>
      </c>
      <c r="M110" s="285">
        <f t="shared" si="12"/>
        <v>0</v>
      </c>
    </row>
    <row r="111" spans="1:13" ht="12.75">
      <c r="A111" s="106" t="s">
        <v>415</v>
      </c>
      <c r="B111" s="283">
        <v>0</v>
      </c>
      <c r="C111" s="284"/>
      <c r="D111" s="286">
        <f>'[1]célt.a.'!$G$97</f>
        <v>0</v>
      </c>
      <c r="E111" s="283"/>
      <c r="F111" s="283"/>
      <c r="G111" s="283"/>
      <c r="H111" s="283"/>
      <c r="I111" s="383"/>
      <c r="J111" s="383"/>
      <c r="K111" s="283"/>
      <c r="L111" s="285">
        <f t="shared" si="11"/>
        <v>0</v>
      </c>
      <c r="M111" s="285">
        <f t="shared" si="12"/>
        <v>0</v>
      </c>
    </row>
    <row r="112" spans="1:13" ht="12.75">
      <c r="A112" s="106" t="s">
        <v>184</v>
      </c>
      <c r="B112" s="283">
        <v>0</v>
      </c>
      <c r="C112" s="284"/>
      <c r="D112" s="286">
        <f>'[1]célt.a.'!$G$102</f>
        <v>0</v>
      </c>
      <c r="E112" s="283"/>
      <c r="F112" s="283"/>
      <c r="G112" s="283"/>
      <c r="H112" s="283"/>
      <c r="I112" s="383"/>
      <c r="J112" s="383"/>
      <c r="K112" s="283"/>
      <c r="L112" s="285">
        <f t="shared" si="11"/>
        <v>0</v>
      </c>
      <c r="M112" s="285">
        <f t="shared" si="12"/>
        <v>0</v>
      </c>
    </row>
    <row r="113" spans="1:13" ht="12.75">
      <c r="A113" s="257" t="s">
        <v>185</v>
      </c>
      <c r="B113" s="303">
        <v>0</v>
      </c>
      <c r="C113" s="304"/>
      <c r="D113" s="423">
        <f>'[1]célt.a.'!$G$107</f>
        <v>0</v>
      </c>
      <c r="E113" s="303"/>
      <c r="F113" s="303"/>
      <c r="G113" s="303"/>
      <c r="H113" s="303"/>
      <c r="I113" s="384"/>
      <c r="J113" s="384"/>
      <c r="K113" s="303"/>
      <c r="L113" s="285">
        <f t="shared" si="11"/>
        <v>0</v>
      </c>
      <c r="M113" s="285">
        <f t="shared" si="12"/>
        <v>0</v>
      </c>
    </row>
    <row r="114" spans="1:13" ht="12.75">
      <c r="A114" s="405" t="s">
        <v>186</v>
      </c>
      <c r="B114" s="406">
        <v>985</v>
      </c>
      <c r="C114" s="407"/>
      <c r="D114" s="407"/>
      <c r="E114" s="406"/>
      <c r="F114" s="406"/>
      <c r="G114" s="406"/>
      <c r="H114" s="406"/>
      <c r="I114" s="408"/>
      <c r="J114" s="408"/>
      <c r="K114" s="406"/>
      <c r="L114" s="409">
        <f>SUM(B114:K114)</f>
        <v>985</v>
      </c>
      <c r="M114" s="301">
        <f>(L114-B114)</f>
        <v>0</v>
      </c>
    </row>
    <row r="115" spans="1:13" ht="12.75">
      <c r="A115" s="464" t="s">
        <v>187</v>
      </c>
      <c r="B115" s="411">
        <v>109</v>
      </c>
      <c r="C115" s="465"/>
      <c r="D115" s="466">
        <f>'[1]célt.a.'!$BK$132</f>
        <v>0</v>
      </c>
      <c r="E115" s="411"/>
      <c r="F115" s="411"/>
      <c r="G115" s="411"/>
      <c r="H115" s="411"/>
      <c r="I115" s="467"/>
      <c r="J115" s="467"/>
      <c r="K115" s="411"/>
      <c r="L115" s="468">
        <f>SUM(B115:K115)</f>
        <v>109</v>
      </c>
      <c r="M115" s="415">
        <f>(L115-B115)</f>
        <v>0</v>
      </c>
    </row>
    <row r="116" spans="1:13" ht="12.75">
      <c r="A116" s="106" t="s">
        <v>188</v>
      </c>
      <c r="B116" s="303">
        <v>4498</v>
      </c>
      <c r="C116" s="284"/>
      <c r="D116" s="284"/>
      <c r="E116" s="283"/>
      <c r="F116" s="283"/>
      <c r="G116" s="283"/>
      <c r="H116" s="283"/>
      <c r="I116" s="383"/>
      <c r="J116" s="383"/>
      <c r="K116" s="283"/>
      <c r="L116" s="305">
        <f>SUM(B116:K116)</f>
        <v>4498</v>
      </c>
      <c r="M116" s="285">
        <f>(L116-B116)</f>
        <v>0</v>
      </c>
    </row>
    <row r="117" spans="1:13" ht="12.75">
      <c r="A117" s="106" t="s">
        <v>189</v>
      </c>
      <c r="B117" s="303">
        <v>0</v>
      </c>
      <c r="C117" s="284"/>
      <c r="D117" s="424">
        <f>'[1]célt.a.'!$BY$132</f>
        <v>0</v>
      </c>
      <c r="E117" s="283"/>
      <c r="F117" s="283"/>
      <c r="G117" s="283"/>
      <c r="H117" s="283"/>
      <c r="I117" s="383"/>
      <c r="J117" s="383"/>
      <c r="K117" s="283"/>
      <c r="L117" s="305">
        <f>SUM(B117:K117)</f>
        <v>0</v>
      </c>
      <c r="M117" s="285">
        <f>(L117-B117)</f>
        <v>0</v>
      </c>
    </row>
    <row r="118" spans="1:13" ht="12.75">
      <c r="A118" s="106" t="s">
        <v>644</v>
      </c>
      <c r="B118" s="303">
        <v>183</v>
      </c>
      <c r="C118" s="284"/>
      <c r="D118" s="286"/>
      <c r="E118" s="283"/>
      <c r="F118" s="283"/>
      <c r="G118" s="283"/>
      <c r="H118" s="283"/>
      <c r="I118" s="383"/>
      <c r="J118" s="383"/>
      <c r="K118" s="283"/>
      <c r="L118" s="305">
        <f>SUM(B118:K118)</f>
        <v>183</v>
      </c>
      <c r="M118" s="285">
        <f>(L118-B118)</f>
        <v>0</v>
      </c>
    </row>
    <row r="119" spans="1:13" ht="12.75">
      <c r="A119" s="106" t="s">
        <v>645</v>
      </c>
      <c r="B119" s="303">
        <v>24</v>
      </c>
      <c r="C119" s="284"/>
      <c r="D119" s="286">
        <f>'[1]célt.a.'!$U$132</f>
        <v>0</v>
      </c>
      <c r="E119" s="283"/>
      <c r="F119" s="283"/>
      <c r="G119" s="283"/>
      <c r="H119" s="283"/>
      <c r="I119" s="383"/>
      <c r="J119" s="383"/>
      <c r="K119" s="283"/>
      <c r="L119" s="305">
        <f aca="true" t="shared" si="13" ref="L119:L130">SUM(B119:K119)</f>
        <v>24</v>
      </c>
      <c r="M119" s="285">
        <f aca="true" t="shared" si="14" ref="M119:M130">(L119-B119)</f>
        <v>0</v>
      </c>
    </row>
    <row r="120" spans="1:13" ht="12.75">
      <c r="A120" s="106" t="s">
        <v>646</v>
      </c>
      <c r="B120" s="303">
        <v>0</v>
      </c>
      <c r="C120" s="284"/>
      <c r="D120" s="286"/>
      <c r="E120" s="283"/>
      <c r="F120" s="283"/>
      <c r="G120" s="283"/>
      <c r="H120" s="283"/>
      <c r="I120" s="383"/>
      <c r="J120" s="383"/>
      <c r="K120" s="283"/>
      <c r="L120" s="305">
        <f t="shared" si="13"/>
        <v>0</v>
      </c>
      <c r="M120" s="285">
        <f t="shared" si="14"/>
        <v>0</v>
      </c>
    </row>
    <row r="121" spans="1:13" ht="12.75">
      <c r="A121" s="106" t="s">
        <v>647</v>
      </c>
      <c r="B121" s="303">
        <v>0</v>
      </c>
      <c r="C121" s="284"/>
      <c r="D121" s="286"/>
      <c r="E121" s="283"/>
      <c r="F121" s="283"/>
      <c r="G121" s="283"/>
      <c r="H121" s="283"/>
      <c r="I121" s="383"/>
      <c r="J121" s="383"/>
      <c r="K121" s="283"/>
      <c r="L121" s="305">
        <f t="shared" si="13"/>
        <v>0</v>
      </c>
      <c r="M121" s="285">
        <f t="shared" si="14"/>
        <v>0</v>
      </c>
    </row>
    <row r="122" spans="1:13" ht="12.75">
      <c r="A122" s="106" t="s">
        <v>648</v>
      </c>
      <c r="B122" s="303">
        <v>0</v>
      </c>
      <c r="C122" s="284"/>
      <c r="D122" s="286"/>
      <c r="E122" s="283"/>
      <c r="F122" s="283"/>
      <c r="G122" s="283"/>
      <c r="H122" s="283"/>
      <c r="I122" s="383"/>
      <c r="J122" s="383"/>
      <c r="K122" s="283"/>
      <c r="L122" s="305">
        <f>SUM(B122:K122)</f>
        <v>0</v>
      </c>
      <c r="M122" s="285">
        <f>(L122-B122)</f>
        <v>0</v>
      </c>
    </row>
    <row r="123" spans="1:13" ht="12.75">
      <c r="A123" s="106" t="s">
        <v>649</v>
      </c>
      <c r="B123" s="303">
        <v>232</v>
      </c>
      <c r="C123" s="284"/>
      <c r="D123" s="286"/>
      <c r="E123" s="283"/>
      <c r="F123" s="283"/>
      <c r="G123" s="283"/>
      <c r="H123" s="283"/>
      <c r="I123" s="383"/>
      <c r="J123" s="383"/>
      <c r="K123" s="283"/>
      <c r="L123" s="305">
        <f>SUM(B123:K123)</f>
        <v>232</v>
      </c>
      <c r="M123" s="285">
        <f>(L123-B123)</f>
        <v>0</v>
      </c>
    </row>
    <row r="124" spans="1:13" ht="12.75">
      <c r="A124" s="106" t="s">
        <v>650</v>
      </c>
      <c r="B124" s="303">
        <v>4154</v>
      </c>
      <c r="C124" s="284"/>
      <c r="D124" s="286">
        <f>'[1]célt.a.'!$CM$132</f>
        <v>-6494</v>
      </c>
      <c r="E124" s="283"/>
      <c r="F124" s="283"/>
      <c r="G124" s="283"/>
      <c r="H124" s="283"/>
      <c r="I124" s="383">
        <v>2579</v>
      </c>
      <c r="J124" s="383"/>
      <c r="K124" s="283"/>
      <c r="L124" s="305">
        <f>SUM(B124:K124)</f>
        <v>239</v>
      </c>
      <c r="M124" s="285">
        <f>(L124-B124)</f>
        <v>-3915</v>
      </c>
    </row>
    <row r="125" spans="1:13" ht="12.75">
      <c r="A125" s="106" t="s">
        <v>651</v>
      </c>
      <c r="B125" s="303">
        <v>0</v>
      </c>
      <c r="C125" s="284"/>
      <c r="D125" s="286"/>
      <c r="E125" s="283"/>
      <c r="F125" s="283"/>
      <c r="G125" s="283"/>
      <c r="H125" s="283"/>
      <c r="I125" s="383"/>
      <c r="J125" s="383"/>
      <c r="K125" s="283"/>
      <c r="L125" s="305">
        <f t="shared" si="13"/>
        <v>0</v>
      </c>
      <c r="M125" s="285">
        <f t="shared" si="14"/>
        <v>0</v>
      </c>
    </row>
    <row r="126" spans="1:13" ht="12.75">
      <c r="A126" s="106" t="s">
        <v>652</v>
      </c>
      <c r="B126" s="303">
        <v>0</v>
      </c>
      <c r="C126" s="284"/>
      <c r="D126" s="286"/>
      <c r="E126" s="283"/>
      <c r="F126" s="283"/>
      <c r="G126" s="283"/>
      <c r="H126" s="283"/>
      <c r="I126" s="383"/>
      <c r="J126" s="383"/>
      <c r="K126" s="283"/>
      <c r="L126" s="305">
        <f t="shared" si="13"/>
        <v>0</v>
      </c>
      <c r="M126" s="285">
        <f t="shared" si="14"/>
        <v>0</v>
      </c>
    </row>
    <row r="127" spans="1:13" ht="12.75">
      <c r="A127" s="106" t="s">
        <v>653</v>
      </c>
      <c r="B127" s="303">
        <v>0</v>
      </c>
      <c r="C127" s="284"/>
      <c r="D127" s="286"/>
      <c r="E127" s="283"/>
      <c r="F127" s="283"/>
      <c r="G127" s="283"/>
      <c r="H127" s="283"/>
      <c r="I127" s="383"/>
      <c r="J127" s="383"/>
      <c r="K127" s="283"/>
      <c r="L127" s="305">
        <f t="shared" si="13"/>
        <v>0</v>
      </c>
      <c r="M127" s="285">
        <f t="shared" si="14"/>
        <v>0</v>
      </c>
    </row>
    <row r="128" spans="1:13" ht="12.75">
      <c r="A128" s="106" t="s">
        <v>654</v>
      </c>
      <c r="B128" s="303">
        <v>0</v>
      </c>
      <c r="C128" s="284"/>
      <c r="D128" s="286"/>
      <c r="E128" s="283"/>
      <c r="F128" s="283"/>
      <c r="G128" s="283"/>
      <c r="H128" s="283"/>
      <c r="I128" s="383"/>
      <c r="J128" s="383"/>
      <c r="K128" s="283"/>
      <c r="L128" s="305">
        <f t="shared" si="13"/>
        <v>0</v>
      </c>
      <c r="M128" s="285">
        <f t="shared" si="14"/>
        <v>0</v>
      </c>
    </row>
    <row r="129" spans="1:13" ht="12.75">
      <c r="A129" s="106" t="s">
        <v>655</v>
      </c>
      <c r="B129" s="303">
        <v>0</v>
      </c>
      <c r="C129" s="284"/>
      <c r="D129" s="286"/>
      <c r="E129" s="283"/>
      <c r="F129" s="283"/>
      <c r="G129" s="283"/>
      <c r="H129" s="283"/>
      <c r="I129" s="383"/>
      <c r="J129" s="383"/>
      <c r="K129" s="283"/>
      <c r="L129" s="305">
        <f t="shared" si="13"/>
        <v>0</v>
      </c>
      <c r="M129" s="285">
        <f t="shared" si="14"/>
        <v>0</v>
      </c>
    </row>
    <row r="130" spans="1:13" ht="12.75">
      <c r="A130" s="106" t="s">
        <v>656</v>
      </c>
      <c r="B130" s="303">
        <v>417</v>
      </c>
      <c r="C130" s="284"/>
      <c r="D130" s="286">
        <f>'[1]célt.a.'!$CF$132</f>
        <v>0</v>
      </c>
      <c r="E130" s="283"/>
      <c r="F130" s="283"/>
      <c r="G130" s="283"/>
      <c r="H130" s="283"/>
      <c r="I130" s="383"/>
      <c r="J130" s="383"/>
      <c r="K130" s="283"/>
      <c r="L130" s="305">
        <f t="shared" si="13"/>
        <v>417</v>
      </c>
      <c r="M130" s="285">
        <f t="shared" si="14"/>
        <v>0</v>
      </c>
    </row>
    <row r="131" spans="1:13" ht="12.75">
      <c r="A131" s="106" t="s">
        <v>657</v>
      </c>
      <c r="B131" s="303">
        <v>2200</v>
      </c>
      <c r="C131" s="284"/>
      <c r="D131" s="286">
        <f>'[1]célt.a.'!$DH$132</f>
        <v>-2797</v>
      </c>
      <c r="E131" s="283"/>
      <c r="F131" s="283"/>
      <c r="G131" s="283"/>
      <c r="H131" s="283"/>
      <c r="I131" s="383"/>
      <c r="J131" s="383">
        <v>1399</v>
      </c>
      <c r="K131" s="283"/>
      <c r="L131" s="305">
        <f aca="true" t="shared" si="15" ref="L131:L139">SUM(B131:K131)</f>
        <v>802</v>
      </c>
      <c r="M131" s="285">
        <f aca="true" t="shared" si="16" ref="M131:M139">(L131-B131)</f>
        <v>-1398</v>
      </c>
    </row>
    <row r="132" spans="1:13" ht="12.75">
      <c r="A132" s="106" t="s">
        <v>658</v>
      </c>
      <c r="B132" s="303">
        <v>1290</v>
      </c>
      <c r="C132" s="284"/>
      <c r="D132" s="286"/>
      <c r="E132" s="283"/>
      <c r="F132" s="283"/>
      <c r="G132" s="283"/>
      <c r="H132" s="283"/>
      <c r="I132" s="297"/>
      <c r="J132" s="297"/>
      <c r="K132" s="283"/>
      <c r="L132" s="305">
        <f t="shared" si="15"/>
        <v>1290</v>
      </c>
      <c r="M132" s="285">
        <f t="shared" si="16"/>
        <v>0</v>
      </c>
    </row>
    <row r="133" spans="1:13" ht="12.75">
      <c r="A133" s="106" t="s">
        <v>681</v>
      </c>
      <c r="B133" s="283">
        <v>1174</v>
      </c>
      <c r="C133" s="284"/>
      <c r="D133" s="286">
        <f>'[1]célt.a.'!$DA$132</f>
        <v>-1484</v>
      </c>
      <c r="E133" s="283"/>
      <c r="F133" s="283"/>
      <c r="G133" s="283"/>
      <c r="H133" s="283"/>
      <c r="I133" s="297"/>
      <c r="J133" s="297">
        <v>310</v>
      </c>
      <c r="K133" s="283"/>
      <c r="L133" s="285">
        <f t="shared" si="15"/>
        <v>0</v>
      </c>
      <c r="M133" s="285">
        <f t="shared" si="16"/>
        <v>-1174</v>
      </c>
    </row>
    <row r="134" spans="1:13" ht="12.75">
      <c r="A134" s="401" t="s">
        <v>702</v>
      </c>
      <c r="B134" s="283">
        <v>0</v>
      </c>
      <c r="C134" s="284"/>
      <c r="D134" s="286"/>
      <c r="E134" s="283"/>
      <c r="F134" s="283"/>
      <c r="G134" s="283"/>
      <c r="H134" s="283"/>
      <c r="I134" s="297"/>
      <c r="J134" s="297"/>
      <c r="K134" s="283"/>
      <c r="L134" s="285">
        <f t="shared" si="15"/>
        <v>0</v>
      </c>
      <c r="M134" s="285">
        <f t="shared" si="16"/>
        <v>0</v>
      </c>
    </row>
    <row r="135" spans="1:13" ht="12.75">
      <c r="A135" s="401" t="s">
        <v>707</v>
      </c>
      <c r="B135" s="283">
        <v>197</v>
      </c>
      <c r="C135" s="284"/>
      <c r="D135" s="286"/>
      <c r="E135" s="283"/>
      <c r="F135" s="283"/>
      <c r="G135" s="283"/>
      <c r="H135" s="283"/>
      <c r="I135" s="297"/>
      <c r="J135" s="297"/>
      <c r="K135" s="283"/>
      <c r="L135" s="285">
        <f t="shared" si="15"/>
        <v>197</v>
      </c>
      <c r="M135" s="285">
        <f t="shared" si="16"/>
        <v>0</v>
      </c>
    </row>
    <row r="136" spans="1:13" ht="12.75">
      <c r="A136" s="401" t="s">
        <v>785</v>
      </c>
      <c r="B136" s="283">
        <v>0</v>
      </c>
      <c r="C136" s="284"/>
      <c r="D136" s="286"/>
      <c r="E136" s="283"/>
      <c r="F136" s="283"/>
      <c r="G136" s="283"/>
      <c r="H136" s="283"/>
      <c r="I136" s="297"/>
      <c r="J136" s="297"/>
      <c r="K136" s="283"/>
      <c r="L136" s="285">
        <f>SUM(B136:K136)</f>
        <v>0</v>
      </c>
      <c r="M136" s="285">
        <f>(L136-B136)</f>
        <v>0</v>
      </c>
    </row>
    <row r="137" spans="1:13" ht="12.75">
      <c r="A137" s="401" t="s">
        <v>786</v>
      </c>
      <c r="B137" s="283">
        <v>0</v>
      </c>
      <c r="C137" s="284"/>
      <c r="D137" s="286"/>
      <c r="E137" s="283"/>
      <c r="F137" s="283"/>
      <c r="G137" s="283"/>
      <c r="H137" s="283"/>
      <c r="I137" s="297"/>
      <c r="J137" s="297"/>
      <c r="K137" s="283"/>
      <c r="L137" s="285">
        <f>SUM(B137:K137)</f>
        <v>0</v>
      </c>
      <c r="M137" s="285">
        <f>(L137-B137)</f>
        <v>0</v>
      </c>
    </row>
    <row r="138" spans="1:13" ht="12.75">
      <c r="A138" s="401" t="s">
        <v>730</v>
      </c>
      <c r="B138" s="283">
        <v>1200</v>
      </c>
      <c r="C138" s="284"/>
      <c r="D138" s="284"/>
      <c r="E138" s="283"/>
      <c r="F138" s="283"/>
      <c r="G138" s="283"/>
      <c r="H138" s="283"/>
      <c r="I138" s="297"/>
      <c r="J138" s="297"/>
      <c r="K138" s="283"/>
      <c r="L138" s="285">
        <f t="shared" si="15"/>
        <v>1200</v>
      </c>
      <c r="M138" s="285">
        <f t="shared" si="16"/>
        <v>0</v>
      </c>
    </row>
    <row r="139" spans="1:13" ht="12.75">
      <c r="A139" s="72" t="s">
        <v>731</v>
      </c>
      <c r="B139" s="283">
        <v>1323</v>
      </c>
      <c r="C139" s="284"/>
      <c r="D139" s="286">
        <f>'[1]célt.ei.'!$D$140</f>
        <v>0</v>
      </c>
      <c r="E139" s="283"/>
      <c r="F139" s="283"/>
      <c r="G139" s="283"/>
      <c r="H139" s="283"/>
      <c r="I139" s="297"/>
      <c r="J139" s="297"/>
      <c r="K139" s="283"/>
      <c r="L139" s="285">
        <f t="shared" si="15"/>
        <v>1323</v>
      </c>
      <c r="M139" s="285">
        <f t="shared" si="16"/>
        <v>0</v>
      </c>
    </row>
    <row r="140" spans="1:13" ht="12.75">
      <c r="A140" s="72" t="s">
        <v>782</v>
      </c>
      <c r="B140" s="283">
        <v>305</v>
      </c>
      <c r="C140" s="284"/>
      <c r="D140" s="284"/>
      <c r="E140" s="283"/>
      <c r="F140" s="283"/>
      <c r="G140" s="283"/>
      <c r="H140" s="283"/>
      <c r="I140" s="297"/>
      <c r="J140" s="297"/>
      <c r="K140" s="283"/>
      <c r="L140" s="285">
        <f aca="true" t="shared" si="17" ref="L140:L145">SUM(B140:K140)</f>
        <v>305</v>
      </c>
      <c r="M140" s="285">
        <f aca="true" t="shared" si="18" ref="M140:M145">(L140-B140)</f>
        <v>0</v>
      </c>
    </row>
    <row r="141" spans="1:13" ht="12.75">
      <c r="A141" s="72" t="s">
        <v>800</v>
      </c>
      <c r="B141" s="283">
        <v>0</v>
      </c>
      <c r="C141" s="284"/>
      <c r="D141" s="284"/>
      <c r="E141" s="283"/>
      <c r="F141" s="283"/>
      <c r="G141" s="283"/>
      <c r="H141" s="283"/>
      <c r="I141" s="297"/>
      <c r="J141" s="297"/>
      <c r="K141" s="283"/>
      <c r="L141" s="285">
        <f t="shared" si="17"/>
        <v>0</v>
      </c>
      <c r="M141" s="285">
        <f t="shared" si="18"/>
        <v>0</v>
      </c>
    </row>
    <row r="142" spans="1:13" ht="12.75">
      <c r="A142" s="72" t="s">
        <v>814</v>
      </c>
      <c r="B142" s="283">
        <v>0</v>
      </c>
      <c r="C142" s="284"/>
      <c r="D142" s="284"/>
      <c r="E142" s="283"/>
      <c r="F142" s="283"/>
      <c r="G142" s="283"/>
      <c r="H142" s="283"/>
      <c r="I142" s="297"/>
      <c r="J142" s="297"/>
      <c r="K142" s="283"/>
      <c r="L142" s="285">
        <f t="shared" si="17"/>
        <v>0</v>
      </c>
      <c r="M142" s="285">
        <f t="shared" si="18"/>
        <v>0</v>
      </c>
    </row>
    <row r="143" spans="1:13" ht="12.75">
      <c r="A143" s="72" t="s">
        <v>840</v>
      </c>
      <c r="B143" s="283">
        <v>541</v>
      </c>
      <c r="C143" s="284"/>
      <c r="D143" s="284"/>
      <c r="E143" s="283">
        <v>-541</v>
      </c>
      <c r="F143" s="283"/>
      <c r="G143" s="283"/>
      <c r="H143" s="283"/>
      <c r="I143" s="297"/>
      <c r="J143" s="297"/>
      <c r="K143" s="283"/>
      <c r="L143" s="285">
        <f t="shared" si="17"/>
        <v>0</v>
      </c>
      <c r="M143" s="285">
        <f t="shared" si="18"/>
        <v>-541</v>
      </c>
    </row>
    <row r="144" spans="1:13" ht="12.75">
      <c r="A144" s="401" t="s">
        <v>842</v>
      </c>
      <c r="B144" s="283">
        <v>143</v>
      </c>
      <c r="C144" s="284"/>
      <c r="D144" s="284"/>
      <c r="E144" s="283"/>
      <c r="F144" s="283"/>
      <c r="G144" s="283"/>
      <c r="H144" s="283"/>
      <c r="I144" s="297"/>
      <c r="J144" s="297"/>
      <c r="K144" s="283"/>
      <c r="L144" s="285">
        <f t="shared" si="17"/>
        <v>143</v>
      </c>
      <c r="M144" s="285">
        <f t="shared" si="18"/>
        <v>0</v>
      </c>
    </row>
    <row r="145" spans="1:13" ht="25.5">
      <c r="A145" s="458" t="s">
        <v>854</v>
      </c>
      <c r="B145" s="283">
        <v>45000</v>
      </c>
      <c r="C145" s="284">
        <v>-7539</v>
      </c>
      <c r="D145" s="284"/>
      <c r="E145" s="283"/>
      <c r="F145" s="283"/>
      <c r="G145" s="283"/>
      <c r="H145" s="283"/>
      <c r="I145" s="297"/>
      <c r="J145" s="297"/>
      <c r="K145" s="283"/>
      <c r="L145" s="285">
        <f t="shared" si="17"/>
        <v>37461</v>
      </c>
      <c r="M145" s="285">
        <f t="shared" si="18"/>
        <v>-7539</v>
      </c>
    </row>
    <row r="146" spans="1:13" ht="12.75">
      <c r="A146" s="388" t="s">
        <v>251</v>
      </c>
      <c r="B146" s="289"/>
      <c r="C146" s="385"/>
      <c r="D146" s="290"/>
      <c r="E146" s="386"/>
      <c r="F146" s="386"/>
      <c r="G146" s="386"/>
      <c r="H146" s="386"/>
      <c r="I146" s="386"/>
      <c r="J146" s="386"/>
      <c r="K146" s="386"/>
      <c r="L146" s="285"/>
      <c r="M146" s="285"/>
    </row>
    <row r="147" spans="1:13" ht="12.75">
      <c r="A147" s="106" t="s">
        <v>199</v>
      </c>
      <c r="B147" s="289">
        <v>0</v>
      </c>
      <c r="C147" s="385"/>
      <c r="D147" s="290"/>
      <c r="E147" s="386"/>
      <c r="F147" s="386"/>
      <c r="G147" s="386"/>
      <c r="H147" s="386"/>
      <c r="I147" s="386"/>
      <c r="J147" s="386"/>
      <c r="K147" s="386"/>
      <c r="L147" s="285">
        <f>SUM(B147:K147)</f>
        <v>0</v>
      </c>
      <c r="M147" s="285">
        <f>(L147-B147)</f>
        <v>0</v>
      </c>
    </row>
    <row r="148" spans="1:13" ht="12.75">
      <c r="A148" s="106" t="s">
        <v>417</v>
      </c>
      <c r="B148" s="283">
        <v>0</v>
      </c>
      <c r="C148" s="382"/>
      <c r="D148" s="284"/>
      <c r="E148" s="383"/>
      <c r="F148" s="383"/>
      <c r="G148" s="383"/>
      <c r="H148" s="383"/>
      <c r="I148" s="383"/>
      <c r="J148" s="383"/>
      <c r="K148" s="383"/>
      <c r="L148" s="285">
        <f>SUM(B148:K148)</f>
        <v>0</v>
      </c>
      <c r="M148" s="285">
        <f>(L148-B148)</f>
        <v>0</v>
      </c>
    </row>
    <row r="149" spans="1:13" ht="12.75">
      <c r="A149" s="106" t="s">
        <v>418</v>
      </c>
      <c r="B149" s="283">
        <v>0</v>
      </c>
      <c r="C149" s="382"/>
      <c r="D149" s="284"/>
      <c r="E149" s="383"/>
      <c r="F149" s="383"/>
      <c r="G149" s="383"/>
      <c r="H149" s="383"/>
      <c r="I149" s="383"/>
      <c r="J149" s="383"/>
      <c r="K149" s="383"/>
      <c r="L149" s="285">
        <f>SUM(B149:K149)</f>
        <v>0</v>
      </c>
      <c r="M149" s="285">
        <f>(L149-B149)</f>
        <v>0</v>
      </c>
    </row>
    <row r="150" spans="1:13" ht="12.75">
      <c r="A150" s="272" t="s">
        <v>659</v>
      </c>
      <c r="B150" s="298">
        <v>0</v>
      </c>
      <c r="C150" s="416"/>
      <c r="D150" s="299"/>
      <c r="E150" s="417"/>
      <c r="F150" s="417"/>
      <c r="G150" s="417"/>
      <c r="H150" s="417"/>
      <c r="I150" s="417"/>
      <c r="J150" s="417"/>
      <c r="K150" s="417"/>
      <c r="L150" s="301">
        <f>SUM(B150:K150)</f>
        <v>0</v>
      </c>
      <c r="M150" s="301">
        <f>(L150-B150)</f>
        <v>0</v>
      </c>
    </row>
    <row r="151" spans="1:13" ht="12.75">
      <c r="A151" s="410" t="s">
        <v>403</v>
      </c>
      <c r="B151" s="413">
        <v>0</v>
      </c>
      <c r="C151" s="418"/>
      <c r="D151" s="412"/>
      <c r="E151" s="414"/>
      <c r="F151" s="414"/>
      <c r="G151" s="414"/>
      <c r="H151" s="414"/>
      <c r="I151" s="414"/>
      <c r="J151" s="414"/>
      <c r="K151" s="414"/>
      <c r="L151" s="415">
        <f>SUM(B151:K151)</f>
        <v>0</v>
      </c>
      <c r="M151" s="415">
        <f>(L151-B151)</f>
        <v>0</v>
      </c>
    </row>
    <row r="152" spans="1:13" ht="12.75">
      <c r="A152" s="106" t="s">
        <v>660</v>
      </c>
      <c r="B152" s="283">
        <v>0</v>
      </c>
      <c r="C152" s="382"/>
      <c r="D152" s="284"/>
      <c r="E152" s="383"/>
      <c r="F152" s="383"/>
      <c r="G152" s="383"/>
      <c r="H152" s="383"/>
      <c r="I152" s="383"/>
      <c r="J152" s="383"/>
      <c r="K152" s="383"/>
      <c r="L152" s="285">
        <f aca="true" t="shared" si="19" ref="L152:L159">SUM(B152:K152)</f>
        <v>0</v>
      </c>
      <c r="M152" s="285">
        <f aca="true" t="shared" si="20" ref="M152:M158">(L152-B152)</f>
        <v>0</v>
      </c>
    </row>
    <row r="153" spans="1:13" ht="12.75">
      <c r="A153" s="106" t="s">
        <v>661</v>
      </c>
      <c r="B153" s="283">
        <v>0</v>
      </c>
      <c r="C153" s="382"/>
      <c r="D153" s="284"/>
      <c r="E153" s="383"/>
      <c r="F153" s="383"/>
      <c r="G153" s="383"/>
      <c r="H153" s="383"/>
      <c r="I153" s="383"/>
      <c r="J153" s="383"/>
      <c r="K153" s="383"/>
      <c r="L153" s="285">
        <f t="shared" si="19"/>
        <v>0</v>
      </c>
      <c r="M153" s="285">
        <f t="shared" si="20"/>
        <v>0</v>
      </c>
    </row>
    <row r="154" spans="1:13" ht="12.75">
      <c r="A154" s="106" t="s">
        <v>200</v>
      </c>
      <c r="B154" s="283">
        <v>0</v>
      </c>
      <c r="C154" s="382"/>
      <c r="D154" s="284"/>
      <c r="E154" s="383"/>
      <c r="F154" s="383"/>
      <c r="G154" s="383"/>
      <c r="H154" s="383"/>
      <c r="I154" s="383"/>
      <c r="J154" s="383"/>
      <c r="K154" s="383"/>
      <c r="L154" s="285">
        <f t="shared" si="19"/>
        <v>0</v>
      </c>
      <c r="M154" s="285">
        <f t="shared" si="20"/>
        <v>0</v>
      </c>
    </row>
    <row r="155" spans="1:13" ht="12.75">
      <c r="A155" s="106" t="s">
        <v>662</v>
      </c>
      <c r="B155" s="283">
        <v>0</v>
      </c>
      <c r="C155" s="382"/>
      <c r="D155" s="284"/>
      <c r="E155" s="383"/>
      <c r="F155" s="383"/>
      <c r="G155" s="383"/>
      <c r="H155" s="383"/>
      <c r="I155" s="383"/>
      <c r="J155" s="383"/>
      <c r="K155" s="383"/>
      <c r="L155" s="285">
        <f t="shared" si="19"/>
        <v>0</v>
      </c>
      <c r="M155" s="285">
        <f t="shared" si="20"/>
        <v>0</v>
      </c>
    </row>
    <row r="156" spans="1:13" ht="12.75">
      <c r="A156" s="106" t="s">
        <v>663</v>
      </c>
      <c r="B156" s="283">
        <v>0</v>
      </c>
      <c r="C156" s="382"/>
      <c r="D156" s="284"/>
      <c r="E156" s="383"/>
      <c r="F156" s="383"/>
      <c r="G156" s="383"/>
      <c r="H156" s="383"/>
      <c r="I156" s="383"/>
      <c r="J156" s="383"/>
      <c r="K156" s="383"/>
      <c r="L156" s="285">
        <f t="shared" si="19"/>
        <v>0</v>
      </c>
      <c r="M156" s="285">
        <f t="shared" si="20"/>
        <v>0</v>
      </c>
    </row>
    <row r="157" spans="1:13" ht="12.75">
      <c r="A157" s="106" t="s">
        <v>664</v>
      </c>
      <c r="B157" s="283">
        <v>0</v>
      </c>
      <c r="C157" s="382"/>
      <c r="D157" s="284"/>
      <c r="E157" s="383"/>
      <c r="F157" s="383"/>
      <c r="G157" s="383"/>
      <c r="H157" s="383"/>
      <c r="I157" s="383"/>
      <c r="J157" s="383"/>
      <c r="K157" s="383"/>
      <c r="L157" s="285">
        <f t="shared" si="19"/>
        <v>0</v>
      </c>
      <c r="M157" s="285">
        <f t="shared" si="20"/>
        <v>0</v>
      </c>
    </row>
    <row r="158" spans="1:13" ht="12.75">
      <c r="A158" s="106" t="s">
        <v>665</v>
      </c>
      <c r="B158" s="283">
        <v>0</v>
      </c>
      <c r="C158" s="382"/>
      <c r="D158" s="284"/>
      <c r="E158" s="383"/>
      <c r="F158" s="383"/>
      <c r="G158" s="383"/>
      <c r="H158" s="383"/>
      <c r="I158" s="383"/>
      <c r="J158" s="383"/>
      <c r="K158" s="383"/>
      <c r="L158" s="285">
        <f t="shared" si="19"/>
        <v>0</v>
      </c>
      <c r="M158" s="285">
        <f t="shared" si="20"/>
        <v>0</v>
      </c>
    </row>
    <row r="159" spans="1:13" ht="12.75">
      <c r="A159" s="106" t="s">
        <v>576</v>
      </c>
      <c r="B159" s="283">
        <v>65</v>
      </c>
      <c r="C159" s="382"/>
      <c r="D159" s="284"/>
      <c r="E159" s="383"/>
      <c r="F159" s="383"/>
      <c r="G159" s="383"/>
      <c r="H159" s="383"/>
      <c r="I159" s="383"/>
      <c r="J159" s="383"/>
      <c r="K159" s="383"/>
      <c r="L159" s="285">
        <f t="shared" si="19"/>
        <v>65</v>
      </c>
      <c r="M159" s="285">
        <f>(L159-B159)</f>
        <v>0</v>
      </c>
    </row>
    <row r="160" spans="1:13" ht="12.75">
      <c r="A160" s="106" t="s">
        <v>58</v>
      </c>
      <c r="B160" s="283">
        <v>85</v>
      </c>
      <c r="C160" s="382"/>
      <c r="D160" s="284"/>
      <c r="E160" s="383"/>
      <c r="F160" s="383"/>
      <c r="G160" s="383"/>
      <c r="H160" s="383"/>
      <c r="I160" s="383"/>
      <c r="J160" s="383"/>
      <c r="K160" s="383"/>
      <c r="L160" s="285">
        <f>SUM(B160:K160)</f>
        <v>85</v>
      </c>
      <c r="M160" s="285">
        <f>(L160-B160)</f>
        <v>0</v>
      </c>
    </row>
    <row r="161" spans="1:13" ht="12.75">
      <c r="A161" s="106" t="s">
        <v>412</v>
      </c>
      <c r="B161" s="283">
        <v>0</v>
      </c>
      <c r="C161" s="382"/>
      <c r="D161" s="284"/>
      <c r="E161" s="383"/>
      <c r="F161" s="383"/>
      <c r="G161" s="383"/>
      <c r="H161" s="383"/>
      <c r="I161" s="383"/>
      <c r="J161" s="383"/>
      <c r="K161" s="383"/>
      <c r="L161" s="285">
        <f>SUM(B161:K161)</f>
        <v>0</v>
      </c>
      <c r="M161" s="285">
        <f>(L161-B161)</f>
        <v>0</v>
      </c>
    </row>
    <row r="162" spans="1:13" ht="12.75">
      <c r="A162" s="106" t="s">
        <v>181</v>
      </c>
      <c r="B162" s="441"/>
      <c r="C162" s="382"/>
      <c r="D162" s="284"/>
      <c r="E162" s="383"/>
      <c r="F162" s="383"/>
      <c r="G162" s="383"/>
      <c r="H162" s="383"/>
      <c r="I162" s="383"/>
      <c r="J162" s="383"/>
      <c r="K162" s="383"/>
      <c r="L162" s="285"/>
      <c r="M162" s="285"/>
    </row>
    <row r="163" spans="1:13" ht="12.75">
      <c r="A163" s="106" t="s">
        <v>182</v>
      </c>
      <c r="B163" s="283">
        <v>0</v>
      </c>
      <c r="C163" s="382"/>
      <c r="D163" s="284"/>
      <c r="E163" s="383"/>
      <c r="F163" s="383"/>
      <c r="G163" s="383"/>
      <c r="H163" s="383"/>
      <c r="I163" s="383"/>
      <c r="J163" s="383"/>
      <c r="K163" s="383"/>
      <c r="L163" s="285">
        <f aca="true" t="shared" si="21" ref="L163:L172">SUM(B163:K163)</f>
        <v>0</v>
      </c>
      <c r="M163" s="285">
        <f aca="true" t="shared" si="22" ref="M163:M172">(L163-B163)</f>
        <v>0</v>
      </c>
    </row>
    <row r="164" spans="1:13" ht="12.75">
      <c r="A164" s="106" t="s">
        <v>416</v>
      </c>
      <c r="B164" s="283">
        <v>0</v>
      </c>
      <c r="C164" s="382"/>
      <c r="D164" s="284"/>
      <c r="E164" s="383"/>
      <c r="F164" s="383"/>
      <c r="G164" s="383"/>
      <c r="H164" s="383"/>
      <c r="I164" s="383"/>
      <c r="J164" s="383"/>
      <c r="K164" s="383"/>
      <c r="L164" s="285">
        <f t="shared" si="21"/>
        <v>0</v>
      </c>
      <c r="M164" s="285">
        <f t="shared" si="22"/>
        <v>0</v>
      </c>
    </row>
    <row r="165" spans="1:13" ht="12.75">
      <c r="A165" s="106" t="s">
        <v>666</v>
      </c>
      <c r="B165" s="283">
        <v>0</v>
      </c>
      <c r="C165" s="382"/>
      <c r="D165" s="284"/>
      <c r="E165" s="383"/>
      <c r="F165" s="383"/>
      <c r="G165" s="383"/>
      <c r="H165" s="383"/>
      <c r="I165" s="383"/>
      <c r="J165" s="383"/>
      <c r="K165" s="383"/>
      <c r="L165" s="285">
        <f t="shared" si="21"/>
        <v>0</v>
      </c>
      <c r="M165" s="285">
        <f t="shared" si="22"/>
        <v>0</v>
      </c>
    </row>
    <row r="166" spans="1:13" ht="12.75">
      <c r="A166" s="106" t="s">
        <v>198</v>
      </c>
      <c r="B166" s="283">
        <v>491</v>
      </c>
      <c r="C166" s="382"/>
      <c r="D166" s="286">
        <f>'[1]célt.a.'!$BD$132</f>
        <v>0</v>
      </c>
      <c r="E166" s="383"/>
      <c r="F166" s="383"/>
      <c r="G166" s="383"/>
      <c r="H166" s="383"/>
      <c r="I166" s="383"/>
      <c r="J166" s="383"/>
      <c r="K166" s="383"/>
      <c r="L166" s="285">
        <f t="shared" si="21"/>
        <v>491</v>
      </c>
      <c r="M166" s="285">
        <f t="shared" si="22"/>
        <v>0</v>
      </c>
    </row>
    <row r="167" spans="1:13" ht="12.75">
      <c r="A167" s="106" t="s">
        <v>650</v>
      </c>
      <c r="B167" s="283">
        <v>2579</v>
      </c>
      <c r="C167" s="382"/>
      <c r="D167" s="424"/>
      <c r="E167" s="383"/>
      <c r="F167" s="383"/>
      <c r="G167" s="383"/>
      <c r="H167" s="383"/>
      <c r="I167" s="383">
        <v>-2579</v>
      </c>
      <c r="J167" s="383"/>
      <c r="K167" s="383"/>
      <c r="L167" s="285">
        <f t="shared" si="21"/>
        <v>0</v>
      </c>
      <c r="M167" s="285">
        <f t="shared" si="22"/>
        <v>-2579</v>
      </c>
    </row>
    <row r="168" spans="1:13" ht="12.75">
      <c r="A168" s="106" t="s">
        <v>667</v>
      </c>
      <c r="B168" s="283">
        <v>168</v>
      </c>
      <c r="C168" s="382"/>
      <c r="D168" s="284"/>
      <c r="E168" s="383"/>
      <c r="F168" s="383"/>
      <c r="G168" s="383"/>
      <c r="H168" s="383"/>
      <c r="I168" s="383"/>
      <c r="J168" s="383"/>
      <c r="K168" s="383"/>
      <c r="L168" s="285">
        <f t="shared" si="21"/>
        <v>168</v>
      </c>
      <c r="M168" s="285">
        <f t="shared" si="22"/>
        <v>0</v>
      </c>
    </row>
    <row r="169" spans="1:13" ht="12.75">
      <c r="A169" s="106" t="s">
        <v>668</v>
      </c>
      <c r="B169" s="283">
        <v>471</v>
      </c>
      <c r="C169" s="382"/>
      <c r="D169" s="284"/>
      <c r="E169" s="383"/>
      <c r="F169" s="383"/>
      <c r="G169" s="383"/>
      <c r="H169" s="383"/>
      <c r="I169" s="383"/>
      <c r="J169" s="383"/>
      <c r="K169" s="383"/>
      <c r="L169" s="285">
        <f t="shared" si="21"/>
        <v>471</v>
      </c>
      <c r="M169" s="285">
        <f t="shared" si="22"/>
        <v>0</v>
      </c>
    </row>
    <row r="170" spans="1:13" ht="12.75">
      <c r="A170" s="106" t="s">
        <v>669</v>
      </c>
      <c r="B170" s="283">
        <v>0</v>
      </c>
      <c r="C170" s="382"/>
      <c r="D170" s="284"/>
      <c r="E170" s="383"/>
      <c r="F170" s="383"/>
      <c r="G170" s="383"/>
      <c r="H170" s="383"/>
      <c r="I170" s="383"/>
      <c r="J170" s="383"/>
      <c r="K170" s="383"/>
      <c r="L170" s="285">
        <f t="shared" si="21"/>
        <v>0</v>
      </c>
      <c r="M170" s="285">
        <f t="shared" si="22"/>
        <v>0</v>
      </c>
    </row>
    <row r="171" spans="1:13" ht="12.75">
      <c r="A171" s="106" t="s">
        <v>670</v>
      </c>
      <c r="B171" s="283">
        <v>0</v>
      </c>
      <c r="C171" s="382"/>
      <c r="D171" s="284"/>
      <c r="E171" s="383"/>
      <c r="F171" s="383"/>
      <c r="G171" s="383"/>
      <c r="H171" s="383"/>
      <c r="I171" s="383"/>
      <c r="J171" s="383"/>
      <c r="K171" s="383"/>
      <c r="L171" s="285">
        <f t="shared" si="21"/>
        <v>0</v>
      </c>
      <c r="M171" s="285">
        <f t="shared" si="22"/>
        <v>0</v>
      </c>
    </row>
    <row r="172" spans="1:13" ht="12.75">
      <c r="A172" s="106" t="s">
        <v>671</v>
      </c>
      <c r="B172" s="283">
        <v>0</v>
      </c>
      <c r="C172" s="382"/>
      <c r="D172" s="423">
        <f>'[1]célt.a.'!$AI$132</f>
        <v>0</v>
      </c>
      <c r="E172" s="383"/>
      <c r="F172" s="383"/>
      <c r="G172" s="383"/>
      <c r="H172" s="383"/>
      <c r="I172" s="383"/>
      <c r="J172" s="383"/>
      <c r="K172" s="383"/>
      <c r="L172" s="285">
        <f t="shared" si="21"/>
        <v>0</v>
      </c>
      <c r="M172" s="285">
        <f t="shared" si="22"/>
        <v>0</v>
      </c>
    </row>
    <row r="173" spans="1:13" ht="12.75">
      <c r="A173" s="106"/>
      <c r="B173" s="283"/>
      <c r="C173" s="382"/>
      <c r="D173" s="284"/>
      <c r="E173" s="383"/>
      <c r="F173" s="383"/>
      <c r="G173" s="383"/>
      <c r="H173" s="383"/>
      <c r="I173" s="383"/>
      <c r="J173" s="383"/>
      <c r="K173" s="383"/>
      <c r="L173" s="285"/>
      <c r="M173" s="285"/>
    </row>
    <row r="174" spans="1:13" ht="12.75">
      <c r="A174" s="112" t="s">
        <v>60</v>
      </c>
      <c r="B174" s="291">
        <f>SUM(B44:B173)</f>
        <v>131242</v>
      </c>
      <c r="C174" s="291">
        <f aca="true" t="shared" si="23" ref="C174:M174">SUM(C44:C173)</f>
        <v>-23387</v>
      </c>
      <c r="D174" s="291">
        <f t="shared" si="23"/>
        <v>-11673</v>
      </c>
      <c r="E174" s="291">
        <f t="shared" si="23"/>
        <v>-6884</v>
      </c>
      <c r="F174" s="291">
        <f t="shared" si="23"/>
        <v>0</v>
      </c>
      <c r="G174" s="291">
        <f t="shared" si="23"/>
        <v>0</v>
      </c>
      <c r="H174" s="291">
        <f t="shared" si="23"/>
        <v>0</v>
      </c>
      <c r="I174" s="291">
        <f t="shared" si="23"/>
        <v>-100</v>
      </c>
      <c r="J174" s="291">
        <f t="shared" si="23"/>
        <v>1709</v>
      </c>
      <c r="K174" s="291">
        <f t="shared" si="23"/>
        <v>0</v>
      </c>
      <c r="L174" s="291">
        <f t="shared" si="23"/>
        <v>90907</v>
      </c>
      <c r="M174" s="291">
        <f t="shared" si="23"/>
        <v>-40335</v>
      </c>
    </row>
    <row r="175" spans="1:13" ht="12.75">
      <c r="A175" s="112"/>
      <c r="B175" s="306"/>
      <c r="C175" s="291"/>
      <c r="D175" s="291"/>
      <c r="E175" s="291"/>
      <c r="F175" s="291"/>
      <c r="G175" s="291"/>
      <c r="H175" s="291"/>
      <c r="I175" s="291"/>
      <c r="J175" s="291"/>
      <c r="K175" s="307"/>
      <c r="L175" s="307"/>
      <c r="M175" s="307"/>
    </row>
    <row r="176" spans="1:13" ht="12.75">
      <c r="A176" s="112" t="s">
        <v>61</v>
      </c>
      <c r="B176" s="291">
        <f aca="true" t="shared" si="24" ref="B176:M176">(B40+B174+B175)</f>
        <v>208680</v>
      </c>
      <c r="C176" s="291">
        <f t="shared" si="24"/>
        <v>-26292</v>
      </c>
      <c r="D176" s="291">
        <f t="shared" si="24"/>
        <v>-11673</v>
      </c>
      <c r="E176" s="291">
        <f t="shared" si="24"/>
        <v>-6884</v>
      </c>
      <c r="F176" s="291">
        <f t="shared" si="24"/>
        <v>0</v>
      </c>
      <c r="G176" s="291">
        <f t="shared" si="24"/>
        <v>0</v>
      </c>
      <c r="H176" s="291">
        <f t="shared" si="24"/>
        <v>-1066</v>
      </c>
      <c r="I176" s="291">
        <f t="shared" si="24"/>
        <v>0</v>
      </c>
      <c r="J176" s="291">
        <f t="shared" si="24"/>
        <v>1709</v>
      </c>
      <c r="K176" s="291">
        <f t="shared" si="24"/>
        <v>0</v>
      </c>
      <c r="L176" s="291">
        <f t="shared" si="24"/>
        <v>164474</v>
      </c>
      <c r="M176" s="291">
        <f t="shared" si="24"/>
        <v>-44206</v>
      </c>
    </row>
    <row r="177" spans="1:13" ht="12.75">
      <c r="A177" s="112"/>
      <c r="B177" s="296"/>
      <c r="C177" s="292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</row>
    <row r="178" spans="1:13" ht="12.75">
      <c r="A178" s="256" t="s">
        <v>444</v>
      </c>
      <c r="B178" s="308"/>
      <c r="C178" s="308">
        <f>(C176)</f>
        <v>-26292</v>
      </c>
      <c r="D178" s="308">
        <f>(D176)</f>
        <v>-11673</v>
      </c>
      <c r="E178" s="308"/>
      <c r="F178" s="308">
        <f>(F176)</f>
        <v>0</v>
      </c>
      <c r="G178" s="308"/>
      <c r="H178" s="308"/>
      <c r="I178" s="308"/>
      <c r="J178" s="308"/>
      <c r="K178" s="308"/>
      <c r="L178" s="308"/>
      <c r="M178" s="309">
        <f>(C178+D178+F178)</f>
        <v>-37965</v>
      </c>
    </row>
    <row r="179" spans="2:13" ht="12.75">
      <c r="B179" s="294"/>
      <c r="C179" s="294"/>
      <c r="D179" s="294"/>
      <c r="E179" s="294"/>
      <c r="F179" s="294"/>
      <c r="G179" s="294"/>
      <c r="H179" s="294"/>
      <c r="I179" s="294"/>
      <c r="J179" s="294"/>
      <c r="K179" s="294"/>
      <c r="L179" s="294"/>
      <c r="M179" s="294"/>
    </row>
  </sheetData>
  <mergeCells count="1">
    <mergeCell ref="C1:I1"/>
  </mergeCells>
  <printOptions horizontalCentered="1"/>
  <pageMargins left="0.1968503937007874" right="0.1968503937007874" top="0.984251968503937" bottom="0.984251968503937" header="0.5118110236220472" footer="0.5118110236220472"/>
  <pageSetup blackAndWhite="1" horizontalDpi="300" verticalDpi="300" orientation="landscape" paperSize="9" scale="85" r:id="rId1"/>
  <headerFooter alignWithMargins="0">
    <oddHeader>&amp;C&amp;"Times New Roman CE,Normál"&amp;P/&amp;N
Céltartalékok előirányzata&amp;R&amp;"Times New Roman CE,Normál" 1/2005.(III.04.)sz.önk.rendelethez
10. sz. melléklet
( ezer ft-ban)</oddHeader>
    <oddFooter>&amp;L&amp;"Times New Roman CE,Normál"&amp;8&amp;D / &amp;T
Ráczné Varga Mária&amp;C&amp;"Times New Roman CE,Normál"&amp;8&amp;F.xls/&amp;A/Balogh Réka&amp;R&amp;"Times New Roman CE,Normál"&amp;8................../.................. oldal</oddFooter>
  </headerFooter>
  <rowBreaks count="1" manualBreakCount="1">
    <brk id="7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36"/>
  <sheetViews>
    <sheetView zoomScale="75" zoomScaleNormal="75" zoomScaleSheetLayoutView="75" workbookViewId="0" topLeftCell="C1">
      <selection activeCell="G10" sqref="G10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4.421875" style="0" customWidth="1"/>
    <col min="4" max="4" width="35.57421875" style="0" customWidth="1"/>
    <col min="5" max="5" width="10.28125" style="0" customWidth="1"/>
    <col min="6" max="6" width="9.7109375" style="0" customWidth="1"/>
    <col min="7" max="7" width="7.57421875" style="0" customWidth="1"/>
    <col min="8" max="8" width="0.85546875" style="0" customWidth="1"/>
    <col min="9" max="9" width="3.421875" style="0" customWidth="1"/>
    <col min="10" max="10" width="4.421875" style="0" customWidth="1"/>
    <col min="11" max="11" width="35.57421875" style="0" customWidth="1"/>
    <col min="13" max="13" width="9.57421875" style="0" customWidth="1"/>
    <col min="14" max="14" width="7.00390625" style="0" customWidth="1"/>
  </cols>
  <sheetData>
    <row r="1" spans="1:16" ht="12.75">
      <c r="A1" s="145" t="s">
        <v>289</v>
      </c>
      <c r="B1" s="145" t="s">
        <v>289</v>
      </c>
      <c r="C1" s="145"/>
      <c r="D1" s="145" t="s">
        <v>289</v>
      </c>
      <c r="E1" s="146"/>
      <c r="F1" s="146"/>
      <c r="G1" s="146"/>
      <c r="H1" s="7"/>
      <c r="I1" s="18" t="s">
        <v>289</v>
      </c>
      <c r="J1" s="18"/>
      <c r="K1" s="18" t="s">
        <v>289</v>
      </c>
      <c r="L1" s="35"/>
      <c r="M1" s="35"/>
      <c r="N1" s="35"/>
      <c r="O1" s="7"/>
      <c r="P1" s="7"/>
    </row>
    <row r="2" spans="1:16" ht="12.75">
      <c r="A2" s="147" t="s">
        <v>462</v>
      </c>
      <c r="B2" s="147" t="s">
        <v>518</v>
      </c>
      <c r="C2" s="147" t="s">
        <v>573</v>
      </c>
      <c r="D2" s="147" t="s">
        <v>530</v>
      </c>
      <c r="E2" s="147" t="s">
        <v>321</v>
      </c>
      <c r="F2" s="147" t="s">
        <v>719</v>
      </c>
      <c r="G2" s="148" t="s">
        <v>282</v>
      </c>
      <c r="H2" s="7"/>
      <c r="I2" s="149" t="s">
        <v>518</v>
      </c>
      <c r="J2" s="149" t="s">
        <v>573</v>
      </c>
      <c r="K2" s="149" t="s">
        <v>531</v>
      </c>
      <c r="L2" s="149" t="s">
        <v>321</v>
      </c>
      <c r="M2" s="149" t="s">
        <v>719</v>
      </c>
      <c r="N2" s="150" t="s">
        <v>282</v>
      </c>
      <c r="O2" s="7"/>
      <c r="P2" s="7"/>
    </row>
    <row r="3" spans="1:16" ht="12.75">
      <c r="A3" s="147" t="s">
        <v>468</v>
      </c>
      <c r="B3" s="147" t="s">
        <v>521</v>
      </c>
      <c r="C3" s="147" t="s">
        <v>574</v>
      </c>
      <c r="D3" s="151"/>
      <c r="E3" s="148" t="s">
        <v>330</v>
      </c>
      <c r="F3" s="147" t="s">
        <v>330</v>
      </c>
      <c r="G3" s="148" t="s">
        <v>575</v>
      </c>
      <c r="H3" s="7"/>
      <c r="I3" s="149" t="s">
        <v>521</v>
      </c>
      <c r="J3" s="149" t="s">
        <v>574</v>
      </c>
      <c r="K3" s="152"/>
      <c r="L3" s="150" t="s">
        <v>330</v>
      </c>
      <c r="M3" s="149" t="s">
        <v>330</v>
      </c>
      <c r="N3" s="150" t="s">
        <v>575</v>
      </c>
      <c r="O3" s="7"/>
      <c r="P3" s="7"/>
    </row>
    <row r="4" spans="1:16" ht="12.75">
      <c r="A4" s="153" t="s">
        <v>289</v>
      </c>
      <c r="B4" s="153" t="s">
        <v>468</v>
      </c>
      <c r="C4" s="153"/>
      <c r="D4" s="153"/>
      <c r="E4" s="154"/>
      <c r="F4" s="154"/>
      <c r="G4" s="154"/>
      <c r="H4" s="7"/>
      <c r="I4" s="19" t="s">
        <v>468</v>
      </c>
      <c r="J4" s="19"/>
      <c r="K4" s="19"/>
      <c r="L4" s="155"/>
      <c r="M4" s="155"/>
      <c r="N4" s="155"/>
      <c r="O4" s="7"/>
      <c r="P4" s="7"/>
    </row>
    <row r="5" spans="1:16" ht="12.75">
      <c r="A5" s="53"/>
      <c r="B5" s="52"/>
      <c r="C5" s="54"/>
      <c r="D5" s="9"/>
      <c r="E5" s="61"/>
      <c r="F5" s="61"/>
      <c r="G5" s="61"/>
      <c r="H5" s="7"/>
      <c r="I5" s="52"/>
      <c r="J5" s="54"/>
      <c r="K5" s="9"/>
      <c r="L5" s="61"/>
      <c r="M5" s="61"/>
      <c r="N5" s="61"/>
      <c r="O5" s="7"/>
      <c r="P5" s="7"/>
    </row>
    <row r="6" spans="1:16" ht="12.75">
      <c r="A6" s="8"/>
      <c r="B6" s="54"/>
      <c r="C6" s="54"/>
      <c r="D6" s="55" t="s">
        <v>329</v>
      </c>
      <c r="E6" s="62"/>
      <c r="F6" s="62"/>
      <c r="G6" s="62"/>
      <c r="H6" s="7"/>
      <c r="I6" s="54"/>
      <c r="J6" s="54"/>
      <c r="K6" s="55" t="s">
        <v>329</v>
      </c>
      <c r="L6" s="62"/>
      <c r="M6" s="62"/>
      <c r="N6" s="62"/>
      <c r="O6" s="7"/>
      <c r="P6" s="7"/>
    </row>
    <row r="7" spans="1:16" ht="12.75">
      <c r="A7" s="8"/>
      <c r="B7" s="54"/>
      <c r="C7" s="54"/>
      <c r="D7" s="55"/>
      <c r="E7" s="62"/>
      <c r="F7" s="62"/>
      <c r="G7" s="62"/>
      <c r="H7" s="7"/>
      <c r="I7" s="54"/>
      <c r="J7" s="54"/>
      <c r="K7" s="55"/>
      <c r="L7" s="62"/>
      <c r="M7" s="62"/>
      <c r="N7" s="62"/>
      <c r="O7" s="7"/>
      <c r="P7" s="7"/>
    </row>
    <row r="8" spans="1:16" ht="12.75">
      <c r="A8" s="8"/>
      <c r="B8" s="54"/>
      <c r="C8" s="54"/>
      <c r="D8" s="9"/>
      <c r="E8" s="62"/>
      <c r="F8" s="62"/>
      <c r="G8" s="62"/>
      <c r="H8" s="7"/>
      <c r="I8" s="54"/>
      <c r="J8" s="54"/>
      <c r="K8" s="9"/>
      <c r="L8" s="62"/>
      <c r="M8" s="62"/>
      <c r="N8" s="62"/>
      <c r="O8" s="7"/>
      <c r="P8" s="7"/>
    </row>
    <row r="9" spans="1:16" ht="12.75">
      <c r="A9" s="23" t="s">
        <v>529</v>
      </c>
      <c r="B9" s="101" t="s">
        <v>369</v>
      </c>
      <c r="C9" s="101" t="s">
        <v>362</v>
      </c>
      <c r="D9" s="63" t="s">
        <v>79</v>
      </c>
      <c r="E9" s="23">
        <v>3595</v>
      </c>
      <c r="F9" s="28">
        <f>(E9+G9)</f>
        <v>3714</v>
      </c>
      <c r="G9" s="23">
        <v>119</v>
      </c>
      <c r="H9" s="7"/>
      <c r="I9" s="101" t="s">
        <v>372</v>
      </c>
      <c r="J9" s="101" t="s">
        <v>362</v>
      </c>
      <c r="K9" s="63" t="s">
        <v>79</v>
      </c>
      <c r="L9" s="26">
        <v>2568</v>
      </c>
      <c r="M9" s="28">
        <f>(L9+N9)</f>
        <v>2568</v>
      </c>
      <c r="N9" s="23">
        <v>0</v>
      </c>
      <c r="O9" s="7"/>
      <c r="P9" s="7"/>
    </row>
    <row r="10" spans="1:16" ht="12.75">
      <c r="A10" s="23"/>
      <c r="B10" s="101"/>
      <c r="C10" s="101" t="s">
        <v>552</v>
      </c>
      <c r="D10" s="64" t="s">
        <v>80</v>
      </c>
      <c r="E10" s="23">
        <v>714</v>
      </c>
      <c r="F10" s="28">
        <f>(E10+G10)</f>
        <v>714</v>
      </c>
      <c r="G10" s="23">
        <v>0</v>
      </c>
      <c r="H10" s="7"/>
      <c r="I10" s="101"/>
      <c r="J10" s="101" t="s">
        <v>552</v>
      </c>
      <c r="K10" s="64" t="s">
        <v>80</v>
      </c>
      <c r="L10" s="26">
        <v>714</v>
      </c>
      <c r="M10" s="28">
        <f>(L10+N10)</f>
        <v>714</v>
      </c>
      <c r="N10" s="23">
        <v>0</v>
      </c>
      <c r="O10" s="7"/>
      <c r="P10" s="7"/>
    </row>
    <row r="11" spans="1:16" ht="12.75">
      <c r="A11" s="23"/>
      <c r="B11" s="101"/>
      <c r="C11" s="101" t="s">
        <v>554</v>
      </c>
      <c r="D11" s="64" t="s">
        <v>81</v>
      </c>
      <c r="E11" s="28">
        <f>(E9-E10)</f>
        <v>2881</v>
      </c>
      <c r="F11" s="28">
        <f>(F9-F10)</f>
        <v>3000</v>
      </c>
      <c r="G11" s="28">
        <f>(G9-G10)</f>
        <v>119</v>
      </c>
      <c r="H11" s="7"/>
      <c r="I11" s="101"/>
      <c r="J11" s="101" t="s">
        <v>554</v>
      </c>
      <c r="K11" s="64" t="s">
        <v>81</v>
      </c>
      <c r="L11" s="28">
        <f>(L9-L10)</f>
        <v>1854</v>
      </c>
      <c r="M11" s="28">
        <f>(M9-M10)</f>
        <v>1854</v>
      </c>
      <c r="N11" s="28">
        <f>(N9-N10)</f>
        <v>0</v>
      </c>
      <c r="O11" s="7"/>
      <c r="P11" s="7"/>
    </row>
    <row r="12" spans="1:16" ht="12.75">
      <c r="A12" s="23"/>
      <c r="B12" s="101"/>
      <c r="C12" s="101" t="s">
        <v>570</v>
      </c>
      <c r="D12" s="63" t="s">
        <v>82</v>
      </c>
      <c r="E12" s="23">
        <v>0</v>
      </c>
      <c r="F12" s="28">
        <f>(E12+G12)</f>
        <v>0</v>
      </c>
      <c r="G12" s="23">
        <v>0</v>
      </c>
      <c r="H12" s="7"/>
      <c r="I12" s="101"/>
      <c r="J12" s="101" t="s">
        <v>570</v>
      </c>
      <c r="K12" s="63" t="s">
        <v>82</v>
      </c>
      <c r="L12" s="26">
        <v>1779</v>
      </c>
      <c r="M12" s="28">
        <f>(L12+N12)</f>
        <v>1779</v>
      </c>
      <c r="N12" s="23">
        <v>0</v>
      </c>
      <c r="O12" s="7"/>
      <c r="P12" s="7"/>
    </row>
    <row r="13" spans="1:16" ht="12.75">
      <c r="A13" s="23"/>
      <c r="B13" s="101"/>
      <c r="C13" s="101" t="s">
        <v>366</v>
      </c>
      <c r="D13" s="63" t="s">
        <v>83</v>
      </c>
      <c r="E13" s="24">
        <v>160</v>
      </c>
      <c r="F13" s="29">
        <f>(E13+G13)</f>
        <v>160</v>
      </c>
      <c r="G13" s="24">
        <v>0</v>
      </c>
      <c r="H13" s="7"/>
      <c r="I13" s="101"/>
      <c r="J13" s="101" t="s">
        <v>366</v>
      </c>
      <c r="K13" s="63" t="s">
        <v>83</v>
      </c>
      <c r="L13" s="27">
        <v>2052</v>
      </c>
      <c r="M13" s="29">
        <f>(L13+N13)</f>
        <v>2052</v>
      </c>
      <c r="N13" s="24">
        <v>0</v>
      </c>
      <c r="O13" s="7"/>
      <c r="P13" s="7"/>
    </row>
    <row r="14" spans="1:16" ht="12.75">
      <c r="A14" s="48"/>
      <c r="B14" s="40"/>
      <c r="C14" s="40"/>
      <c r="D14" s="22" t="s">
        <v>302</v>
      </c>
      <c r="E14" s="33">
        <f>(E9+E12+E13)</f>
        <v>3755</v>
      </c>
      <c r="F14" s="33">
        <f>(F9+F12+F13)</f>
        <v>3874</v>
      </c>
      <c r="G14" s="33">
        <f>(G9+G12+G13)</f>
        <v>119</v>
      </c>
      <c r="H14" s="7"/>
      <c r="I14" s="40"/>
      <c r="J14" s="40"/>
      <c r="K14" s="22" t="s">
        <v>302</v>
      </c>
      <c r="L14" s="33">
        <f>(L9+L12+L13)</f>
        <v>6399</v>
      </c>
      <c r="M14" s="33">
        <f>(M9+M12+M13)</f>
        <v>6399</v>
      </c>
      <c r="N14" s="33">
        <f>(N9+N12+N13)</f>
        <v>0</v>
      </c>
      <c r="O14" s="7"/>
      <c r="P14" s="7"/>
    </row>
    <row r="15" spans="1:16" ht="12.75">
      <c r="A15" s="9"/>
      <c r="B15" s="21"/>
      <c r="C15" s="20"/>
      <c r="D15" s="9"/>
      <c r="E15" s="61"/>
      <c r="F15" s="61"/>
      <c r="G15" s="61"/>
      <c r="H15" s="7"/>
      <c r="I15" s="21"/>
      <c r="J15" s="20"/>
      <c r="K15" s="10"/>
      <c r="L15" s="61"/>
      <c r="M15" s="61"/>
      <c r="N15" s="61"/>
      <c r="O15" s="7"/>
      <c r="P15" s="7"/>
    </row>
    <row r="16" spans="1:16" ht="12.75">
      <c r="A16" s="9"/>
      <c r="B16" s="21"/>
      <c r="C16" s="21"/>
      <c r="D16" s="55" t="s">
        <v>390</v>
      </c>
      <c r="E16" s="62"/>
      <c r="F16" s="62"/>
      <c r="G16" s="62"/>
      <c r="H16" s="7"/>
      <c r="I16" s="21"/>
      <c r="J16" s="21"/>
      <c r="K16" s="55" t="s">
        <v>390</v>
      </c>
      <c r="L16" s="62"/>
      <c r="M16" s="62"/>
      <c r="N16" s="62"/>
      <c r="O16" s="7"/>
      <c r="P16" s="7"/>
    </row>
    <row r="17" spans="1:16" ht="12.75">
      <c r="A17" s="9"/>
      <c r="B17" s="21"/>
      <c r="C17" s="21"/>
      <c r="D17" s="55"/>
      <c r="E17" s="62"/>
      <c r="F17" s="62"/>
      <c r="G17" s="62"/>
      <c r="H17" s="7"/>
      <c r="I17" s="21"/>
      <c r="J17" s="21"/>
      <c r="K17" s="55"/>
      <c r="L17" s="62"/>
      <c r="M17" s="62"/>
      <c r="N17" s="62"/>
      <c r="O17" s="7"/>
      <c r="P17" s="7"/>
    </row>
    <row r="18" spans="1:16" ht="12.75">
      <c r="A18" s="9"/>
      <c r="B18" s="21"/>
      <c r="C18" s="21"/>
      <c r="D18" s="9"/>
      <c r="E18" s="62"/>
      <c r="F18" s="62"/>
      <c r="G18" s="62"/>
      <c r="H18" s="7"/>
      <c r="I18" s="21"/>
      <c r="J18" s="21"/>
      <c r="K18" s="9"/>
      <c r="L18" s="62"/>
      <c r="M18" s="62"/>
      <c r="N18" s="62"/>
      <c r="O18" s="7"/>
      <c r="P18" s="7"/>
    </row>
    <row r="19" spans="1:16" ht="12.75">
      <c r="A19" s="23"/>
      <c r="B19" s="101"/>
      <c r="C19" s="101" t="s">
        <v>361</v>
      </c>
      <c r="D19" s="63" t="s">
        <v>84</v>
      </c>
      <c r="E19" s="23">
        <v>2240</v>
      </c>
      <c r="F19" s="28">
        <f>(E19+G19)</f>
        <v>2332</v>
      </c>
      <c r="G19" s="23">
        <v>92</v>
      </c>
      <c r="H19" s="7"/>
      <c r="I19" s="101"/>
      <c r="J19" s="101" t="s">
        <v>361</v>
      </c>
      <c r="K19" s="63" t="s">
        <v>84</v>
      </c>
      <c r="L19" s="23">
        <v>1653</v>
      </c>
      <c r="M19" s="28">
        <f>(L19+N19)</f>
        <v>1653</v>
      </c>
      <c r="N19" s="23">
        <v>0</v>
      </c>
      <c r="O19" s="7"/>
      <c r="P19" s="7"/>
    </row>
    <row r="20" spans="1:16" ht="12.75">
      <c r="A20" s="23"/>
      <c r="B20" s="101"/>
      <c r="C20" s="101" t="s">
        <v>357</v>
      </c>
      <c r="D20" s="63" t="s">
        <v>85</v>
      </c>
      <c r="E20" s="23">
        <v>549</v>
      </c>
      <c r="F20" s="28">
        <f>(E20+G20)</f>
        <v>576</v>
      </c>
      <c r="G20" s="23">
        <v>27</v>
      </c>
      <c r="H20" s="7"/>
      <c r="I20" s="101"/>
      <c r="J20" s="101" t="s">
        <v>357</v>
      </c>
      <c r="K20" s="63" t="s">
        <v>85</v>
      </c>
      <c r="L20" s="23">
        <v>650</v>
      </c>
      <c r="M20" s="28">
        <f>(L20+N20)</f>
        <v>650</v>
      </c>
      <c r="N20" s="23">
        <v>0</v>
      </c>
      <c r="O20" s="7"/>
      <c r="P20" s="7"/>
    </row>
    <row r="21" spans="1:16" ht="12.75">
      <c r="A21" s="23"/>
      <c r="B21" s="101"/>
      <c r="C21" s="101" t="s">
        <v>362</v>
      </c>
      <c r="D21" s="63" t="s">
        <v>86</v>
      </c>
      <c r="E21" s="23">
        <v>966</v>
      </c>
      <c r="F21" s="28">
        <f>(E21+G21)</f>
        <v>966</v>
      </c>
      <c r="G21" s="23">
        <v>0</v>
      </c>
      <c r="H21" s="7"/>
      <c r="I21" s="101"/>
      <c r="J21" s="101" t="s">
        <v>362</v>
      </c>
      <c r="K21" s="63" t="s">
        <v>86</v>
      </c>
      <c r="L21" s="23">
        <v>4096</v>
      </c>
      <c r="M21" s="28">
        <f>(L21+N21)</f>
        <v>2566</v>
      </c>
      <c r="N21" s="23">
        <v>-1530</v>
      </c>
      <c r="O21" s="7"/>
      <c r="P21" s="7"/>
    </row>
    <row r="22" spans="1:16" ht="12.75">
      <c r="A22" s="23"/>
      <c r="B22" s="101"/>
      <c r="C22" s="101">
        <v>3.1</v>
      </c>
      <c r="D22" s="85" t="s">
        <v>154</v>
      </c>
      <c r="E22" s="23">
        <v>0</v>
      </c>
      <c r="F22" s="28">
        <f>(E22+G22)</f>
        <v>0</v>
      </c>
      <c r="G22" s="23">
        <v>0</v>
      </c>
      <c r="H22" s="7"/>
      <c r="I22" s="101"/>
      <c r="J22" s="101">
        <v>3.1</v>
      </c>
      <c r="K22" s="85" t="s">
        <v>154</v>
      </c>
      <c r="L22" s="23">
        <v>0</v>
      </c>
      <c r="M22" s="28">
        <f>(L22+N22)</f>
        <v>0</v>
      </c>
      <c r="N22" s="23">
        <v>0</v>
      </c>
      <c r="O22" s="7"/>
      <c r="P22" s="7"/>
    </row>
    <row r="23" spans="1:16" ht="12.75">
      <c r="A23" s="23"/>
      <c r="B23" s="101"/>
      <c r="C23" s="101">
        <v>3.2</v>
      </c>
      <c r="D23" s="85" t="s">
        <v>155</v>
      </c>
      <c r="E23" s="28">
        <f>(E21-E22)</f>
        <v>966</v>
      </c>
      <c r="F23" s="28">
        <f>(F21-F22)</f>
        <v>966</v>
      </c>
      <c r="G23" s="28">
        <f>(G21-G22)</f>
        <v>0</v>
      </c>
      <c r="H23" s="7"/>
      <c r="I23" s="101"/>
      <c r="J23" s="101">
        <v>3.2</v>
      </c>
      <c r="K23" s="85" t="s">
        <v>155</v>
      </c>
      <c r="L23" s="28">
        <f>(L21-L22)</f>
        <v>4096</v>
      </c>
      <c r="M23" s="28">
        <f>(M21-M22)</f>
        <v>2566</v>
      </c>
      <c r="N23" s="28">
        <f>(N21-N22)</f>
        <v>-1530</v>
      </c>
      <c r="O23" s="7"/>
      <c r="P23" s="7"/>
    </row>
    <row r="24" spans="1:16" ht="12.75">
      <c r="A24" s="23"/>
      <c r="B24" s="101"/>
      <c r="C24" s="101" t="s">
        <v>364</v>
      </c>
      <c r="D24" s="63" t="s">
        <v>87</v>
      </c>
      <c r="E24" s="23">
        <v>0</v>
      </c>
      <c r="F24" s="28">
        <f>(E24+G24)</f>
        <v>0</v>
      </c>
      <c r="G24" s="23">
        <v>0</v>
      </c>
      <c r="H24" s="7"/>
      <c r="I24" s="101"/>
      <c r="J24" s="101" t="s">
        <v>364</v>
      </c>
      <c r="K24" s="63" t="s">
        <v>87</v>
      </c>
      <c r="L24" s="23">
        <v>0</v>
      </c>
      <c r="M24" s="28">
        <f>(L24+N24)</f>
        <v>0</v>
      </c>
      <c r="N24" s="23">
        <v>0</v>
      </c>
      <c r="O24" s="7"/>
      <c r="P24" s="7"/>
    </row>
    <row r="25" spans="1:16" ht="12.75">
      <c r="A25" s="23"/>
      <c r="B25" s="101"/>
      <c r="C25" s="101" t="s">
        <v>366</v>
      </c>
      <c r="D25" s="63" t="s">
        <v>88</v>
      </c>
      <c r="E25" s="24">
        <v>0</v>
      </c>
      <c r="F25" s="29">
        <f>(E25+G25)</f>
        <v>0</v>
      </c>
      <c r="G25" s="24">
        <v>0</v>
      </c>
      <c r="H25" s="7"/>
      <c r="I25" s="101"/>
      <c r="J25" s="101" t="s">
        <v>366</v>
      </c>
      <c r="K25" s="63" t="s">
        <v>88</v>
      </c>
      <c r="L25" s="24">
        <v>0</v>
      </c>
      <c r="M25" s="29">
        <f>(L25+N25)</f>
        <v>1530</v>
      </c>
      <c r="N25" s="24">
        <v>1530</v>
      </c>
      <c r="O25" s="7"/>
      <c r="P25" s="7"/>
    </row>
    <row r="26" spans="1:16" ht="12.75">
      <c r="A26" s="48" t="s">
        <v>529</v>
      </c>
      <c r="B26" s="40" t="s">
        <v>369</v>
      </c>
      <c r="C26" s="40" t="s">
        <v>361</v>
      </c>
      <c r="D26" s="22" t="s">
        <v>319</v>
      </c>
      <c r="E26" s="33">
        <f>(E19+E20+E21+E24+E25)</f>
        <v>3755</v>
      </c>
      <c r="F26" s="33">
        <f>(F19+F20+F21+F24+F25)</f>
        <v>3874</v>
      </c>
      <c r="G26" s="33">
        <f>(G19+G20+G21+G24+G25)</f>
        <v>119</v>
      </c>
      <c r="H26" s="7"/>
      <c r="I26" s="40" t="s">
        <v>372</v>
      </c>
      <c r="J26" s="40" t="s">
        <v>361</v>
      </c>
      <c r="K26" s="22" t="s">
        <v>319</v>
      </c>
      <c r="L26" s="33">
        <f>(L19+L20+L21+L24+L25)</f>
        <v>6399</v>
      </c>
      <c r="M26" s="33">
        <f>(M19+M20+M21+M24+M25)</f>
        <v>6399</v>
      </c>
      <c r="N26" s="33">
        <f>(N19+N20+N21+N24+N25)</f>
        <v>0</v>
      </c>
      <c r="O26" s="7"/>
      <c r="P26" s="7"/>
    </row>
    <row r="27" spans="1:16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2.75">
      <c r="A30" s="56" t="s">
        <v>359</v>
      </c>
      <c r="B30" s="4"/>
      <c r="C30" s="4"/>
      <c r="D30" s="4" t="s">
        <v>515</v>
      </c>
      <c r="E30" s="57">
        <f>(E26-E31)</f>
        <v>3755</v>
      </c>
      <c r="F30" s="57">
        <f>(F26-F31)</f>
        <v>3874</v>
      </c>
      <c r="G30" s="57">
        <f>(G26-G31)</f>
        <v>119</v>
      </c>
      <c r="H30" s="7"/>
      <c r="I30" s="4"/>
      <c r="J30" s="4"/>
      <c r="K30" s="4" t="s">
        <v>515</v>
      </c>
      <c r="L30" s="57">
        <f>(L26-L31)</f>
        <v>6399</v>
      </c>
      <c r="M30" s="57">
        <f>(M26-M31)</f>
        <v>4869</v>
      </c>
      <c r="N30" s="57">
        <f>(N26-N31)</f>
        <v>-1530</v>
      </c>
      <c r="O30" s="7"/>
      <c r="P30" s="7"/>
    </row>
    <row r="31" spans="1:16" ht="12.75">
      <c r="A31" s="58" t="s">
        <v>383</v>
      </c>
      <c r="B31" s="59"/>
      <c r="C31" s="59"/>
      <c r="D31" s="59" t="s">
        <v>516</v>
      </c>
      <c r="E31" s="60">
        <f>(E25)</f>
        <v>0</v>
      </c>
      <c r="F31" s="60">
        <f>(F25)</f>
        <v>0</v>
      </c>
      <c r="G31" s="60">
        <f>(G25)</f>
        <v>0</v>
      </c>
      <c r="H31" s="7"/>
      <c r="I31" s="59"/>
      <c r="J31" s="59"/>
      <c r="K31" s="59" t="s">
        <v>516</v>
      </c>
      <c r="L31" s="60">
        <f>(L25)</f>
        <v>0</v>
      </c>
      <c r="M31" s="60">
        <f>(M25)</f>
        <v>1530</v>
      </c>
      <c r="N31" s="60">
        <f>(N25)</f>
        <v>1530</v>
      </c>
      <c r="O31" s="7"/>
      <c r="P31" s="7"/>
    </row>
    <row r="32" spans="1:16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</sheetData>
  <printOptions horizontalCentered="1" verticalCentered="1"/>
  <pageMargins left="0.7874015748031497" right="0.7874015748031497" top="1.12" bottom="0.984251968503937" header="0.5118110236220472" footer="0.5118110236220472"/>
  <pageSetup blackAndWhite="1" horizontalDpi="300" verticalDpi="300" orientation="landscape" paperSize="9" scale="90" r:id="rId1"/>
  <headerFooter alignWithMargins="0">
    <oddHeader>&amp;C&amp;"Times New Roman CE,Normál"Kisebbségi Önkormányzatok
előirányzata
1/2&amp;R&amp;"Times New Roman CE,Normál" 1/2005.(III.04.)sz.önk.rendelethez
11. sz. melléklet
( ezer ft-ban)</oddHeader>
    <oddFooter>&amp;L&amp;"Times New Roman CE,Normál"&amp;8&amp;D / &amp;T
Ráczné Varga Mária&amp;C&amp;"Times New Roman CE,Normál"&amp;8&amp;F.xls/&amp;A/Balogh Réka&amp;R&amp;"Times New Roman CE,Normál"&amp;8................../.................oldal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75" zoomScaleNormal="75" zoomScaleSheetLayoutView="75" workbookViewId="0" topLeftCell="B1">
      <selection activeCell="Q20" sqref="Q20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4.421875" style="0" customWidth="1"/>
    <col min="4" max="4" width="35.57421875" style="0" customWidth="1"/>
    <col min="5" max="5" width="10.28125" style="0" customWidth="1"/>
    <col min="6" max="6" width="9.7109375" style="0" customWidth="1"/>
    <col min="7" max="7" width="7.57421875" style="0" customWidth="1"/>
    <col min="8" max="8" width="0.85546875" style="0" customWidth="1"/>
    <col min="9" max="9" width="3.421875" style="0" customWidth="1"/>
    <col min="10" max="10" width="4.421875" style="0" customWidth="1"/>
    <col min="11" max="11" width="35.57421875" style="0" customWidth="1"/>
    <col min="13" max="13" width="9.57421875" style="0" customWidth="1"/>
    <col min="14" max="14" width="7.00390625" style="0" customWidth="1"/>
  </cols>
  <sheetData>
    <row r="1" spans="1:16" ht="12.75">
      <c r="A1" s="145" t="s">
        <v>289</v>
      </c>
      <c r="B1" s="145" t="s">
        <v>289</v>
      </c>
      <c r="C1" s="145"/>
      <c r="D1" s="145" t="s">
        <v>289</v>
      </c>
      <c r="E1" s="146"/>
      <c r="F1" s="146"/>
      <c r="G1" s="146"/>
      <c r="H1" s="7"/>
      <c r="I1" s="18" t="s">
        <v>289</v>
      </c>
      <c r="J1" s="18"/>
      <c r="K1" s="18" t="s">
        <v>289</v>
      </c>
      <c r="L1" s="35"/>
      <c r="M1" s="35"/>
      <c r="N1" s="35"/>
      <c r="O1" s="7"/>
      <c r="P1" s="7"/>
    </row>
    <row r="2" spans="1:16" ht="12.75">
      <c r="A2" s="147" t="s">
        <v>462</v>
      </c>
      <c r="B2" s="147" t="s">
        <v>518</v>
      </c>
      <c r="C2" s="147" t="s">
        <v>573</v>
      </c>
      <c r="D2" s="147" t="s">
        <v>410</v>
      </c>
      <c r="E2" s="147" t="s">
        <v>321</v>
      </c>
      <c r="F2" s="147" t="s">
        <v>719</v>
      </c>
      <c r="G2" s="148" t="s">
        <v>282</v>
      </c>
      <c r="H2" s="7"/>
      <c r="I2" s="149" t="s">
        <v>518</v>
      </c>
      <c r="J2" s="149" t="s">
        <v>573</v>
      </c>
      <c r="K2" s="149" t="s">
        <v>411</v>
      </c>
      <c r="L2" s="149" t="s">
        <v>321</v>
      </c>
      <c r="M2" s="149" t="s">
        <v>719</v>
      </c>
      <c r="N2" s="150" t="s">
        <v>282</v>
      </c>
      <c r="O2" s="7"/>
      <c r="P2" s="7"/>
    </row>
    <row r="3" spans="1:16" ht="12.75">
      <c r="A3" s="147" t="s">
        <v>468</v>
      </c>
      <c r="B3" s="147" t="s">
        <v>521</v>
      </c>
      <c r="C3" s="147" t="s">
        <v>574</v>
      </c>
      <c r="D3" s="151"/>
      <c r="E3" s="148" t="s">
        <v>330</v>
      </c>
      <c r="F3" s="147" t="s">
        <v>330</v>
      </c>
      <c r="G3" s="148" t="s">
        <v>575</v>
      </c>
      <c r="H3" s="7"/>
      <c r="I3" s="149" t="s">
        <v>521</v>
      </c>
      <c r="J3" s="149" t="s">
        <v>574</v>
      </c>
      <c r="K3" s="152"/>
      <c r="L3" s="150" t="s">
        <v>330</v>
      </c>
      <c r="M3" s="149" t="s">
        <v>330</v>
      </c>
      <c r="N3" s="150" t="s">
        <v>575</v>
      </c>
      <c r="O3" s="7"/>
      <c r="P3" s="7"/>
    </row>
    <row r="4" spans="1:16" ht="12.75">
      <c r="A4" s="153" t="s">
        <v>289</v>
      </c>
      <c r="B4" s="153" t="s">
        <v>468</v>
      </c>
      <c r="C4" s="153"/>
      <c r="D4" s="153"/>
      <c r="E4" s="154"/>
      <c r="F4" s="154"/>
      <c r="G4" s="154"/>
      <c r="H4" s="7"/>
      <c r="I4" s="19" t="s">
        <v>468</v>
      </c>
      <c r="J4" s="19"/>
      <c r="K4" s="19"/>
      <c r="L4" s="155"/>
      <c r="M4" s="155"/>
      <c r="N4" s="155"/>
      <c r="O4" s="7"/>
      <c r="P4" s="7"/>
    </row>
    <row r="5" spans="1:16" ht="12.75">
      <c r="A5" s="53"/>
      <c r="B5" s="52"/>
      <c r="C5" s="54"/>
      <c r="D5" s="9"/>
      <c r="E5" s="61"/>
      <c r="F5" s="61"/>
      <c r="G5" s="61"/>
      <c r="H5" s="7"/>
      <c r="I5" s="52"/>
      <c r="J5" s="54"/>
      <c r="K5" s="9"/>
      <c r="L5" s="61"/>
      <c r="M5" s="61"/>
      <c r="N5" s="61"/>
      <c r="O5" s="7"/>
      <c r="P5" s="7"/>
    </row>
    <row r="6" spans="1:16" ht="12.75">
      <c r="A6" s="8"/>
      <c r="B6" s="54"/>
      <c r="C6" s="54"/>
      <c r="D6" s="55" t="s">
        <v>329</v>
      </c>
      <c r="E6" s="62"/>
      <c r="F6" s="62"/>
      <c r="G6" s="62"/>
      <c r="H6" s="7"/>
      <c r="I6" s="54"/>
      <c r="J6" s="54"/>
      <c r="K6" s="55" t="s">
        <v>329</v>
      </c>
      <c r="L6" s="62"/>
      <c r="M6" s="62"/>
      <c r="N6" s="62"/>
      <c r="O6" s="7"/>
      <c r="P6" s="7"/>
    </row>
    <row r="7" spans="1:16" ht="12.75">
      <c r="A7" s="8"/>
      <c r="B7" s="54"/>
      <c r="C7" s="54"/>
      <c r="D7" s="55"/>
      <c r="E7" s="62"/>
      <c r="F7" s="62"/>
      <c r="G7" s="62"/>
      <c r="H7" s="7"/>
      <c r="I7" s="54"/>
      <c r="J7" s="54"/>
      <c r="K7" s="55"/>
      <c r="L7" s="62"/>
      <c r="M7" s="62"/>
      <c r="N7" s="62"/>
      <c r="O7" s="7"/>
      <c r="P7" s="7"/>
    </row>
    <row r="8" spans="1:16" ht="12.75">
      <c r="A8" s="8"/>
      <c r="B8" s="54"/>
      <c r="C8" s="54"/>
      <c r="D8" s="9"/>
      <c r="E8" s="62"/>
      <c r="F8" s="62"/>
      <c r="G8" s="62"/>
      <c r="H8" s="7"/>
      <c r="I8" s="54"/>
      <c r="J8" s="54"/>
      <c r="K8" s="9"/>
      <c r="L8" s="62"/>
      <c r="M8" s="62"/>
      <c r="N8" s="62"/>
      <c r="O8" s="7"/>
      <c r="P8" s="7"/>
    </row>
    <row r="9" spans="1:16" ht="12.75">
      <c r="A9" s="23" t="s">
        <v>529</v>
      </c>
      <c r="B9" s="101" t="s">
        <v>369</v>
      </c>
      <c r="C9" s="101" t="s">
        <v>362</v>
      </c>
      <c r="D9" s="63" t="s">
        <v>79</v>
      </c>
      <c r="E9" s="23">
        <v>1767</v>
      </c>
      <c r="F9" s="28">
        <f>(E9+G9)</f>
        <v>1767</v>
      </c>
      <c r="G9" s="23">
        <v>0</v>
      </c>
      <c r="H9" s="7"/>
      <c r="I9" s="101" t="s">
        <v>372</v>
      </c>
      <c r="J9" s="101" t="s">
        <v>362</v>
      </c>
      <c r="K9" s="63" t="s">
        <v>79</v>
      </c>
      <c r="L9" s="26">
        <v>1542</v>
      </c>
      <c r="M9" s="28">
        <f>(L9+N9)</f>
        <v>1542</v>
      </c>
      <c r="N9" s="23">
        <v>0</v>
      </c>
      <c r="O9" s="7"/>
      <c r="P9" s="7"/>
    </row>
    <row r="10" spans="1:16" ht="12.75">
      <c r="A10" s="23"/>
      <c r="B10" s="101"/>
      <c r="C10" s="101" t="s">
        <v>552</v>
      </c>
      <c r="D10" s="64" t="s">
        <v>80</v>
      </c>
      <c r="E10" s="23">
        <v>714</v>
      </c>
      <c r="F10" s="28">
        <f>(E10+G10)</f>
        <v>714</v>
      </c>
      <c r="G10" s="23">
        <v>0</v>
      </c>
      <c r="H10" s="7"/>
      <c r="I10" s="101"/>
      <c r="J10" s="101" t="s">
        <v>552</v>
      </c>
      <c r="K10" s="64" t="s">
        <v>80</v>
      </c>
      <c r="L10" s="26">
        <v>714</v>
      </c>
      <c r="M10" s="28">
        <f>(L10+N10)</f>
        <v>714</v>
      </c>
      <c r="N10" s="23">
        <v>0</v>
      </c>
      <c r="O10" s="7"/>
      <c r="P10" s="7"/>
    </row>
    <row r="11" spans="1:16" ht="12.75">
      <c r="A11" s="23"/>
      <c r="B11" s="101"/>
      <c r="C11" s="101" t="s">
        <v>554</v>
      </c>
      <c r="D11" s="64" t="s">
        <v>81</v>
      </c>
      <c r="E11" s="28">
        <f>(E9-E10)</f>
        <v>1053</v>
      </c>
      <c r="F11" s="28">
        <f>(F9-F10)</f>
        <v>1053</v>
      </c>
      <c r="G11" s="28">
        <f>(G9-G10)</f>
        <v>0</v>
      </c>
      <c r="H11" s="7"/>
      <c r="I11" s="101"/>
      <c r="J11" s="101" t="s">
        <v>554</v>
      </c>
      <c r="K11" s="64" t="s">
        <v>81</v>
      </c>
      <c r="L11" s="28">
        <f>(L9-L10)</f>
        <v>828</v>
      </c>
      <c r="M11" s="28">
        <f>(M9-M10)</f>
        <v>828</v>
      </c>
      <c r="N11" s="28">
        <f>(N9-N10)</f>
        <v>0</v>
      </c>
      <c r="O11" s="7"/>
      <c r="P11" s="7"/>
    </row>
    <row r="12" spans="1:16" ht="12.75">
      <c r="A12" s="23"/>
      <c r="B12" s="101"/>
      <c r="C12" s="101" t="s">
        <v>570</v>
      </c>
      <c r="D12" s="63" t="s">
        <v>82</v>
      </c>
      <c r="E12" s="23">
        <v>323</v>
      </c>
      <c r="F12" s="28">
        <f>(E12+G12)</f>
        <v>323</v>
      </c>
      <c r="G12" s="23">
        <v>0</v>
      </c>
      <c r="H12" s="7"/>
      <c r="I12" s="101"/>
      <c r="J12" s="101" t="s">
        <v>570</v>
      </c>
      <c r="K12" s="63" t="s">
        <v>82</v>
      </c>
      <c r="L12" s="26">
        <v>0</v>
      </c>
      <c r="M12" s="28">
        <f>(L12+N12)</f>
        <v>0</v>
      </c>
      <c r="N12" s="23">
        <v>0</v>
      </c>
      <c r="O12" s="7"/>
      <c r="P12" s="7"/>
    </row>
    <row r="13" spans="1:16" ht="12.75">
      <c r="A13" s="23"/>
      <c r="B13" s="101"/>
      <c r="C13" s="101" t="s">
        <v>366</v>
      </c>
      <c r="D13" s="63" t="s">
        <v>83</v>
      </c>
      <c r="E13" s="24">
        <v>835</v>
      </c>
      <c r="F13" s="29">
        <f>(E13+G13)</f>
        <v>835</v>
      </c>
      <c r="G13" s="24">
        <v>0</v>
      </c>
      <c r="H13" s="7"/>
      <c r="I13" s="101"/>
      <c r="J13" s="101" t="s">
        <v>366</v>
      </c>
      <c r="K13" s="63" t="s">
        <v>83</v>
      </c>
      <c r="L13" s="27">
        <v>522</v>
      </c>
      <c r="M13" s="29">
        <f>(L13+N13)</f>
        <v>522</v>
      </c>
      <c r="N13" s="24">
        <v>0</v>
      </c>
      <c r="O13" s="7"/>
      <c r="P13" s="7"/>
    </row>
    <row r="14" spans="1:16" ht="12.75">
      <c r="A14" s="48"/>
      <c r="B14" s="40"/>
      <c r="C14" s="40"/>
      <c r="D14" s="22" t="s">
        <v>302</v>
      </c>
      <c r="E14" s="33">
        <f>(E9+E12+E13)</f>
        <v>2925</v>
      </c>
      <c r="F14" s="33">
        <f>(F9+F12+F13)</f>
        <v>2925</v>
      </c>
      <c r="G14" s="33">
        <f>(G9+G12+G13)</f>
        <v>0</v>
      </c>
      <c r="H14" s="7"/>
      <c r="I14" s="40"/>
      <c r="J14" s="40"/>
      <c r="K14" s="22" t="s">
        <v>302</v>
      </c>
      <c r="L14" s="33">
        <f>(L9+L12+L13)</f>
        <v>2064</v>
      </c>
      <c r="M14" s="33">
        <f>(M9+M12+M13)</f>
        <v>2064</v>
      </c>
      <c r="N14" s="33">
        <f>(N9+N12+N13)</f>
        <v>0</v>
      </c>
      <c r="O14" s="7"/>
      <c r="P14" s="7"/>
    </row>
    <row r="15" spans="1:16" ht="12.75">
      <c r="A15" s="9"/>
      <c r="B15" s="21"/>
      <c r="C15" s="20"/>
      <c r="D15" s="9"/>
      <c r="E15" s="61"/>
      <c r="F15" s="61"/>
      <c r="G15" s="61"/>
      <c r="H15" s="7"/>
      <c r="I15" s="21"/>
      <c r="J15" s="20"/>
      <c r="K15" s="10"/>
      <c r="L15" s="61"/>
      <c r="M15" s="61"/>
      <c r="N15" s="61"/>
      <c r="O15" s="7"/>
      <c r="P15" s="7"/>
    </row>
    <row r="16" spans="1:16" ht="12.75">
      <c r="A16" s="9"/>
      <c r="B16" s="21"/>
      <c r="C16" s="21"/>
      <c r="D16" s="55" t="s">
        <v>390</v>
      </c>
      <c r="E16" s="62"/>
      <c r="F16" s="62"/>
      <c r="G16" s="62"/>
      <c r="H16" s="7"/>
      <c r="I16" s="21"/>
      <c r="J16" s="21"/>
      <c r="K16" s="55" t="s">
        <v>390</v>
      </c>
      <c r="L16" s="62"/>
      <c r="M16" s="62"/>
      <c r="N16" s="62"/>
      <c r="O16" s="7"/>
      <c r="P16" s="7"/>
    </row>
    <row r="17" spans="1:16" ht="12.75">
      <c r="A17" s="9"/>
      <c r="B17" s="21"/>
      <c r="C17" s="21"/>
      <c r="D17" s="55"/>
      <c r="E17" s="62"/>
      <c r="F17" s="62"/>
      <c r="G17" s="62"/>
      <c r="H17" s="7"/>
      <c r="I17" s="21"/>
      <c r="J17" s="21"/>
      <c r="K17" s="55"/>
      <c r="L17" s="62"/>
      <c r="M17" s="62"/>
      <c r="N17" s="62"/>
      <c r="O17" s="7"/>
      <c r="P17" s="7"/>
    </row>
    <row r="18" spans="1:16" ht="12.75">
      <c r="A18" s="9"/>
      <c r="B18" s="21"/>
      <c r="C18" s="21"/>
      <c r="D18" s="9"/>
      <c r="E18" s="62"/>
      <c r="F18" s="62"/>
      <c r="G18" s="62"/>
      <c r="H18" s="7"/>
      <c r="I18" s="21"/>
      <c r="J18" s="21"/>
      <c r="K18" s="9"/>
      <c r="L18" s="62"/>
      <c r="M18" s="62"/>
      <c r="N18" s="62"/>
      <c r="O18" s="7"/>
      <c r="P18" s="7"/>
    </row>
    <row r="19" spans="1:16" ht="12.75">
      <c r="A19" s="23"/>
      <c r="B19" s="101"/>
      <c r="C19" s="101" t="s">
        <v>361</v>
      </c>
      <c r="D19" s="63" t="s">
        <v>84</v>
      </c>
      <c r="E19" s="23">
        <v>1030</v>
      </c>
      <c r="F19" s="28">
        <f>(E19+G19)</f>
        <v>1030</v>
      </c>
      <c r="G19" s="23">
        <v>0</v>
      </c>
      <c r="H19" s="7"/>
      <c r="I19" s="101"/>
      <c r="J19" s="101" t="s">
        <v>361</v>
      </c>
      <c r="K19" s="63" t="s">
        <v>84</v>
      </c>
      <c r="L19" s="23">
        <v>765</v>
      </c>
      <c r="M19" s="28">
        <f>(L19+N19)</f>
        <v>765</v>
      </c>
      <c r="N19" s="23">
        <v>0</v>
      </c>
      <c r="O19" s="7"/>
      <c r="P19" s="7"/>
    </row>
    <row r="20" spans="1:16" ht="12.75">
      <c r="A20" s="23"/>
      <c r="B20" s="101"/>
      <c r="C20" s="101" t="s">
        <v>357</v>
      </c>
      <c r="D20" s="63" t="s">
        <v>85</v>
      </c>
      <c r="E20" s="23">
        <v>390</v>
      </c>
      <c r="F20" s="28">
        <f>(E20+G20)</f>
        <v>390</v>
      </c>
      <c r="G20" s="23">
        <v>0</v>
      </c>
      <c r="H20" s="7"/>
      <c r="I20" s="101"/>
      <c r="J20" s="101" t="s">
        <v>357</v>
      </c>
      <c r="K20" s="63" t="s">
        <v>85</v>
      </c>
      <c r="L20" s="23">
        <v>268</v>
      </c>
      <c r="M20" s="28">
        <f>(L20+N20)</f>
        <v>268</v>
      </c>
      <c r="N20" s="23">
        <v>0</v>
      </c>
      <c r="O20" s="7"/>
      <c r="P20" s="7"/>
    </row>
    <row r="21" spans="1:16" ht="12.75">
      <c r="A21" s="23"/>
      <c r="B21" s="101"/>
      <c r="C21" s="101" t="s">
        <v>362</v>
      </c>
      <c r="D21" s="63" t="s">
        <v>86</v>
      </c>
      <c r="E21" s="23">
        <v>1505</v>
      </c>
      <c r="F21" s="28">
        <f>(E21+G21)</f>
        <v>1505</v>
      </c>
      <c r="G21" s="23">
        <v>0</v>
      </c>
      <c r="H21" s="7"/>
      <c r="I21" s="101"/>
      <c r="J21" s="101" t="s">
        <v>362</v>
      </c>
      <c r="K21" s="63" t="s">
        <v>86</v>
      </c>
      <c r="L21" s="23">
        <v>1031</v>
      </c>
      <c r="M21" s="28">
        <f>(L21+N21)</f>
        <v>1031</v>
      </c>
      <c r="N21" s="23">
        <v>0</v>
      </c>
      <c r="O21" s="7"/>
      <c r="P21" s="7"/>
    </row>
    <row r="22" spans="1:16" ht="12.75">
      <c r="A22" s="23"/>
      <c r="B22" s="101"/>
      <c r="C22" s="101">
        <v>3.1</v>
      </c>
      <c r="D22" s="85" t="s">
        <v>154</v>
      </c>
      <c r="E22" s="23">
        <v>0</v>
      </c>
      <c r="F22" s="28">
        <f>(E22+G22)</f>
        <v>0</v>
      </c>
      <c r="G22" s="23">
        <v>0</v>
      </c>
      <c r="H22" s="7"/>
      <c r="I22" s="101"/>
      <c r="J22" s="101">
        <v>3.1</v>
      </c>
      <c r="K22" s="85" t="s">
        <v>154</v>
      </c>
      <c r="L22" s="23">
        <v>0</v>
      </c>
      <c r="M22" s="28">
        <f>(L22+N22)</f>
        <v>0</v>
      </c>
      <c r="N22" s="23">
        <v>0</v>
      </c>
      <c r="O22" s="7"/>
      <c r="P22" s="7"/>
    </row>
    <row r="23" spans="1:16" ht="12.75">
      <c r="A23" s="23"/>
      <c r="B23" s="101"/>
      <c r="C23" s="101">
        <v>3.2</v>
      </c>
      <c r="D23" s="85" t="s">
        <v>155</v>
      </c>
      <c r="E23" s="28">
        <f>(E21-E22)</f>
        <v>1505</v>
      </c>
      <c r="F23" s="28">
        <f>(F21-F22)</f>
        <v>1505</v>
      </c>
      <c r="G23" s="28">
        <f>(G21-G22)</f>
        <v>0</v>
      </c>
      <c r="H23" s="7"/>
      <c r="I23" s="101"/>
      <c r="J23" s="101">
        <v>3.2</v>
      </c>
      <c r="K23" s="85" t="s">
        <v>155</v>
      </c>
      <c r="L23" s="28">
        <f>(L21-L22)</f>
        <v>1031</v>
      </c>
      <c r="M23" s="28">
        <f>(M21-M22)</f>
        <v>1031</v>
      </c>
      <c r="N23" s="28">
        <f>(N21-N22)</f>
        <v>0</v>
      </c>
      <c r="O23" s="7"/>
      <c r="P23" s="7"/>
    </row>
    <row r="24" spans="1:16" ht="12.75">
      <c r="A24" s="23"/>
      <c r="B24" s="101"/>
      <c r="C24" s="101" t="s">
        <v>364</v>
      </c>
      <c r="D24" s="63" t="s">
        <v>87</v>
      </c>
      <c r="E24" s="23">
        <v>0</v>
      </c>
      <c r="F24" s="28">
        <f>(E24+G24)</f>
        <v>0</v>
      </c>
      <c r="G24" s="23">
        <v>0</v>
      </c>
      <c r="H24" s="7"/>
      <c r="I24" s="101"/>
      <c r="J24" s="101" t="s">
        <v>364</v>
      </c>
      <c r="K24" s="63" t="s">
        <v>87</v>
      </c>
      <c r="L24" s="23">
        <v>0</v>
      </c>
      <c r="M24" s="28">
        <f>(L24+N24)</f>
        <v>0</v>
      </c>
      <c r="N24" s="23">
        <v>0</v>
      </c>
      <c r="O24" s="7"/>
      <c r="P24" s="7"/>
    </row>
    <row r="25" spans="1:16" ht="12.75">
      <c r="A25" s="23"/>
      <c r="B25" s="101"/>
      <c r="C25" s="101" t="s">
        <v>366</v>
      </c>
      <c r="D25" s="63" t="s">
        <v>88</v>
      </c>
      <c r="E25" s="24">
        <v>0</v>
      </c>
      <c r="F25" s="29">
        <f>(E25+G25)</f>
        <v>0</v>
      </c>
      <c r="G25" s="24">
        <v>0</v>
      </c>
      <c r="H25" s="7"/>
      <c r="I25" s="101"/>
      <c r="J25" s="101" t="s">
        <v>366</v>
      </c>
      <c r="K25" s="63" t="s">
        <v>88</v>
      </c>
      <c r="L25" s="24">
        <v>0</v>
      </c>
      <c r="M25" s="29">
        <f>(L25+N25)</f>
        <v>0</v>
      </c>
      <c r="N25" s="24">
        <v>0</v>
      </c>
      <c r="O25" s="7"/>
      <c r="P25" s="7"/>
    </row>
    <row r="26" spans="1:16" ht="12.75">
      <c r="A26" s="48" t="s">
        <v>529</v>
      </c>
      <c r="B26" s="40" t="s">
        <v>369</v>
      </c>
      <c r="C26" s="40" t="s">
        <v>361</v>
      </c>
      <c r="D26" s="22" t="s">
        <v>319</v>
      </c>
      <c r="E26" s="33">
        <f>(E19+E20+E21+E24+E25)</f>
        <v>2925</v>
      </c>
      <c r="F26" s="33">
        <f>(F19+F20+F21+F24+F25)</f>
        <v>2925</v>
      </c>
      <c r="G26" s="33">
        <f>(G19+G20+G21+G24+G25)</f>
        <v>0</v>
      </c>
      <c r="H26" s="7"/>
      <c r="I26" s="40" t="s">
        <v>372</v>
      </c>
      <c r="J26" s="40" t="s">
        <v>361</v>
      </c>
      <c r="K26" s="22" t="s">
        <v>319</v>
      </c>
      <c r="L26" s="33">
        <f>(L19+L20+L21+L24+L25)</f>
        <v>2064</v>
      </c>
      <c r="M26" s="33">
        <f>(M19+M20+M21+M24+M25)</f>
        <v>2064</v>
      </c>
      <c r="N26" s="33">
        <f>(N19+N20+N21+N24+N25)</f>
        <v>0</v>
      </c>
      <c r="O26" s="7"/>
      <c r="P26" s="7"/>
    </row>
    <row r="27" spans="1:16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2.75">
      <c r="A30" s="56" t="s">
        <v>359</v>
      </c>
      <c r="B30" s="4"/>
      <c r="C30" s="4"/>
      <c r="D30" s="4" t="s">
        <v>515</v>
      </c>
      <c r="E30" s="57">
        <f>(E26-E31)</f>
        <v>2925</v>
      </c>
      <c r="F30" s="57">
        <f>(F26-F31)</f>
        <v>2925</v>
      </c>
      <c r="G30" s="57">
        <f>(G26-G31)</f>
        <v>0</v>
      </c>
      <c r="H30" s="7"/>
      <c r="I30" s="4"/>
      <c r="J30" s="4"/>
      <c r="K30" s="4" t="s">
        <v>515</v>
      </c>
      <c r="L30" s="57">
        <f>(L26-L31)</f>
        <v>2064</v>
      </c>
      <c r="M30" s="57">
        <f>(M26-M31)</f>
        <v>2064</v>
      </c>
      <c r="N30" s="57">
        <f>(N26-N31)</f>
        <v>0</v>
      </c>
      <c r="O30" s="7"/>
      <c r="P30" s="7"/>
    </row>
    <row r="31" spans="1:16" ht="12.75">
      <c r="A31" s="58" t="s">
        <v>383</v>
      </c>
      <c r="B31" s="59"/>
      <c r="C31" s="59"/>
      <c r="D31" s="59" t="s">
        <v>516</v>
      </c>
      <c r="E31" s="60">
        <f>(E25)</f>
        <v>0</v>
      </c>
      <c r="F31" s="60">
        <f>(F25)</f>
        <v>0</v>
      </c>
      <c r="G31" s="60">
        <f>(G25)</f>
        <v>0</v>
      </c>
      <c r="H31" s="7"/>
      <c r="I31" s="59"/>
      <c r="J31" s="59"/>
      <c r="K31" s="59" t="s">
        <v>516</v>
      </c>
      <c r="L31" s="60">
        <f>(L25)</f>
        <v>0</v>
      </c>
      <c r="M31" s="60">
        <f>(M25)</f>
        <v>0</v>
      </c>
      <c r="N31" s="60">
        <f>(N25)</f>
        <v>0</v>
      </c>
      <c r="O31" s="7"/>
      <c r="P31" s="7"/>
    </row>
    <row r="32" spans="1:16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</sheetData>
  <printOptions horizontalCentered="1" verticalCentered="1"/>
  <pageMargins left="0.7874015748031497" right="0.7874015748031497" top="1.12" bottom="0.984251968503937" header="0.5118110236220472" footer="0.5118110236220472"/>
  <pageSetup blackAndWhite="1" horizontalDpi="300" verticalDpi="300" orientation="landscape" paperSize="9" scale="90" r:id="rId1"/>
  <headerFooter alignWithMargins="0">
    <oddHeader>&amp;C&amp;"Times New Roman CE,Normál"Kisebbségi Önkormányzatok
előirányzata
2/2&amp;R&amp;"Times New Roman CE,Normál" 1/2005.(III.04.) sz.önk.rendelethez
11. sz. melléklet
( ezer ft-ban)</oddHeader>
    <oddFooter>&amp;L&amp;"Times New Roman CE,Normál"&amp;8&amp;D / &amp;T
Ráczné Varga Mária&amp;C&amp;"Times New Roman CE,Normál"&amp;8&amp;F.xls/&amp;A/Balogh Réka&amp;R&amp;"Times New Roman CE,Normál"&amp;8................../.................oldal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i99kv.xls</dc:title>
  <dc:subject>1999.évi költségvetés</dc:subject>
  <dc:creator>Tóth Imréné</dc:creator>
  <cp:keywords/>
  <dc:description/>
  <cp:lastModifiedBy>SzekeresneGabi</cp:lastModifiedBy>
  <cp:lastPrinted>2005-03-04T07:30:26Z</cp:lastPrinted>
  <dcterms:created xsi:type="dcterms:W3CDTF">2000-08-08T13:42:31Z</dcterms:created>
  <dcterms:modified xsi:type="dcterms:W3CDTF">2005-03-04T07:30:54Z</dcterms:modified>
  <cp:category/>
  <cp:version/>
  <cp:contentType/>
  <cp:contentStatus/>
</cp:coreProperties>
</file>