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55" windowHeight="7260" tabRatio="636" firstSheet="1" activeTab="6"/>
  </bookViews>
  <sheets>
    <sheet name="műk.felh.egy." sheetId="1" r:id="rId1"/>
    <sheet name="mérleg" sheetId="2" r:id="rId2"/>
    <sheet name="önk.kiad." sheetId="3" r:id="rId3"/>
    <sheet name="egyéb" sheetId="4" r:id="rId4"/>
    <sheet name="szoc.pol." sheetId="5" r:id="rId5"/>
    <sheet name="célt." sheetId="6" r:id="rId6"/>
    <sheet name="Kis.Ö." sheetId="7" r:id="rId7"/>
    <sheet name="Kis.Ö. (2)" sheetId="8" r:id="rId8"/>
    <sheet name="Napló" sheetId="9" r:id="rId9"/>
  </sheets>
  <externalReferences>
    <externalReference r:id="rId12"/>
  </externalReferences>
  <definedNames>
    <definedName name="_xlnm.Print_Area" localSheetId="3">'egyéb'!$A$1:$T$112</definedName>
    <definedName name="_xlnm.Print_Area" localSheetId="8">'Napló'!$A$1:$L$83</definedName>
    <definedName name="_xlnm.Print_Area" localSheetId="2">'önk.kiad.'!$A$1:$BB$135</definedName>
  </definedNames>
  <calcPr fullCalcOnLoad="1"/>
</workbook>
</file>

<file path=xl/sharedStrings.xml><?xml version="1.0" encoding="utf-8"?>
<sst xmlns="http://schemas.openxmlformats.org/spreadsheetml/2006/main" count="3192" uniqueCount="938">
  <si>
    <t xml:space="preserve">  átcsop. Hatósági kényszerint.-ből Kisvasút bérl.díj-ra </t>
  </si>
  <si>
    <t>Sportbizottság</t>
  </si>
  <si>
    <t xml:space="preserve"> - Verseny-és Élsport Támogatási Alap </t>
  </si>
  <si>
    <t>Népjóléti és Családvédelmi Bizottság</t>
  </si>
  <si>
    <t xml:space="preserve"> - Egészségügyi-és Szociális Alap</t>
  </si>
  <si>
    <t>Polgármesteri keretből:   - polgármesteri keret</t>
  </si>
  <si>
    <t>Polgármesteri keretből:   - egyéni képviselői keret</t>
  </si>
  <si>
    <t>Élelmezési normaemelés várható kiadása</t>
  </si>
  <si>
    <t xml:space="preserve">Részönkormányzatok kerete </t>
  </si>
  <si>
    <t xml:space="preserve"> - Kaposfüredi Részönkormányzat kerete</t>
  </si>
  <si>
    <t xml:space="preserve"> - Toponári Részönkormányzat kerete </t>
  </si>
  <si>
    <t xml:space="preserve"> - Töröcskei Részönkormányzat kerete</t>
  </si>
  <si>
    <t xml:space="preserve">Szennyvízszippantás támogatása </t>
  </si>
  <si>
    <t>Intézményvezetők jutalmazására</t>
  </si>
  <si>
    <t>Nyári napközis tábor kölségeire</t>
  </si>
  <si>
    <t>Diáksport támogatása</t>
  </si>
  <si>
    <t>Pályázati alap panelházak hőtérképeinek készítésére</t>
  </si>
  <si>
    <t>II. Működési céltartalék összesen</t>
  </si>
  <si>
    <t>I.+II. Céltartalék mindösszesen</t>
  </si>
  <si>
    <t xml:space="preserve">   -  Idegenforgalmi Alap</t>
  </si>
  <si>
    <t xml:space="preserve">   -  Vállalkozási Alap</t>
  </si>
  <si>
    <t xml:space="preserve">   -  Helyi védettségű épületek felújítása</t>
  </si>
  <si>
    <t xml:space="preserve">   -  Városfejlesztési és Kommunális Alap</t>
  </si>
  <si>
    <t xml:space="preserve">   -  Környezetvédelmi Alap</t>
  </si>
  <si>
    <t xml:space="preserve">   -  Hegygazdák Közösségi Alap</t>
  </si>
  <si>
    <t xml:space="preserve">   -  Külterületi Közműberuházási Alap</t>
  </si>
  <si>
    <t>Helyi   adók és kapcsolódó pótlékok, bírságok</t>
  </si>
  <si>
    <r>
      <t>Ebből: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személyi juttatás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</si>
  <si>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munkaadót terhelő járulékok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</si>
  <si>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dologi jellegű kiadás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</si>
  <si>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működési c.átadás, kölcsön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</si>
  <si>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ellátottak pénzbeni juttatása</t>
    </r>
  </si>
  <si>
    <r>
      <t xml:space="preserve">Ebből: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működési bevételek (felh.áfa  nélkül)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</si>
  <si>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 xml:space="preserve">tb.alaptól működési c.átvett pénzeszközök 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</si>
  <si>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egyéb működési c.átvett pénzeszközök</t>
    </r>
  </si>
  <si>
    <t>Személyi juttatás</t>
  </si>
  <si>
    <t>Intézményi felh. c.bev. (halm.nélkül)</t>
  </si>
  <si>
    <t>Intézményi felh.c.tám. (halmozódás )</t>
  </si>
  <si>
    <r>
      <t>w</t>
    </r>
    <r>
      <rPr>
        <sz val="10"/>
        <rFont val="Times New Roman"/>
        <family val="1"/>
      </rPr>
      <t>Költségvetési támogatás</t>
    </r>
  </si>
  <si>
    <r>
      <t xml:space="preserve">    </t>
    </r>
    <r>
      <rPr>
        <sz val="8"/>
        <rFont val="Wingdings"/>
        <family val="0"/>
      </rPr>
      <t>ww</t>
    </r>
    <r>
      <rPr>
        <sz val="8"/>
        <rFont val="Times New Roman"/>
        <family val="1"/>
      </rPr>
      <t xml:space="preserve"> Ebből:központi támogatás </t>
    </r>
  </si>
  <si>
    <r>
      <t xml:space="preserve">    </t>
    </r>
    <r>
      <rPr>
        <sz val="8"/>
        <rFont val="Wingdings"/>
        <family val="0"/>
      </rPr>
      <t>ww</t>
    </r>
    <r>
      <rPr>
        <sz val="8"/>
        <rFont val="Times New Roman"/>
        <family val="1"/>
      </rPr>
      <t xml:space="preserve">    önkormányzati kiegészítés</t>
    </r>
  </si>
  <si>
    <t>4,1.10.</t>
  </si>
  <si>
    <r>
      <t>w</t>
    </r>
    <r>
      <rPr>
        <sz val="10"/>
        <rFont val="Times New Roman"/>
        <family val="1"/>
      </rPr>
      <t>Működési c.átvett pénzeszköz</t>
    </r>
  </si>
  <si>
    <r>
      <t>w</t>
    </r>
    <r>
      <rPr>
        <sz val="10"/>
        <rFont val="Times New Roman"/>
        <family val="1"/>
      </rPr>
      <t>Előző évi pénzmaradvány</t>
    </r>
  </si>
  <si>
    <r>
      <t>w</t>
    </r>
    <r>
      <rPr>
        <sz val="10"/>
        <rFont val="Times New Roman"/>
        <family val="1"/>
      </rPr>
      <t>Személyi juttatás</t>
    </r>
  </si>
  <si>
    <r>
      <t>w</t>
    </r>
    <r>
      <rPr>
        <sz val="10"/>
        <rFont val="Times New Roman"/>
        <family val="1"/>
      </rPr>
      <t>Munkaadót terhelő járulékok</t>
    </r>
  </si>
  <si>
    <r>
      <t>w</t>
    </r>
    <r>
      <rPr>
        <sz val="10"/>
        <rFont val="Times New Roman"/>
        <family val="1"/>
      </rPr>
      <t>Dologi jellegű kiadás</t>
    </r>
  </si>
  <si>
    <r>
      <t>w</t>
    </r>
    <r>
      <rPr>
        <sz val="10"/>
        <rFont val="Times New Roman"/>
        <family val="1"/>
      </rPr>
      <t>Átadás,egyéb juttatás</t>
    </r>
  </si>
  <si>
    <r>
      <t>w</t>
    </r>
    <r>
      <rPr>
        <sz val="10"/>
        <rFont val="Times New Roman"/>
        <family val="1"/>
      </rPr>
      <t>Felhalmozási kiadások</t>
    </r>
  </si>
  <si>
    <r>
      <t xml:space="preserve">  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 xml:space="preserve"> </t>
    </r>
    <r>
      <rPr>
        <sz val="10"/>
        <rFont val="Times New Roman CE"/>
        <family val="1"/>
      </rPr>
      <t>tb.alaptól felhalmozási c.átvett pénzeszköz</t>
    </r>
  </si>
  <si>
    <r>
      <t xml:space="preserve">  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 xml:space="preserve"> egyéb felhalmozási c.átvett pénzeszközök</t>
    </r>
  </si>
  <si>
    <t>4,1.</t>
  </si>
  <si>
    <t>4,1.1.</t>
  </si>
  <si>
    <t>4,1.2.</t>
  </si>
  <si>
    <t>4,2.</t>
  </si>
  <si>
    <t>4,2.1</t>
  </si>
  <si>
    <t>4,2.2</t>
  </si>
  <si>
    <t>4,2.3</t>
  </si>
  <si>
    <t>4,2.4</t>
  </si>
  <si>
    <t>4,2.5</t>
  </si>
  <si>
    <t>4,2.6</t>
  </si>
  <si>
    <t>4,2.7</t>
  </si>
  <si>
    <t>4,2.8</t>
  </si>
  <si>
    <t>4,2.9</t>
  </si>
  <si>
    <t>4,2.10</t>
  </si>
  <si>
    <t>4,2.11</t>
  </si>
  <si>
    <t>4,2.12</t>
  </si>
  <si>
    <t>4,2.13</t>
  </si>
  <si>
    <t>4,2.14</t>
  </si>
  <si>
    <t>4,2.15</t>
  </si>
  <si>
    <t>4,2.16</t>
  </si>
  <si>
    <t>4,2.17</t>
  </si>
  <si>
    <t>4,2.18</t>
  </si>
  <si>
    <t>4,2.19</t>
  </si>
  <si>
    <t>4,2.20</t>
  </si>
  <si>
    <t>Digitalizált közműtérképek vezetése</t>
  </si>
  <si>
    <t>4,1.3.</t>
  </si>
  <si>
    <t>KOMETA Kaposvár SC</t>
  </si>
  <si>
    <t>előir.</t>
  </si>
  <si>
    <t xml:space="preserve">   -   Pályakezdő Fiatalok Első Vállalkozási Alapja</t>
  </si>
  <si>
    <t>Pályázatokhoz saját erő</t>
  </si>
  <si>
    <t>Fogyatékos személyek jogairól és esélyegyenlőségük biztosításáról</t>
  </si>
  <si>
    <t>Iparosított technológiával épült lakóépületek felújításának támogatása</t>
  </si>
  <si>
    <t>Önkormányzati intézmények pályázatához saját erő keret</t>
  </si>
  <si>
    <t>Betegszabadság,jub.jut,végkielégítés,táppénz hj,nyugd.előtti felmentés</t>
  </si>
  <si>
    <t>Energia áremelés kompenzálása</t>
  </si>
  <si>
    <t xml:space="preserve">Víz-és csatornadíj emelés kompenzálása </t>
  </si>
  <si>
    <t>Köztisztasági díjemelés kompenzálása</t>
  </si>
  <si>
    <t>átvez.céltartalékba</t>
  </si>
  <si>
    <t>Kábítószerügyi Egyeztető Fórum támogatás visszautalása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</si>
  <si>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</si>
  <si>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</si>
  <si>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</si>
  <si>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</si>
  <si>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</si>
  <si>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</si>
  <si>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</si>
  <si>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</si>
  <si>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</si>
  <si>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Szociálpolitikai feladatok ( 4/ b.sz.melléklet)</t>
  </si>
  <si>
    <t>Céltartalék táblából maradv. kivezetése, technikai átvez.</t>
  </si>
  <si>
    <t xml:space="preserve"> - Betegszab., Energia,Víz-csatorna,köztiszt.közötti techn.átvez.</t>
  </si>
  <si>
    <t xml:space="preserve"> - Betegszab., jub.jut., végkielégítés, táppénzhj.</t>
  </si>
  <si>
    <t xml:space="preserve"> - Okmányiroda elhelyezési gondok kezelése</t>
  </si>
  <si>
    <t xml:space="preserve"> - Atlétikai szakosztály működése</t>
  </si>
  <si>
    <t xml:space="preserve"> - Vaszary Képtár vasárnapi nyitvatartására</t>
  </si>
  <si>
    <t xml:space="preserve"> - Illetékhátralék behajtásának anyagi ösztönzése</t>
  </si>
  <si>
    <t>Honvéd u. 53. Társasház Lift tám. Visszavez. Céltart.ba</t>
  </si>
  <si>
    <t>Kábítószerügyi Egyeztető Fórum tám.visszafizetése</t>
  </si>
  <si>
    <t>Közhasznú foglalkozt. költs.-nek önrésze(Munkaügyi K. pályázata)</t>
  </si>
  <si>
    <t>Peres ügyek</t>
  </si>
  <si>
    <t>Állami, városi ünnepek megrendezésére</t>
  </si>
  <si>
    <t xml:space="preserve">  -  Október 23.</t>
  </si>
  <si>
    <t>Táborozás támogatására (1500*2700 ft/fő)</t>
  </si>
  <si>
    <t>Év közben képesítést szerző intézményi dolgozók átsorolására</t>
  </si>
  <si>
    <t>Három nagy városi sportegyesület támogatása</t>
  </si>
  <si>
    <t>Rákóczi- Kaposcukor FC</t>
  </si>
  <si>
    <t xml:space="preserve">  -  II.félévi működési támogatás</t>
  </si>
  <si>
    <t xml:space="preserve">  -  eredményességi támogatás</t>
  </si>
  <si>
    <t>KOMETA Kaposcukor FC</t>
  </si>
  <si>
    <t>Pedagógusok szakkönyvvásárlás támogatása</t>
  </si>
  <si>
    <t>Tanulók tankönyvvásárlásának támogatása</t>
  </si>
  <si>
    <t>Kaposvári Rendőrkapitányság videó térfigyelő rendszer maradványának kivezetése</t>
  </si>
  <si>
    <t>Sm.Múze.Igazg.: kaposvári diákok ingyenes múzeumlátogatására (2003.évre nem jött léttre a támogatási szerződés)</t>
  </si>
  <si>
    <t>BURSA Felsőoktatási ösztöndíj teljesítés átvezetése(szoc.pol.táblában csökken )</t>
  </si>
  <si>
    <t>2003.III.n.évi beszámoló alapján történő átvezetések (egyéb szervek)</t>
  </si>
  <si>
    <t>Dr Takáts Gyula írói munkásságának támogatása - ei.átvez. Tényleges telj.alapján műk.c-ból bér jellegű (104 eFt)</t>
  </si>
  <si>
    <t>Személyi jellegű kiadás</t>
  </si>
  <si>
    <t>2003.III.n.évi beszámoló alapján történő átvezetések (önk.gazd)</t>
  </si>
  <si>
    <t>Helyiség és garázsforgalmazás - ei.átvez.(dologiból bérre és jár.ra)</t>
  </si>
  <si>
    <t>Lakásforgalmazás - ei.átvez.(dologiból bérre és jár.ra)</t>
  </si>
  <si>
    <t>Magyar királyok arcképcsarnoka - ei.átvez.(dologiból bérre és jár.ra)</t>
  </si>
  <si>
    <t>Tömegközlekedési Rt - 65 év felettiek utazási díjának támogatása - dologiból műk.célú tám.</t>
  </si>
  <si>
    <t>Polgármesteri keret - céltart.-ból önk.gazd.</t>
  </si>
  <si>
    <t>Egyéni képviselői keret - céltart.-ból önk.gazd.</t>
  </si>
  <si>
    <t>Kaposszentjakabi RÖK - céltart.ból önk.gazd.</t>
  </si>
  <si>
    <t>Kaposszentjakabi Részönkormányzat működési kiadásai</t>
  </si>
  <si>
    <t>Toponári RÖK - céltart.ból önk.gazd.</t>
  </si>
  <si>
    <t>Ifjúsági alap - célt.-ból önk.gazd.</t>
  </si>
  <si>
    <t>Oktatási alap - célt.-ból önk.gazd.</t>
  </si>
  <si>
    <t>Kulturális alap - célt.-ból önk.gazd.</t>
  </si>
  <si>
    <t>Sport alap - célt.-ból önk.gazd.</t>
  </si>
  <si>
    <t>Eü és szoc. Alap - célt.-ból önk.kiad.</t>
  </si>
  <si>
    <t>Megye-Város közös alap - célt.-ból önk.gazd.</t>
  </si>
  <si>
    <t xml:space="preserve">Pedagógus napi rendezvények </t>
  </si>
  <si>
    <t>Festők városa 2003.</t>
  </si>
  <si>
    <t>Önkormányzat oktatási minőségirányítási program</t>
  </si>
  <si>
    <t>Republik koncert</t>
  </si>
  <si>
    <t>Taszári polgári terminál működési költsége</t>
  </si>
  <si>
    <t>Felújításhoz kapcsolódó bérjellegű kiadások</t>
  </si>
  <si>
    <t>Republik koncert - polg.m.keret és hiány</t>
  </si>
  <si>
    <t>Taszári polgári terminál müködési költségeire</t>
  </si>
  <si>
    <t>Ökormányzati oktatási minőségirányítási program</t>
  </si>
  <si>
    <t>ISO új tanusításhoz - felkészülésre (ei.csökk.)</t>
  </si>
  <si>
    <t>ISO új tanusításhoz - tanusításhoz (ei.csökk.)</t>
  </si>
  <si>
    <t>Általános Értékelési Keretrendszer (ei.csökk.)</t>
  </si>
  <si>
    <t>PHARE tervpályázatok előkészítése</t>
  </si>
  <si>
    <t>Kaposfüredi járdaépítéshez kaposfüredi RÖK részére  tám. Polg.m.keretből (céltartalékon belüli átvezetés)</t>
  </si>
  <si>
    <t>Ifjúsági Önkormányzati választásokra - nyomdai ktg</t>
  </si>
  <si>
    <t>Tűzoltók 2003.júl.1-i illetménykieg. (1 havi)</t>
  </si>
  <si>
    <t>Kossuth téri Betlehem zeneszolgáltatására - Gondnokságnak</t>
  </si>
  <si>
    <t>Városgond-nak átadni</t>
  </si>
  <si>
    <t xml:space="preserve">       - Karácsonyi vásár</t>
  </si>
  <si>
    <t xml:space="preserve">       - Betlehem őrzése, színpad összeszerelése</t>
  </si>
  <si>
    <t>Iskolatej - Nagyboldogasszony R.K. Iskola (szoc.pol)</t>
  </si>
  <si>
    <t>Érettségi és szakmai vizsgáztatás kiadásai</t>
  </si>
  <si>
    <t>Helyi adó- és gépjárműadó hátralék beh.-nak anyagi ösztönzése</t>
  </si>
  <si>
    <t>Dózsa Edzőcsarnok - fűtési alapdíj</t>
  </si>
  <si>
    <t xml:space="preserve"> - Kaposszentjakabi Részönkormányzat kerete</t>
  </si>
  <si>
    <t>Kaposvári Vízügyi SE - Desedai csónakház  vizesblokk felújításához támogatás</t>
  </si>
  <si>
    <t>Kaposvár bemutatása az Invest in Hungary angol nyelvű magazinban</t>
  </si>
  <si>
    <t>67.</t>
  </si>
  <si>
    <t xml:space="preserve">Kaposvári Rendőrkapitányság - 23 db bevetési öltözet </t>
  </si>
  <si>
    <t>4,2.34</t>
  </si>
  <si>
    <t>Sm.Múz.Igazg.: kaposvári diákok ingyenes múzeumlátogatására</t>
  </si>
  <si>
    <t>Időskoruak rendszeres pénzellátása</t>
  </si>
  <si>
    <t xml:space="preserve">                                    önk.rend.alapján</t>
  </si>
  <si>
    <t xml:space="preserve">Berzsenyi Társaság - titkársági feladatokra </t>
  </si>
  <si>
    <t>4,2.38</t>
  </si>
  <si>
    <t>Közgazdasági SZKI - gépterem elektromos hálózatának átépítése</t>
  </si>
  <si>
    <t>Kiegészítő családi pótlék : tv. alapján</t>
  </si>
  <si>
    <t>Magángyűjtemények és kiállítóhelyek - Kaposvár</t>
  </si>
  <si>
    <t>Kieg. családi pótlék kiegészítés: tv.alapján</t>
  </si>
  <si>
    <t xml:space="preserve">                                     önk.rend.alapján</t>
  </si>
  <si>
    <t>3, 1</t>
  </si>
  <si>
    <t>3, 2</t>
  </si>
  <si>
    <t>3, 3</t>
  </si>
  <si>
    <t>3, 4</t>
  </si>
  <si>
    <t>3, 5</t>
  </si>
  <si>
    <t>3, 6</t>
  </si>
  <si>
    <t>3, 7</t>
  </si>
  <si>
    <t>3, 8</t>
  </si>
  <si>
    <t>3, 9</t>
  </si>
  <si>
    <t>Óvodai udvari játékok cseréje</t>
  </si>
  <si>
    <t>3, 10</t>
  </si>
  <si>
    <t>3, 11</t>
  </si>
  <si>
    <t>3, 12</t>
  </si>
  <si>
    <t>3, 13</t>
  </si>
  <si>
    <t>3, 14</t>
  </si>
  <si>
    <t>3, 15</t>
  </si>
  <si>
    <t>3, 16</t>
  </si>
  <si>
    <t>3, 17</t>
  </si>
  <si>
    <t>3, 18</t>
  </si>
  <si>
    <t>3, 19</t>
  </si>
  <si>
    <t>3, 20</t>
  </si>
  <si>
    <t>3, 21</t>
  </si>
  <si>
    <t>3, 22</t>
  </si>
  <si>
    <t>3, 23</t>
  </si>
  <si>
    <t>3, 24</t>
  </si>
  <si>
    <t>3, 25</t>
  </si>
  <si>
    <t>4,1.12.</t>
  </si>
  <si>
    <t>Sajtó- és médiaelemzési kommunikációs feladatokra</t>
  </si>
  <si>
    <t>Polg. H. Gondn.előző évi pénzmaradványa</t>
  </si>
  <si>
    <t>Ebből:      állami támogatás</t>
  </si>
  <si>
    <t>ÁFA változás hatása</t>
  </si>
  <si>
    <t>Bontási munkák kiadási ei. Növelése</t>
  </si>
  <si>
    <t>3, 26</t>
  </si>
  <si>
    <t>Cigánytanulók tanulmányi ösztöndíja</t>
  </si>
  <si>
    <t>ebből :  - pénzmaradvány tartaléka</t>
  </si>
  <si>
    <t xml:space="preserve">              - dologi kiadás</t>
  </si>
  <si>
    <t>Megyei-Városi Tudományos , Kulturális és Sport Alap</t>
  </si>
  <si>
    <t>Kiadások  mindösszesen(I+II  )</t>
  </si>
  <si>
    <t xml:space="preserve"> -  Kulturális  Alap </t>
  </si>
  <si>
    <t>új</t>
  </si>
  <si>
    <t>Megjegyzés : hiány = ( - )</t>
  </si>
  <si>
    <t xml:space="preserve">                        többlet = (+)</t>
  </si>
  <si>
    <t>Közös fogorvosi rendelőt megszüntető fogorvosok támogatása</t>
  </si>
  <si>
    <t xml:space="preserve">   - nemzetközi mérközéseken való részvétel támogatása</t>
  </si>
  <si>
    <t>Közmunkaprogram támogatása</t>
  </si>
  <si>
    <t>Összesen</t>
  </si>
  <si>
    <t>Személyfelvonó Felújítási Alapból támogatott társasházak</t>
  </si>
  <si>
    <t xml:space="preserve">        - Béke u. 27-29. társasház</t>
  </si>
  <si>
    <t xml:space="preserve">        - Füredi u. 47. társasház</t>
  </si>
  <si>
    <t xml:space="preserve">        - Béke u. 23-25. társasház</t>
  </si>
  <si>
    <t xml:space="preserve">        - Füredi u. 4-6. társasház</t>
  </si>
  <si>
    <t xml:space="preserve">        - Füredi u. 65. társasház</t>
  </si>
  <si>
    <t xml:space="preserve">        - Füredi u. 12-14. társasház</t>
  </si>
  <si>
    <t xml:space="preserve">        - Honvéd u. 20/C. társasház</t>
  </si>
  <si>
    <t xml:space="preserve">        - Honvéd u. 53. társasház</t>
  </si>
  <si>
    <t xml:space="preserve">   - eredményességi támogatás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</si>
  <si>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</si>
  <si>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</si>
  <si>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</si>
  <si>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</si>
  <si>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</si>
  <si>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</si>
  <si>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</si>
  <si>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</si>
  <si>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</si>
  <si>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</si>
  <si>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</si>
  <si>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</si>
  <si>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</si>
  <si>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</si>
  <si>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</si>
  <si>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4,1.16.</t>
  </si>
  <si>
    <t>4,2.36</t>
  </si>
  <si>
    <t>4,2.37</t>
  </si>
  <si>
    <t>Ifjúsági Önkormányzati Szövetség tagdíja</t>
  </si>
  <si>
    <t xml:space="preserve">   - működési támogatás</t>
  </si>
  <si>
    <t>Intézményi működési célú bevételek(2.sz.melléklet)</t>
  </si>
  <si>
    <t>Működési c.önkormányzati egyéb bevételek (1/ d .sz.melléklet )</t>
  </si>
  <si>
    <t>Normatív felh.kötöttséggel bizt.támogatás ( 1/ a. sz.melléklet )</t>
  </si>
  <si>
    <t>hitelének 2003.évi kamata :</t>
  </si>
  <si>
    <t>Dr. Takáts Gyula írói munkásságának támogatása</t>
  </si>
  <si>
    <t xml:space="preserve">                3 db autóbusz (2003.évi vásárlás)</t>
  </si>
  <si>
    <t>Kaposvári Evangélikus templom felújításához támogatás</t>
  </si>
  <si>
    <t>Kecelhegyi kápolna felújításának támogatása</t>
  </si>
  <si>
    <t xml:space="preserve">     - alanyi jogon</t>
  </si>
  <si>
    <t xml:space="preserve">     - méltányossági alapon</t>
  </si>
  <si>
    <t xml:space="preserve">     - nyugdíjas, tanuló</t>
  </si>
  <si>
    <t xml:space="preserve">     - Gyed, Gyes ellátottak</t>
  </si>
  <si>
    <t>Krízis (CsSK) támogatás</t>
  </si>
  <si>
    <t>4, 1</t>
  </si>
  <si>
    <t>4, 2</t>
  </si>
  <si>
    <r>
      <t>Kaposvári Polgárőr Egyesüle</t>
    </r>
    <r>
      <rPr>
        <sz val="12"/>
        <rFont val="Times New Roman CE"/>
        <family val="1"/>
      </rPr>
      <t xml:space="preserve">t : </t>
    </r>
  </si>
  <si>
    <t>Rákóczi Stadion működési kiadásai ei-nak növelése</t>
  </si>
  <si>
    <t xml:space="preserve"> BURSA Felsőoktatási szociális ösztöndíj 1/2-ed része</t>
  </si>
  <si>
    <t>PHARE tervpályázatok előkészítése(Füredi II. laktanya, tört. városmag inf.fejl.tervezése</t>
  </si>
  <si>
    <t>Jelzőrendszeres házigondozási szolgálat kialakítása</t>
  </si>
  <si>
    <t>Okmányiroda tev.körének bővítésével összefüggő elhelyezési gondok kezelése</t>
  </si>
  <si>
    <t>2002. évi maradványok:</t>
  </si>
  <si>
    <t>Jeles kaposvári személyek síremlékének felújítása</t>
  </si>
  <si>
    <t>Vállalkozási Alap</t>
  </si>
  <si>
    <t>Idegenforgalmi Alap</t>
  </si>
  <si>
    <t>Munkahelyteremtő Beruházási Alap</t>
  </si>
  <si>
    <t>Városfejlesztési, Környezetvédelmi és Műszaki Bizottsági Alapok</t>
  </si>
  <si>
    <t>Önkormányzati intézmények pályázataihoz saját erő</t>
  </si>
  <si>
    <t>Európa park térfigyelő kamera csere</t>
  </si>
  <si>
    <t>Közoktatási intézmények szakmai fejlesztése</t>
  </si>
  <si>
    <t>Pedagógus Szolgálati Emlékérem kitüntetés és vendéglátás kiadásaira</t>
  </si>
  <si>
    <t>Pedagógus továbbképzés és szakvizsga</t>
  </si>
  <si>
    <t xml:space="preserve">  - általános</t>
  </si>
  <si>
    <t xml:space="preserve">  - kiegészítő támogatás I-IV. évfolyam</t>
  </si>
  <si>
    <t>Megyei-Városi Könyvtár többletkiadás</t>
  </si>
  <si>
    <t>Óvodai ingyenes étkeztetés támogatása 2003.IX.01-től</t>
  </si>
  <si>
    <t xml:space="preserve">Közművelődési programok  </t>
  </si>
  <si>
    <t xml:space="preserve">      - Újévi koncert</t>
  </si>
  <si>
    <t xml:space="preserve">      - Augusztus 20.</t>
  </si>
  <si>
    <t xml:space="preserve">      - Lyra Műhely</t>
  </si>
  <si>
    <t xml:space="preserve">      - Káposztás ételek versenye</t>
  </si>
  <si>
    <t xml:space="preserve">Vaszary Emlékház működési ktg-re </t>
  </si>
  <si>
    <t xml:space="preserve">Vagyongazd.és Turisztikai Biz.hat.alapján alapok közt átcsop. </t>
  </si>
  <si>
    <t>IX-X. emeletes társasházak liftkarbantartási költségeire</t>
  </si>
  <si>
    <t>450 férőhelyes kollégium műk.ktg.2003.IX.1-től</t>
  </si>
  <si>
    <t>Országos tanulmányi versenyen kiemelkedően szereplő tanulók jutalmazása</t>
  </si>
  <si>
    <t xml:space="preserve">Taszári polgári terminál működtetési hozzájár. 2003.dec.1-től </t>
  </si>
  <si>
    <t>Külterületek konténeres hulladékgyűjtésének működési költségei</t>
  </si>
  <si>
    <t>Elkülönített bérlakás számlák kötött célú maradványa</t>
  </si>
  <si>
    <t>Pénzmaradvány elszámolás</t>
  </si>
  <si>
    <t>Atlétikai szakosztály működése</t>
  </si>
  <si>
    <t>Közvéleménykutatás - Optima Fide Kft</t>
  </si>
  <si>
    <t>Kisvasút bérleti díj - Evergreen Kft</t>
  </si>
  <si>
    <t xml:space="preserve">Pipacs u. baráti körnek - fa hulladékgyűjtők kihelyezésére </t>
  </si>
  <si>
    <t>Emléktáblák</t>
  </si>
  <si>
    <t>EU Kommunikációs Közalapítvány keretében megvalósuló rendezvények</t>
  </si>
  <si>
    <t>2, 10</t>
  </si>
  <si>
    <t xml:space="preserve">Tanulóbérlet </t>
  </si>
  <si>
    <r>
      <t xml:space="preserve">            </t>
    </r>
    <r>
      <rPr>
        <sz val="10"/>
        <rFont val="Wingdings"/>
        <family val="0"/>
      </rPr>
      <t>w</t>
    </r>
    <r>
      <rPr>
        <sz val="10"/>
        <rFont val="Times New Roman CE"/>
        <family val="1"/>
      </rPr>
      <t>pályázati támogatás (Déryné Vándorszíntársulat)</t>
    </r>
  </si>
  <si>
    <t>Ifjúsági Önkormányzati Szövetség tagdíja (2003.évi)</t>
  </si>
  <si>
    <t>Betlehem összeállítása, őrzése, műsor (2003.évi)</t>
  </si>
  <si>
    <t>Gerbovits József korengedményes nyugdíja</t>
  </si>
  <si>
    <t>Betlehem őrzése, zene(műsor), színpad összeszerelése (2002.évi)</t>
  </si>
  <si>
    <t>Középület-kivitelező Adorján SE - uszodai jegyvásárlás ktg-re</t>
  </si>
  <si>
    <t>Menta Lelki Egészségvédő Egyesület támogatása</t>
  </si>
  <si>
    <t>NAFA Ffi Röplabda Club eredményességi támogatás</t>
  </si>
  <si>
    <t>Somogy megyei TIT - szellemi öttusa vetélkedő támogatása</t>
  </si>
  <si>
    <t>Déryné Vándorszíntársulat támogatása</t>
  </si>
  <si>
    <t>Európai Nők Szövetsége - Zenepavilon vasárnapi koncertjei</t>
  </si>
  <si>
    <t>62.</t>
  </si>
  <si>
    <t>63.</t>
  </si>
  <si>
    <t>64.</t>
  </si>
  <si>
    <t>65.</t>
  </si>
  <si>
    <t>66.</t>
  </si>
  <si>
    <t>4,2.25</t>
  </si>
  <si>
    <t>4,2.26</t>
  </si>
  <si>
    <t>4,2.27</t>
  </si>
  <si>
    <t>4,2.28</t>
  </si>
  <si>
    <t>4,2.29</t>
  </si>
  <si>
    <t>4,2.30</t>
  </si>
  <si>
    <t>4,2.31</t>
  </si>
  <si>
    <t>4,2.32</t>
  </si>
  <si>
    <t>Berzsenyi Társaság - Lyra-műhely</t>
  </si>
  <si>
    <t>4,2.35</t>
  </si>
  <si>
    <t>Kaposvári Ifjúsági Önkormányzat  - ifjúsági díj (2000 euro)</t>
  </si>
  <si>
    <t>Együd VMK - Szentjakabi szabadtéri színpad fénytechnika (Közműv.érd.növ.tám.)</t>
  </si>
  <si>
    <t xml:space="preserve">"Meander Group" Vízügyi Kft támogatása (számítógép vásárlás) </t>
  </si>
  <si>
    <t>Kárpátaljai Magyar Főiskoláért Alapítvány - Beregszász Városi Törvényszék épületének renoválásához támogatás</t>
  </si>
  <si>
    <t>Pedagógus továbbképzés elszámolása 2002.</t>
  </si>
  <si>
    <t xml:space="preserve">Iskolatej - Nagyboldogasszony Római Katolikus Ált.Isk. </t>
  </si>
  <si>
    <t xml:space="preserve">        - Nagyboldogasszony Római Katolikus Ált. Iskola</t>
  </si>
  <si>
    <t xml:space="preserve">        - Lórántffy Zs. Református Ált.Iskola</t>
  </si>
  <si>
    <t xml:space="preserve">        - Gyakorló Általános Iskola</t>
  </si>
  <si>
    <t>4,2.33</t>
  </si>
  <si>
    <t>bevételből</t>
  </si>
  <si>
    <r>
      <t xml:space="preserve">  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 xml:space="preserve"> felhalmozási c.kölcsön visszatérülése</t>
    </r>
  </si>
  <si>
    <t>Saját és</t>
  </si>
  <si>
    <t>önkorm.</t>
  </si>
  <si>
    <t>Paelosochus-Krokodilokért Alapítvány - Terrárium működésének támogatása</t>
  </si>
  <si>
    <t>2,9,3</t>
  </si>
  <si>
    <t>Európai Uniós Menedzseriroda kialakítása</t>
  </si>
  <si>
    <t xml:space="preserve">Információs társadalom igényorientált eszközei és rendszerei működési kiad.tám. </t>
  </si>
  <si>
    <t>Vaszary Képtár vasárnapi nyitvatartására</t>
  </si>
  <si>
    <t>Élelmiszeripari SZKI - Tanszálló építése miatti többletktg</t>
  </si>
  <si>
    <t>Németh István Ált. Iskola bérleti díjára</t>
  </si>
  <si>
    <t>Stíltex Szociális Foglalkoztató</t>
  </si>
  <si>
    <t>Számítógépen dolgozók részére védőszemüveg</t>
  </si>
  <si>
    <t>2002. évi maradványok</t>
  </si>
  <si>
    <t>Oktatási Alap</t>
  </si>
  <si>
    <t>Polgármesteri keret</t>
  </si>
  <si>
    <t>Egyéni képviselői keret</t>
  </si>
  <si>
    <t>Népjóléti és Családvédelmi Alap</t>
  </si>
  <si>
    <t>HACCP rendszer kidolgozására (CsSK)</t>
  </si>
  <si>
    <t>KJT illetménynövelő hatása</t>
  </si>
  <si>
    <t>Illetékhátralék behajtásának anyagi ösztönzésére</t>
  </si>
  <si>
    <t>"Festők városa" 2002. Évi  - Nemzeti Kulturális Alapprogram miniszteri keretéből</t>
  </si>
  <si>
    <t>Kábítószerügyi Egyeztető Fórum működtetéséhez (GyISM-tól)</t>
  </si>
  <si>
    <r>
      <t xml:space="preserve">Ebből: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személyi jövedelemadó helyben maradó része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</si>
  <si>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személyi jövedelemadó kiegészítés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</si>
  <si>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gépjárműadó</t>
    </r>
  </si>
  <si>
    <t>Csíkszeredai templom építés támogatása</t>
  </si>
  <si>
    <t>Kaposvári Zsidó temető rekonstrukciójának támogatása</t>
  </si>
  <si>
    <t>Ivánfa Hegyközség földút javítás</t>
  </si>
  <si>
    <t>Csertán Márton Alapítvány támogatása</t>
  </si>
  <si>
    <t>Fazekas Háziipari Szövetkezet támogatása</t>
  </si>
  <si>
    <t>Látássérült Fiatalok Rehabilitációs Szakiskola Pécs - 1 fő látássérült</t>
  </si>
  <si>
    <t xml:space="preserve">     gyermek intézeti elhelyezésének támogatása</t>
  </si>
  <si>
    <t xml:space="preserve">      -  egyenruha vásárlásra</t>
  </si>
  <si>
    <t xml:space="preserve">      -  gépjármű ktség térítés</t>
  </si>
  <si>
    <t xml:space="preserve">      -  telefonköltségre</t>
  </si>
  <si>
    <t>Mártírok és Hősök Közalapítvány (Alapító Okirat szerint)</t>
  </si>
  <si>
    <t xml:space="preserve">     - Kaposvár Vízügyi SE - Borhi Zsombor (kajak)</t>
  </si>
  <si>
    <t xml:space="preserve">     - Kaposvár Nehézatlétikai SE - Budai Anita (cselgáncs)</t>
  </si>
  <si>
    <t xml:space="preserve">     - Buda-Cash Team Kaposvár SE - Kuttor Csaba (triatlon)</t>
  </si>
  <si>
    <t>Dél-Dunántúli Tudomány Támogatásáért Alapítvány - Kaposvár Önk. pályadíja</t>
  </si>
  <si>
    <t>Berzsenyi Társaság Emlékek életrajza c. könyv kiadásának támogatása</t>
  </si>
  <si>
    <t>Görpark létesítésének támogatása</t>
  </si>
  <si>
    <t>Kistérségi munkaszervezet támogatása</t>
  </si>
  <si>
    <t>Négyes Fogathajtó VB támogatása</t>
  </si>
  <si>
    <t>Gyermek és Ifjúsági Önkormányzati Szövetség támogatása</t>
  </si>
  <si>
    <t>KOMETA Kaposvár SC - nemzetközi mérközések támogatása</t>
  </si>
  <si>
    <t>Működési célú egyéb központi támogatások (1/b sz.melléklet)</t>
  </si>
  <si>
    <t>Működési célú átvett pénzeszközök (1/c .sz.melléklet )</t>
  </si>
  <si>
    <t>Eredeti</t>
  </si>
  <si>
    <t>Rákóczi  -Kaposcukor FC</t>
  </si>
  <si>
    <t>Működési c. pótigények</t>
  </si>
  <si>
    <t>Felhalmozási c. pótigények</t>
  </si>
  <si>
    <t>Pótigények összesen</t>
  </si>
  <si>
    <t>Intézményi felhalmozási célú bevételek(2.sz.melléklet)</t>
  </si>
  <si>
    <t>Önkormányzat felhalmozási célú egyéb bevételek (1/d .sz.melléklet)</t>
  </si>
  <si>
    <t>Felhalmozási célú átvett pénzeszközök (1/ c .sz.melléklet)</t>
  </si>
  <si>
    <t>Fejlesztési célu egyéb központi támogatás (1/b .sz.melléklet)</t>
  </si>
  <si>
    <t>Intézményi  működési célú kiadások (3.sz.melléklet)</t>
  </si>
  <si>
    <t>Önkormányzati működési kiadások (4.sz.melléklet )</t>
  </si>
  <si>
    <t xml:space="preserve">               Ebből: = szociálpolitikai feladat (4/b.sz.melléklet)</t>
  </si>
  <si>
    <t xml:space="preserve"> = Önk.kiad-ból:Cigány Kisebbségi Önk. műk.kiadása(11.sz.melléklet)</t>
  </si>
  <si>
    <t xml:space="preserve"> = Önk.kiad-ból:Német Kisebbségi Önk. műk.kiadása(11.sz.melléklet)</t>
  </si>
  <si>
    <t>Működési célú céltartalékok (10.sz.melléklet)</t>
  </si>
  <si>
    <t>Intézményi felhalmozási c.kiadások(3.sz.melléklet)</t>
  </si>
  <si>
    <t>Önkormányzatnál:intézményi felújítás (5.sz.melléklet )</t>
  </si>
  <si>
    <t xml:space="preserve">Létszám összesen (3/a.sz.melléklet )           fő                     </t>
  </si>
  <si>
    <t>Építési telek-és ingatlaneladás (1/e.sz.melléklet )</t>
  </si>
  <si>
    <t>Lakás- és nem lakás célu ingatlanok felújítása (6.sz.melléklet )</t>
  </si>
  <si>
    <t>Vizi közművek koncessziós értéknövelő felújítása (8.sz.melléklet)</t>
  </si>
  <si>
    <t>Önkormányzati felh. és felhl.jellegű kiadások, átadások (9.sz.melléklet )</t>
  </si>
  <si>
    <t>Felhalmozási célú egyéb kiadások,átadások (4.sz.melléklet )</t>
  </si>
  <si>
    <t>Polgármesteri Hivatal Gondnokság felhalm.c.kiadásai (4.sz.melléklet )</t>
  </si>
  <si>
    <t xml:space="preserve">    = Önk.kiad-ból:Cigány Kisebbségi Önk. fejl..kiadása (11.sz.melléklet )</t>
  </si>
  <si>
    <t xml:space="preserve">    = Önk.kiad-ból:Német Kisebbségi Önk. fejl.kiadása (11..sz.melléklet )</t>
  </si>
  <si>
    <t>Felhalmozási célú céltartalékok (10.sz.melléklet )</t>
  </si>
  <si>
    <t>Egyéb támogatás  (4/a. sz. melléklet)</t>
  </si>
  <si>
    <t>ÁFA befizetés    -  felhalmozási</t>
  </si>
  <si>
    <t xml:space="preserve">                         -  működési</t>
  </si>
  <si>
    <t>Bank és postaktg</t>
  </si>
  <si>
    <t xml:space="preserve">Biztosítási díj </t>
  </si>
  <si>
    <t>Kistérségi Ter. Fejl. Társulás tagdíja</t>
  </si>
  <si>
    <t>Megyei Területfejl. Tanács tagdíja</t>
  </si>
  <si>
    <t>Egyéb kiadás (ügyvédi, szakértői díj)</t>
  </si>
  <si>
    <t>Szántó u. 5. Fenntartása, karbantartása</t>
  </si>
  <si>
    <t>Hatósági kényszerintézkedések</t>
  </si>
  <si>
    <t>Magyar királyok arcképcsarnoka</t>
  </si>
  <si>
    <t>Kaposvári Kosárlabda SE</t>
  </si>
  <si>
    <t>Rehabilitációs hozzájárulás</t>
  </si>
  <si>
    <t>Füredi II. laktanya őrzése</t>
  </si>
  <si>
    <t>Köztisztviselők informatikai képzése</t>
  </si>
  <si>
    <t>Orvosi rendelők privatizációjának költségei</t>
  </si>
  <si>
    <t>Vagyonkataszter nyilvántartás elkészítése</t>
  </si>
  <si>
    <t>Alkalmi ünnepi vásárok (húsvéti, karácsonyi)</t>
  </si>
  <si>
    <t>Lakossági hulladékgyűjtés</t>
  </si>
  <si>
    <t>Nemzeti Sportváros kiadvány</t>
  </si>
  <si>
    <t>Önkormányzati tervtanács</t>
  </si>
  <si>
    <t>ISO minőségbiztosítás új tanusításhoz</t>
  </si>
  <si>
    <t xml:space="preserve">           - felkészülésre</t>
  </si>
  <si>
    <t xml:space="preserve">           - tanusításhoz</t>
  </si>
  <si>
    <t>Általános Értékelési Keretrendszer (CAF)</t>
  </si>
  <si>
    <t>Áthúzódó</t>
  </si>
  <si>
    <t>Közoktatás 2002</t>
  </si>
  <si>
    <t>SMTT-től Települési összkép javítása zöldterület rekonstrukcióval a Németh I. fasorban és térségében Kaposváron (Városgondnokság)</t>
  </si>
  <si>
    <t>Köztisztviselők nyelvi képzése 2002.évi</t>
  </si>
  <si>
    <t>Magyarok Megmaradás Falán gránitlap elh.</t>
  </si>
  <si>
    <t>Takáts Gyula alkotásáinak kutathatóvá tétele</t>
  </si>
  <si>
    <t>Felhalmozási célu bérjellegű kifizetés (Betlehem)</t>
  </si>
  <si>
    <t>Vagyonkezelő Rt-nek átadás (behajthatatlan lakbérek miatt)</t>
  </si>
  <si>
    <t>Felső tagozatos tanulók részére politechnikai anyagok</t>
  </si>
  <si>
    <t>Tömegközlekedési Rt. -  65 év felettiek utazási díjának támogatása</t>
  </si>
  <si>
    <t>Iskolák által összegyüjtött szárazelemek elszáll. és ártalmatlanítása</t>
  </si>
  <si>
    <t>Ünnepi vásárok sátrainak javítása, 2002.évi betlehem őrzésének meghosszabítása</t>
  </si>
  <si>
    <t xml:space="preserve">Lakás és nem lakásbérlemények kezelési költsége   </t>
  </si>
  <si>
    <t>Gyámhivatal támogatása ( 4/b.sz. melléklet )</t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</si>
  <si>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működési c.pénzmaradvány</t>
    </r>
  </si>
  <si>
    <r>
      <t xml:space="preserve">Ebből: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építményadó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</si>
  <si>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telekadó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</si>
  <si>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kommunális adó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</si>
  <si>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iparűzési adó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</si>
  <si>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idegenforgalmi  adó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</si>
  <si>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bírság - és pótlék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</si>
  <si>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termőföld bérbeadásából származó jöv.adó</t>
    </r>
  </si>
  <si>
    <t xml:space="preserve">         Ebből: Tűzoltóság állami támogatása</t>
  </si>
  <si>
    <r>
      <t xml:space="preserve">Ebből: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épület működtetéséhez</t>
    </r>
  </si>
  <si>
    <r>
      <t xml:space="preserve">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művészeti kiadásokhoz</t>
    </r>
  </si>
  <si>
    <r>
      <t xml:space="preserve"> Ebből: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 xml:space="preserve"> felh.kiadás áfa visszatérülés</t>
    </r>
  </si>
  <si>
    <r>
      <t xml:space="preserve">  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 xml:space="preserve"> értékesített tárgyi eszközök áfá- ja</t>
    </r>
  </si>
  <si>
    <r>
      <t xml:space="preserve">  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 xml:space="preserve"> felhalmozási- és tőkejellegű bevételek </t>
    </r>
  </si>
  <si>
    <r>
      <t xml:space="preserve">  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 xml:space="preserve"> felhalmozási c.pénzmaradvány</t>
    </r>
  </si>
  <si>
    <r>
      <t xml:space="preserve">ebből: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személyi juttatás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</si>
  <si>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dologi jellegű kiadások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</si>
  <si>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pénzeszközátadás,támogatások</t>
    </r>
  </si>
  <si>
    <r>
      <t xml:space="preserve">  ebből: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felhalmozási c.átadás, kölcsön</t>
    </r>
  </si>
  <si>
    <r>
      <t xml:space="preserve">  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felújítás</t>
    </r>
  </si>
  <si>
    <r>
      <t xml:space="preserve">  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felhalmozási kiadások</t>
    </r>
  </si>
  <si>
    <r>
      <t xml:space="preserve">Ebből: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 xml:space="preserve"> áfa befizetés</t>
    </r>
  </si>
  <si>
    <r>
      <t xml:space="preserve">  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 xml:space="preserve"> felhalmozási c.átadás</t>
    </r>
  </si>
  <si>
    <r>
      <t xml:space="preserve">  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 xml:space="preserve"> felújítás, felhalmozás</t>
    </r>
  </si>
  <si>
    <t>Előirányzat</t>
  </si>
  <si>
    <t>Eltérés</t>
  </si>
  <si>
    <t>I.Működési célu bevételek</t>
  </si>
  <si>
    <t>Módosított</t>
  </si>
  <si>
    <t>(+,-)</t>
  </si>
  <si>
    <t>II.Felhalmozási célu bevételek</t>
  </si>
  <si>
    <t>Összesen  bevételek (I+II)</t>
  </si>
  <si>
    <t>ei.</t>
  </si>
  <si>
    <t xml:space="preserve"> </t>
  </si>
  <si>
    <t xml:space="preserve">Intézményi c.műk.bevételek </t>
  </si>
  <si>
    <t xml:space="preserve">Intézményi c.felh..bevételek </t>
  </si>
  <si>
    <t xml:space="preserve">Intézményi .bevételek </t>
  </si>
  <si>
    <t>Intézményi műk.c.támogatás (halmozódás )</t>
  </si>
  <si>
    <t>Intézményi támogatás</t>
  </si>
  <si>
    <t>Intézm. műk. c.bevételek (halmozódás nélkül)</t>
  </si>
  <si>
    <t xml:space="preserve">Intézményi bevételek </t>
  </si>
  <si>
    <t>Önkormányzati mük.c.bevételek</t>
  </si>
  <si>
    <t>Önkormányzati felh.c.bevételek</t>
  </si>
  <si>
    <t>Önkormányzati bevételek</t>
  </si>
  <si>
    <t>Működési célu bevételek összesen</t>
  </si>
  <si>
    <t>Felhalmozási célu bevételek összesen</t>
  </si>
  <si>
    <t>Bevételek összesen</t>
  </si>
  <si>
    <t>I.Működési célu kiadások</t>
  </si>
  <si>
    <t>II.Felhalmozási c.kiadások</t>
  </si>
  <si>
    <t>Összesen kiadások (I+II)</t>
  </si>
  <si>
    <t>Intézményi c.műk.kiadások</t>
  </si>
  <si>
    <t>Intézményi c.felh.kiadások</t>
  </si>
  <si>
    <t>Intézményi kiadások</t>
  </si>
  <si>
    <t>Önk. műk.c.kiadások (halmozódással )</t>
  </si>
  <si>
    <t>Önk. felh.c.kiadások (halmozódásal )</t>
  </si>
  <si>
    <t xml:space="preserve">Önkormányzati kiadások </t>
  </si>
  <si>
    <t>Intézmények műk.c.támogatása</t>
  </si>
  <si>
    <t>Intézményi felh.c.támogatás</t>
  </si>
  <si>
    <t>Önkormányzati gazdálkodás műk.c.kiadásai</t>
  </si>
  <si>
    <t>Önkormányzati gazd. felh.c.kiadásai</t>
  </si>
  <si>
    <t>Önkormányzati gazd. kiadásai</t>
  </si>
  <si>
    <t>Működési célu kiadások összesen</t>
  </si>
  <si>
    <t>Felhalmozási célu kiadások összesen</t>
  </si>
  <si>
    <t>Kiadások összesen</t>
  </si>
  <si>
    <t>I.Működési célu költségvetés egyenlege</t>
  </si>
  <si>
    <t>Mód.</t>
  </si>
  <si>
    <t>II.Felh. c.költségv. egyenlege</t>
  </si>
  <si>
    <t>Összesen hitel, hiány(I+II)</t>
  </si>
  <si>
    <t>új ei.</t>
  </si>
  <si>
    <t>Működési költségvetés egyenlege ( hiány )</t>
  </si>
  <si>
    <t xml:space="preserve">Felh. célu  költségvetés egyenlege </t>
  </si>
  <si>
    <t xml:space="preserve">Hitel, hiány </t>
  </si>
  <si>
    <t>Sor-</t>
  </si>
  <si>
    <t>szám</t>
  </si>
  <si>
    <t>Bevételek</t>
  </si>
  <si>
    <t>előirányzat</t>
  </si>
  <si>
    <t>Illetékek</t>
  </si>
  <si>
    <t>2,1,1</t>
  </si>
  <si>
    <t>Ebből: folyó évi bevétel</t>
  </si>
  <si>
    <t>2,1,2</t>
  </si>
  <si>
    <t xml:space="preserve">          hátralék behajtása</t>
  </si>
  <si>
    <t>2,2,1</t>
  </si>
  <si>
    <t>2,2,2</t>
  </si>
  <si>
    <t>2,2,3</t>
  </si>
  <si>
    <t>2,2,4</t>
  </si>
  <si>
    <t>2,2,5</t>
  </si>
  <si>
    <t>2,2,6</t>
  </si>
  <si>
    <t>Átengedett központi adók</t>
  </si>
  <si>
    <t>2,3,1</t>
  </si>
  <si>
    <t>2,3,2</t>
  </si>
  <si>
    <t>2,3,3</t>
  </si>
  <si>
    <t>2,3,4</t>
  </si>
  <si>
    <t>Nem lakás célú bérlemények bérleti díja</t>
  </si>
  <si>
    <t>Kamatbevételek</t>
  </si>
  <si>
    <t>Normatív állami hozzájárulás</t>
  </si>
  <si>
    <t>2,7,1</t>
  </si>
  <si>
    <t>2,7,2</t>
  </si>
  <si>
    <t xml:space="preserve">               szja normatív módon elosztott része</t>
  </si>
  <si>
    <t>2,8,1</t>
  </si>
  <si>
    <t>Színházi támogatás</t>
  </si>
  <si>
    <t>2,9,1</t>
  </si>
  <si>
    <t>2,9,2</t>
  </si>
  <si>
    <t>2,1o</t>
  </si>
  <si>
    <t>Áfa megtérülés</t>
  </si>
  <si>
    <t>Önkormányzat működési célú pénzmaradványa</t>
  </si>
  <si>
    <t>Polg.Hivatal Gondn. működési célú bevételei</t>
  </si>
  <si>
    <t>2.</t>
  </si>
  <si>
    <t>Önkormányzat működési célú bevételei összesen</t>
  </si>
  <si>
    <t>I.</t>
  </si>
  <si>
    <t>Intézmény és önkormányzat műk. célú bevételei(1+2)</t>
  </si>
  <si>
    <t>II.Felhalmozási  célu bevételek</t>
  </si>
  <si>
    <t>1.</t>
  </si>
  <si>
    <t>3.</t>
  </si>
  <si>
    <t xml:space="preserve">Áfa megtérülés                                                  </t>
  </si>
  <si>
    <t>4.</t>
  </si>
  <si>
    <t xml:space="preserve">Vizi közmű koncessziós díj </t>
  </si>
  <si>
    <t>5.</t>
  </si>
  <si>
    <t>Lakásforgalmazás</t>
  </si>
  <si>
    <t>6.</t>
  </si>
  <si>
    <t>7.</t>
  </si>
  <si>
    <t xml:space="preserve"> = Önk.kiad-ból:Horvát Kisebbségi Önk. műk.kiadása(11.sz.melléklet)</t>
  </si>
  <si>
    <t xml:space="preserve"> = Önk.kiad-ból:Lengyel Kisebbségi Önk. műk.kiadása(11.sz.melléklet)</t>
  </si>
  <si>
    <t>8.</t>
  </si>
  <si>
    <t>BURSA Felsőoktatási ösztöndíj</t>
  </si>
  <si>
    <t>Határozat száma</t>
  </si>
  <si>
    <t>GYISM-től sport tevékenység támogatására</t>
  </si>
  <si>
    <t>Kaposvárért Közalapítvány - Kossuth tér felújításához támogatás</t>
  </si>
  <si>
    <t>Kaposvárért Közalapítvány - Kaposszentjakabi Bencés Apátság szerviz út kiépítéséhez  támogatás</t>
  </si>
  <si>
    <t>4,1.17.</t>
  </si>
  <si>
    <t>Privatizációs bevételek</t>
  </si>
  <si>
    <t>9.</t>
  </si>
  <si>
    <t>Céltámogatás, címzett támogatás</t>
  </si>
  <si>
    <t>10.</t>
  </si>
  <si>
    <t>11.</t>
  </si>
  <si>
    <t>12.</t>
  </si>
  <si>
    <t>Önkormányzat felhalmozási célú pénzmaradványa</t>
  </si>
  <si>
    <t>13.</t>
  </si>
  <si>
    <t>Felújításhoz kapcsolodó bérjellegű kiadások (6.sz.mellékletből)</t>
  </si>
  <si>
    <t>Polg.Hivatal Gondn. felh. célú bevételei</t>
  </si>
  <si>
    <t>Önkormányzat  felhalmozási célú bevételei összesen</t>
  </si>
  <si>
    <t>II.</t>
  </si>
  <si>
    <t>Intézmény és önkormányzat felh. célú bevételei (1+2)</t>
  </si>
  <si>
    <t>összesen (I +II )</t>
  </si>
  <si>
    <t>III.</t>
  </si>
  <si>
    <t>Hitelek</t>
  </si>
  <si>
    <t>ebből:felhalmozási célú hitel</t>
  </si>
  <si>
    <t>Bevételek mindösszesen (I+II+III)</t>
  </si>
  <si>
    <t>Kiadások</t>
  </si>
  <si>
    <t>I. Működési célú kiadások</t>
  </si>
  <si>
    <t>1,3,1</t>
  </si>
  <si>
    <t xml:space="preserve">                 ebből:pénzmaradvány tartalék</t>
  </si>
  <si>
    <t>1,3,2</t>
  </si>
  <si>
    <t xml:space="preserve">                          :dologi kiadás</t>
  </si>
  <si>
    <t>83.</t>
  </si>
  <si>
    <t>2,1,3</t>
  </si>
  <si>
    <t>2,1,3,1</t>
  </si>
  <si>
    <t xml:space="preserve">                2 db autóbusz (1998.évi vásárlás)</t>
  </si>
  <si>
    <t>4,1.4.</t>
  </si>
  <si>
    <t>Kaposvári Rendőrkapitányság videó térfigyelő rendszer</t>
  </si>
  <si>
    <t>4,1.5.</t>
  </si>
  <si>
    <t>Tudományos Életért Alapítvány - tanácsadói tiszteleltdíj 50 %-a</t>
  </si>
  <si>
    <t>Játszótér építési és felújítási program</t>
  </si>
  <si>
    <t xml:space="preserve">   -   Munkahelyteremtő Beruházások Támogatási Alapja</t>
  </si>
  <si>
    <t xml:space="preserve">   -  Tartalékkeret</t>
  </si>
  <si>
    <t>Ifjúsági Alap</t>
  </si>
  <si>
    <t xml:space="preserve">  - Város Napja</t>
  </si>
  <si>
    <t xml:space="preserve">  - Március 15.</t>
  </si>
  <si>
    <t xml:space="preserve">  </t>
  </si>
  <si>
    <t>2002/2003. tanévkezdéssel kapcsolatos kiadások</t>
  </si>
  <si>
    <t>Zsalakó Lászlóné ellátására</t>
  </si>
  <si>
    <t>Be nem hajtható hulladékszállítási díj megtérítése</t>
  </si>
  <si>
    <t>ECDL vizsgát szerző tanulók vizsgadíjára</t>
  </si>
  <si>
    <t>Horvát Kisebbségi Önkormányzat</t>
  </si>
  <si>
    <t>Lengyel Kisebbségi Önkormányzat</t>
  </si>
  <si>
    <t>Arany János tehetséggondozó program támogatása</t>
  </si>
  <si>
    <t xml:space="preserve">      - Kaposvári Farsang</t>
  </si>
  <si>
    <t xml:space="preserve">      - Festők városa hangulatfesztivál</t>
  </si>
  <si>
    <t xml:space="preserve">      - Szentjakabi nyári esték</t>
  </si>
  <si>
    <t xml:space="preserve">      - Kaposvári Karácsony</t>
  </si>
  <si>
    <t xml:space="preserve">      - Zenepavilon vasárnapi koncertjei</t>
  </si>
  <si>
    <t xml:space="preserve">      - Szilvesztei rendezvény</t>
  </si>
  <si>
    <t>Kulturális Alap</t>
  </si>
  <si>
    <t>Verseny- és Élsport Támogatási Alap</t>
  </si>
  <si>
    <t>Megyei-Városi tudományos, Kulturális és Sport Alap</t>
  </si>
  <si>
    <t>Részönkormányzatok kerete</t>
  </si>
  <si>
    <t xml:space="preserve">    - Kaposfüredi Részönkormányzat kerete</t>
  </si>
  <si>
    <t xml:space="preserve">    - Toponári Részönkormányzat kerete</t>
  </si>
  <si>
    <t xml:space="preserve">    - Töröcskei Részönkormányzat kerete</t>
  </si>
  <si>
    <t xml:space="preserve">Tömegközlekedési RT működési támogatása     </t>
  </si>
  <si>
    <t>Köztisztviselők nyelvi képzése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</si>
  <si>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</si>
  <si>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</si>
  <si>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</si>
  <si>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</si>
  <si>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</si>
  <si>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</si>
  <si>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</si>
  <si>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</si>
  <si>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</si>
  <si>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</si>
  <si>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</si>
  <si>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</si>
  <si>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</si>
  <si>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</si>
  <si>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4,1.6.</t>
  </si>
  <si>
    <t>4,2.21</t>
  </si>
  <si>
    <t>4,2.22</t>
  </si>
  <si>
    <t>4,2.23</t>
  </si>
  <si>
    <t>4,2.24</t>
  </si>
  <si>
    <t>Tüskevári Ifjúsági fasor telepítése, állomás környékének fásítása</t>
  </si>
  <si>
    <t xml:space="preserve">   -  Városrendezési és Építészeti Alap</t>
  </si>
  <si>
    <t>Kaposfüredi utcanév táblák</t>
  </si>
  <si>
    <t xml:space="preserve">      - Déryné Vándorszíntársulat</t>
  </si>
  <si>
    <t>4,1.7.</t>
  </si>
  <si>
    <t>4,1.8.</t>
  </si>
  <si>
    <t>4,1.9.</t>
  </si>
  <si>
    <t xml:space="preserve">Kiadványok               </t>
  </si>
  <si>
    <t xml:space="preserve">Megyei - Városi Könyvtár       </t>
  </si>
  <si>
    <t>Zenepavilonban tervezett rendezvények költségeire (2001.évi)</t>
  </si>
  <si>
    <t>Közoktatásban részesülők étkezési támogatása</t>
  </si>
  <si>
    <t>Részvények, államkötvények értékesítése</t>
  </si>
  <si>
    <t>Köztisztviselők informatikai képzése 2002.évi</t>
  </si>
  <si>
    <t>Táborozás támogatása</t>
  </si>
  <si>
    <t>56.</t>
  </si>
  <si>
    <t>57.</t>
  </si>
  <si>
    <t>58.</t>
  </si>
  <si>
    <t>60.</t>
  </si>
  <si>
    <t>61.</t>
  </si>
  <si>
    <t>Kaposfüredi Részönkormányzat működési kiadásai</t>
  </si>
  <si>
    <t>Toponári Részönkormányzat működési kiadásai</t>
  </si>
  <si>
    <t>Töröcskei Részönkormányzat működési kiadásai</t>
  </si>
  <si>
    <t>Ifjúsági alap kiadásai</t>
  </si>
  <si>
    <t>Oktatási alap kiadásai</t>
  </si>
  <si>
    <t>Kulturális alap kiadásai</t>
  </si>
  <si>
    <t>Sport alap kiadásai</t>
  </si>
  <si>
    <t xml:space="preserve">Eü és Szoc. alap kiadásai   </t>
  </si>
  <si>
    <t>Idegenforgalmi alap kiadásai</t>
  </si>
  <si>
    <t>Megye-Város Közös Alap támogatása</t>
  </si>
  <si>
    <t>Felhalmozási célu bérjellegű kifizetések</t>
  </si>
  <si>
    <t>Piac parkoló közterülethasználat</t>
  </si>
  <si>
    <t>Pedagógusnapi rendezvények</t>
  </si>
  <si>
    <t>Gondozási díj 60%-a</t>
  </si>
  <si>
    <t>Somogy Megyei Vállalkozói Központ Közalapítvány támogatása</t>
  </si>
  <si>
    <t>Toponári Óvoda tetőterében óvodamúzeum kialakítása</t>
  </si>
  <si>
    <t xml:space="preserve">        folyószámla hitel</t>
  </si>
  <si>
    <t>Légi fotók, légi és földi videó felvételek készítése a városról</t>
  </si>
  <si>
    <t>59.</t>
  </si>
  <si>
    <t>Közművelődési érdekeltségnövelő támogatás</t>
  </si>
  <si>
    <t>Tanulóbérlet - 2003.szept. és IV. n.év (szoc.pol.)</t>
  </si>
  <si>
    <t>GYISM-től Kiegészítő támogatás diák- és szabadidősport programokhoz</t>
  </si>
  <si>
    <t>SMTT-től Települési összkép javítása zöldterület rekonstrukcióval ….(Városgondnokság)</t>
  </si>
  <si>
    <t>SMTT-től Év-forduló 2003-2004. pályázat támogatása (Szilveszter)</t>
  </si>
  <si>
    <t>Gyermekétkeztetési támogatás elszámolása 2002.-2003.</t>
  </si>
  <si>
    <t>Gyermekétkeztetési támogatás elszámolása</t>
  </si>
  <si>
    <t xml:space="preserve">Felső tagozatos tanulók részére politechnikai anyagok </t>
  </si>
  <si>
    <t xml:space="preserve">Bencés Monostor Hegyközség földút javítás - átvezetés 7.mellékletből </t>
  </si>
  <si>
    <t>Bencés Monostor Hegyközség földút javítás</t>
  </si>
  <si>
    <t>átvez. 7.sz.mellékletből</t>
  </si>
  <si>
    <t>Cserhát Hegyközség földút javítás</t>
  </si>
  <si>
    <t>Cserhát Hegyközségség földút javítás</t>
  </si>
  <si>
    <t>Számítógépendolgozók részére védőszemüveg</t>
  </si>
  <si>
    <t xml:space="preserve">19. </t>
  </si>
  <si>
    <t>Kaposvár Nemzeti Sportváros kiadvány támogatása - Kiadvány keretből történő megelőlegezés visszapótlása kulturális alapból</t>
  </si>
  <si>
    <t>Kaposvár Nemzeti Sportváros kiadvány támogatása - Kiadvány keretből történő megelőlegezés visszapótlása sport alapból</t>
  </si>
  <si>
    <t>Vagyon Ig. megbeszélés alapján ei.csökkentés - Helyiség és garázsforgalmazás</t>
  </si>
  <si>
    <t>Vagyon Ig. megbeszélés alapján ei.növelése - Biztosítási díj</t>
  </si>
  <si>
    <t>Felh.c.bér jell.kiad.Jakó Gergely(6728.hrsz.telek megoszt.) - Egyéb kisebb kiad-ból (Felhalm.táblából)</t>
  </si>
  <si>
    <t>Felh.c.bér jell.kiad.Kiss István(Malom u. zajszakértői vél.) - Pályázatok előkészítése ei.-ből (Felhalm.táblából)</t>
  </si>
  <si>
    <t>Füredi II. laktanya környezetvéd.vizsgálata(Kiss István) - Felhalm.-ból Füredi laktanya környezetvéd.kármentesítés</t>
  </si>
  <si>
    <t>Füredi II. laktanya környezetvédelmi vizsgálata</t>
  </si>
  <si>
    <t>Céltartalékból intézményeknek átcsoportosítás(Ibi táblája)</t>
  </si>
  <si>
    <t>2004-es Athéni Olimpián részvételi esélyes sportolók támogatása</t>
  </si>
  <si>
    <t>Rákóczi Stadion működési kiadásai</t>
  </si>
  <si>
    <t>Karácsonyi vásár (2002.évi)</t>
  </si>
  <si>
    <t xml:space="preserve">    </t>
  </si>
  <si>
    <t>Pedagógusnap, Semmelweis nap, szoc. munka napja, Köztisztv.nap rendezvények</t>
  </si>
  <si>
    <t>ebből intézmény és gondnokság támogatása</t>
  </si>
  <si>
    <t xml:space="preserve">                  ebből:pénzmaradvány tartalék</t>
  </si>
  <si>
    <t>2,1,3,2</t>
  </si>
  <si>
    <t xml:space="preserve">                            dologi kiadás</t>
  </si>
  <si>
    <t>2,1,4</t>
  </si>
  <si>
    <t>2,1,4,1</t>
  </si>
  <si>
    <t>Folyószámlahitel  kamata</t>
  </si>
  <si>
    <t>Folyószámlahitel  törlesztése</t>
  </si>
  <si>
    <t>Előző évi normatív hozzájárulás és közp.tám.visszafizetése</t>
  </si>
  <si>
    <t>Önkormányzat működési c. kiadásai  összesen(2,1+2,2...+2,7)</t>
  </si>
  <si>
    <t>I</t>
  </si>
  <si>
    <t>Intézmény és önkormányzat működési kiadásai (1+2+3)</t>
  </si>
  <si>
    <t>II.Felhalmozási  célú kiadások</t>
  </si>
  <si>
    <t>Út-járda-híd felújítás(7.sz.melléklet)</t>
  </si>
  <si>
    <t>Fejlesztési c.hitel törlesztése és kamata</t>
  </si>
  <si>
    <t>2,7,3</t>
  </si>
  <si>
    <t>2,8,2</t>
  </si>
  <si>
    <t>Bérlakások és garázsértékesítésből  HM-et megillető rész</t>
  </si>
  <si>
    <t>Önkormányzati felhalmozási c.kiadások összesen</t>
  </si>
  <si>
    <t>Intézmény és önkormányzat felhalmozási célú kiadásai(1+2+3)</t>
  </si>
  <si>
    <t>Kiemelt előirányzat</t>
  </si>
  <si>
    <t xml:space="preserve">Hiány  </t>
  </si>
  <si>
    <t xml:space="preserve">GYISM-től Ifjúsági Önkormányzat működéséhez támogatás + önerő  </t>
  </si>
  <si>
    <t>Cím</t>
  </si>
  <si>
    <t>1.csoport</t>
  </si>
  <si>
    <t>2.csoport</t>
  </si>
  <si>
    <t>3.csoport</t>
  </si>
  <si>
    <t>4.csoport</t>
  </si>
  <si>
    <t>4.2.alcsoport</t>
  </si>
  <si>
    <t>sz.</t>
  </si>
  <si>
    <t>14.</t>
  </si>
  <si>
    <t>Köztisztviselők nyelvi képzése ei. Emelése</t>
  </si>
  <si>
    <t>Vagyonkataszter nyilvántartás elkészítése maradvány kivez.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</si>
  <si>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</si>
  <si>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</si>
  <si>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</si>
  <si>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</si>
  <si>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</si>
  <si>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</si>
  <si>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</si>
  <si>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</si>
  <si>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</si>
  <si>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</si>
  <si>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</si>
  <si>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</si>
  <si>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</si>
  <si>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</si>
  <si>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</si>
  <si>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</si>
  <si>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</si>
  <si>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</si>
  <si>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</si>
  <si>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</si>
  <si>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</si>
  <si>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</si>
  <si>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</si>
  <si>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</si>
  <si>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</si>
  <si>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</si>
  <si>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</si>
  <si>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Mindösszesen</t>
  </si>
  <si>
    <t>3.l.alcsoport</t>
  </si>
  <si>
    <t>3.2.Alcsoport</t>
  </si>
  <si>
    <t>4.l.alcsoport</t>
  </si>
  <si>
    <t>6.csoport</t>
  </si>
  <si>
    <t>7.csoport</t>
  </si>
  <si>
    <t>II.Felhalmozási célu kiadás</t>
  </si>
  <si>
    <t>Intézmény</t>
  </si>
  <si>
    <t>Felhalmozás</t>
  </si>
  <si>
    <t>Önk.gazd.</t>
  </si>
  <si>
    <t>Egyéb szervek</t>
  </si>
  <si>
    <t>Céltartalék</t>
  </si>
  <si>
    <t>Bevétel</t>
  </si>
  <si>
    <t>Sor-szám</t>
  </si>
  <si>
    <t>Munkaadót terhelő járulékok</t>
  </si>
  <si>
    <t>Dologi jellegű kiadás</t>
  </si>
  <si>
    <t>Pénzmaradvány tartaléka</t>
  </si>
  <si>
    <t>Dologi kiadás</t>
  </si>
  <si>
    <t>Átadás, kölcsön</t>
  </si>
  <si>
    <t>Felhalmozási c.átadás, kölcsön</t>
  </si>
  <si>
    <t>Működési c.átadás, kölcsön</t>
  </si>
  <si>
    <t>Felújítás</t>
  </si>
  <si>
    <t>Felhalmozási kiadás</t>
  </si>
  <si>
    <t>csoportok összesen</t>
  </si>
  <si>
    <t>(4.1.+6+7)</t>
  </si>
  <si>
    <t>Működési célú kiadás</t>
  </si>
  <si>
    <t>Felhalmozási célú kiadás</t>
  </si>
  <si>
    <t>Ebből:</t>
  </si>
  <si>
    <t>Al-</t>
  </si>
  <si>
    <t>2.1.Önkormányzati kiadások</t>
  </si>
  <si>
    <t>(1+2+3+4+6+7)</t>
  </si>
  <si>
    <t>cím</t>
  </si>
  <si>
    <t>43.1.</t>
  </si>
  <si>
    <t>Kapos TV és Rádió támogatása</t>
  </si>
  <si>
    <t>Könyvvizsgálói díj</t>
  </si>
  <si>
    <t>Helyiség és garázsforgalmazás</t>
  </si>
  <si>
    <t>Bontási munkák</t>
  </si>
  <si>
    <t xml:space="preserve">   szóló törvény végrehajtásának kiadása</t>
  </si>
  <si>
    <t>Közoktatási Közalapítvány támogatása</t>
  </si>
  <si>
    <t>Répáspusztai tanulók szállítása</t>
  </si>
  <si>
    <t>összesen</t>
  </si>
  <si>
    <t>43.2.</t>
  </si>
  <si>
    <t>Cigány Kisebbségi Önkormányzat</t>
  </si>
  <si>
    <t>Német Kisebbségi Önkormányzat</t>
  </si>
  <si>
    <t>Működési c.kiadások</t>
  </si>
  <si>
    <t>Felhalmozási c.kiadások</t>
  </si>
  <si>
    <t>Megjegyzés</t>
  </si>
  <si>
    <t>Gyámhivatal</t>
  </si>
  <si>
    <t>Egyéb szervezetek támogatása</t>
  </si>
  <si>
    <t>Támogatás</t>
  </si>
  <si>
    <t>Felh.c.átadás</t>
  </si>
  <si>
    <t>Műk.c.átadás</t>
  </si>
  <si>
    <t>Felhalmozási célú támogatások</t>
  </si>
  <si>
    <t>Sm.Önkormányzat -eü.gép-műszer beszerzés</t>
  </si>
  <si>
    <t>Kaposvári Tömegközlekedési RT autóbusz vásárlási</t>
  </si>
  <si>
    <t>Felhalmozási célú támogatások összesen</t>
  </si>
  <si>
    <t>Működési célú támogatások</t>
  </si>
  <si>
    <t>Kiemelt sportegyesületek támogatása:</t>
  </si>
  <si>
    <t>Nyugdíjasok Kaposvári Egyesülete</t>
  </si>
  <si>
    <t>Mozgáskorlátozottak Sm.Egyesülete</t>
  </si>
  <si>
    <t>Működési célu kiadások</t>
  </si>
  <si>
    <t>Felhalmozási célu kiadások</t>
  </si>
  <si>
    <t>Szociálpolitikai feladatok</t>
  </si>
  <si>
    <t>Központi támogatás</t>
  </si>
  <si>
    <t>Saját forrás</t>
  </si>
  <si>
    <t>3.1.</t>
  </si>
  <si>
    <t xml:space="preserve">Munkanélk.jöv.pótló támogatása </t>
  </si>
  <si>
    <t>3.2.</t>
  </si>
  <si>
    <t>Rendszeres szociális segély</t>
  </si>
  <si>
    <t>30 napos foglalkoztatás költsége</t>
  </si>
  <si>
    <t>Rendkívüli gyermekvédelmi támogatás</t>
  </si>
  <si>
    <t>Ápolási díj</t>
  </si>
  <si>
    <t>Lakásfenntartási támogatás</t>
  </si>
  <si>
    <t>Adósságkezelési támogatás</t>
  </si>
  <si>
    <t>Buszbérletek vásárlására</t>
  </si>
  <si>
    <t>Iskolatej</t>
  </si>
  <si>
    <t>Rendkívüli szociális segély</t>
  </si>
  <si>
    <t>Ellátatlan munkanélküliek foglalkoztatása</t>
  </si>
  <si>
    <t>Szociális kölcsön</t>
  </si>
  <si>
    <t>Temetési segély</t>
  </si>
  <si>
    <t>Köztemetés</t>
  </si>
  <si>
    <t>Mozgáskorlátozottak támogatás</t>
  </si>
  <si>
    <t>Közgyógyellátás</t>
  </si>
  <si>
    <t>Gyógyszertámogatás</t>
  </si>
  <si>
    <t>Egyetemi főiskolai hallgatók albérleti támogatása</t>
  </si>
  <si>
    <r>
      <t xml:space="preserve">Megyei - Városi Könyvtár       </t>
    </r>
    <r>
      <rPr>
        <vertAlign val="superscript"/>
        <sz val="12"/>
        <rFont val="Times New Roman CE"/>
        <family val="1"/>
      </rPr>
      <t xml:space="preserve"> </t>
    </r>
  </si>
  <si>
    <t xml:space="preserve">Kaposvári Kiskönyvtár           </t>
  </si>
  <si>
    <r>
      <t xml:space="preserve">Kiadványok               </t>
    </r>
    <r>
      <rPr>
        <vertAlign val="superscript"/>
        <sz val="12"/>
        <rFont val="Times New Roman CE"/>
        <family val="1"/>
      </rPr>
      <t xml:space="preserve"> </t>
    </r>
  </si>
  <si>
    <t xml:space="preserve">Megyei - Városi Könyvtár        </t>
  </si>
  <si>
    <r>
      <t xml:space="preserve">Kaposvári Kiskönyvtár         </t>
    </r>
    <r>
      <rPr>
        <vertAlign val="superscript"/>
        <sz val="12"/>
        <rFont val="Times New Roman CE"/>
        <family val="1"/>
      </rPr>
      <t xml:space="preserve">  </t>
    </r>
  </si>
  <si>
    <r>
      <t xml:space="preserve">Kiadványok              </t>
    </r>
    <r>
      <rPr>
        <vertAlign val="superscript"/>
        <sz val="12"/>
        <rFont val="Times New Roman CE"/>
        <family val="1"/>
      </rPr>
      <t xml:space="preserve">  </t>
    </r>
  </si>
  <si>
    <t>Otthonteremtési támogatás</t>
  </si>
  <si>
    <t>4.2.</t>
  </si>
  <si>
    <t>Tartásdíj megelőlegezése</t>
  </si>
  <si>
    <t>Megnevezés</t>
  </si>
  <si>
    <t>Ei.</t>
  </si>
  <si>
    <t>csop.</t>
  </si>
  <si>
    <t>(+, - )</t>
  </si>
  <si>
    <t>Pedagógiai szakmai szolgáltatás</t>
  </si>
  <si>
    <t>Szociális továbbképzés és szakvizsga</t>
  </si>
  <si>
    <t>Mód.új</t>
  </si>
  <si>
    <t>Pogármesteri Hivatal</t>
  </si>
  <si>
    <t>Gondnokság</t>
  </si>
  <si>
    <t>Polgári Védelem</t>
  </si>
  <si>
    <t>TOURINFORM Iroda</t>
  </si>
  <si>
    <t>Polgármesteri Hivatal Gondnoksága</t>
  </si>
  <si>
    <t>Átcsoportosítások</t>
  </si>
  <si>
    <t>Hitelből</t>
  </si>
  <si>
    <t>intézm.</t>
  </si>
  <si>
    <t>Gondn.</t>
  </si>
  <si>
    <t>önk.gazd.</t>
  </si>
  <si>
    <t>Intézm.</t>
  </si>
  <si>
    <t>Polg.H.</t>
  </si>
  <si>
    <t>technikai</t>
  </si>
  <si>
    <t>összes</t>
  </si>
  <si>
    <t>műk.c.</t>
  </si>
  <si>
    <t>felhalm.</t>
  </si>
  <si>
    <t>Gond.felh.</t>
  </si>
  <si>
    <t>felh.c.</t>
  </si>
  <si>
    <t>I. Felhalmozási célú tartalékok</t>
  </si>
  <si>
    <t>Vagyongazdálkodási és Gazdasági Bizottsági Alapok</t>
  </si>
  <si>
    <t>Városfejl.Környezetv. és Műszaki Bizottsági Alapok</t>
  </si>
  <si>
    <t>I. Felhalmozási célú tartalékok összesen</t>
  </si>
  <si>
    <t>II. Működési célú tartalékok</t>
  </si>
  <si>
    <t>Oktatási ,Tudományos és Kulturális Bizottság</t>
  </si>
  <si>
    <t xml:space="preserve"> - Oktatási Alap</t>
  </si>
  <si>
    <t>4,1,11.</t>
  </si>
  <si>
    <t>4,1,13,</t>
  </si>
  <si>
    <t>4,1,14.</t>
  </si>
  <si>
    <t>4,1,15.</t>
  </si>
  <si>
    <t>4,1.18.</t>
  </si>
  <si>
    <t>4,1.19.</t>
  </si>
  <si>
    <t>Kisvasút bérleti díj  (400 eFt)</t>
  </si>
  <si>
    <t>Pótig.: Ünnepi vásárok sátrainak javítása - városgond.nak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</si>
</sst>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\ _F_t"/>
  </numFmts>
  <fonts count="4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9"/>
      <name val="HBangkok"/>
      <family val="0"/>
    </font>
    <font>
      <sz val="10"/>
      <name val="Wingdings"/>
      <family val="0"/>
    </font>
    <font>
      <sz val="8"/>
      <name val="Wingdings"/>
      <family val="0"/>
    </font>
    <font>
      <sz val="8"/>
      <name val="MS Sans Serif"/>
      <family val="0"/>
    </font>
    <font>
      <sz val="9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sz val="9"/>
      <color indexed="10"/>
      <name val="Times New Roman"/>
      <family val="1"/>
    </font>
    <font>
      <sz val="11"/>
      <name val="Times New Roman CE"/>
      <family val="1"/>
    </font>
    <font>
      <sz val="10"/>
      <name val="Times New Roman CE"/>
      <family val="1"/>
    </font>
    <font>
      <sz val="11"/>
      <color indexed="10"/>
      <name val="Times New Roman CE"/>
      <family val="1"/>
    </font>
    <font>
      <b/>
      <i/>
      <sz val="10"/>
      <name val="Times New Roman CE"/>
      <family val="1"/>
    </font>
    <font>
      <sz val="10"/>
      <color indexed="10"/>
      <name val="Times New Roman CE"/>
      <family val="1"/>
    </font>
    <font>
      <sz val="10"/>
      <color indexed="8"/>
      <name val="Times New Roman CE"/>
      <family val="1"/>
    </font>
    <font>
      <sz val="9"/>
      <name val="Times New Roman CE"/>
      <family val="1"/>
    </font>
    <font>
      <b/>
      <sz val="10"/>
      <name val="Times New Roman CE"/>
      <family val="1"/>
    </font>
    <font>
      <sz val="8"/>
      <name val="Times New Roman CE"/>
      <family val="1"/>
    </font>
    <font>
      <b/>
      <i/>
      <sz val="11"/>
      <name val="Times New Roman CE"/>
      <family val="1"/>
    </font>
    <font>
      <sz val="12"/>
      <name val="Times New Roman CE"/>
      <family val="1"/>
    </font>
    <font>
      <sz val="12"/>
      <color indexed="8"/>
      <name val="Times New Roman CE"/>
      <family val="1"/>
    </font>
    <font>
      <sz val="12"/>
      <color indexed="10"/>
      <name val="Times New Roman CE"/>
      <family val="1"/>
    </font>
    <font>
      <sz val="12"/>
      <name val="MS Sans Serif"/>
      <family val="0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u val="single"/>
      <sz val="10"/>
      <name val="Times New Roman"/>
      <family val="1"/>
    </font>
    <font>
      <b/>
      <u val="single"/>
      <sz val="12"/>
      <name val="Times New Roman CE"/>
      <family val="1"/>
    </font>
    <font>
      <vertAlign val="superscript"/>
      <sz val="12"/>
      <name val="Times New Roman CE"/>
      <family val="1"/>
    </font>
    <font>
      <b/>
      <sz val="12"/>
      <name val="Times New Roman CE"/>
      <family val="1"/>
    </font>
    <font>
      <u val="single"/>
      <sz val="12"/>
      <name val="Times New Roman CE"/>
      <family val="1"/>
    </font>
    <font>
      <b/>
      <sz val="14"/>
      <name val="Times New Roman CE"/>
      <family val="1"/>
    </font>
  </fonts>
  <fills count="1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5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8" fillId="0" borderId="1" xfId="0" applyFont="1" applyBorder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2" xfId="0" applyFont="1" applyBorder="1" applyAlignment="1">
      <alignment/>
    </xf>
    <xf numFmtId="0" fontId="11" fillId="0" borderId="2" xfId="0" applyFont="1" applyBorder="1" applyAlignment="1">
      <alignment/>
    </xf>
    <xf numFmtId="0" fontId="11" fillId="0" borderId="1" xfId="0" applyFont="1" applyBorder="1" applyAlignment="1">
      <alignment/>
    </xf>
    <xf numFmtId="0" fontId="13" fillId="0" borderId="0" xfId="0" applyFont="1" applyBorder="1" applyAlignment="1">
      <alignment horizontal="centerContinuous"/>
    </xf>
    <xf numFmtId="0" fontId="11" fillId="0" borderId="3" xfId="0" applyFont="1" applyBorder="1" applyAlignment="1">
      <alignment/>
    </xf>
    <xf numFmtId="0" fontId="11" fillId="0" borderId="4" xfId="0" applyFont="1" applyBorder="1" applyAlignment="1">
      <alignment/>
    </xf>
    <xf numFmtId="0" fontId="11" fillId="0" borderId="5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6" xfId="0" applyFont="1" applyBorder="1" applyAlignment="1">
      <alignment/>
    </xf>
    <xf numFmtId="0" fontId="13" fillId="2" borderId="0" xfId="0" applyFont="1" applyFill="1" applyAlignment="1">
      <alignment horizontal="centerContinuous"/>
    </xf>
    <xf numFmtId="0" fontId="11" fillId="0" borderId="2" xfId="0" applyFont="1" applyBorder="1" applyAlignment="1">
      <alignment horizontal="right"/>
    </xf>
    <xf numFmtId="0" fontId="11" fillId="2" borderId="0" xfId="0" applyFont="1" applyFill="1" applyBorder="1" applyAlignment="1">
      <alignment horizontal="right"/>
    </xf>
    <xf numFmtId="0" fontId="11" fillId="0" borderId="0" xfId="0" applyFont="1" applyBorder="1" applyAlignment="1">
      <alignment horizontal="right"/>
    </xf>
    <xf numFmtId="0" fontId="1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0" fillId="0" borderId="2" xfId="0" applyFont="1" applyBorder="1" applyAlignment="1">
      <alignment/>
    </xf>
    <xf numFmtId="0" fontId="11" fillId="3" borderId="1" xfId="0" applyFont="1" applyFill="1" applyBorder="1" applyAlignment="1">
      <alignment horizontal="center"/>
    </xf>
    <xf numFmtId="0" fontId="11" fillId="3" borderId="7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2" xfId="0" applyFont="1" applyBorder="1" applyAlignment="1">
      <alignment horizontal="centerContinuous"/>
    </xf>
    <xf numFmtId="0" fontId="11" fillId="4" borderId="8" xfId="0" applyFont="1" applyFill="1" applyBorder="1" applyAlignment="1">
      <alignment horizontal="centerContinuous"/>
    </xf>
    <xf numFmtId="0" fontId="11" fillId="4" borderId="2" xfId="0" applyFont="1" applyFill="1" applyBorder="1" applyAlignment="1">
      <alignment/>
    </xf>
    <xf numFmtId="0" fontId="11" fillId="4" borderId="7" xfId="0" applyFont="1" applyFill="1" applyBorder="1" applyAlignment="1">
      <alignment/>
    </xf>
    <xf numFmtId="0" fontId="0" fillId="0" borderId="0" xfId="0" applyFont="1" applyAlignment="1">
      <alignment/>
    </xf>
    <xf numFmtId="0" fontId="10" fillId="4" borderId="2" xfId="0" applyFont="1" applyFill="1" applyBorder="1" applyAlignment="1">
      <alignment/>
    </xf>
    <xf numFmtId="0" fontId="10" fillId="4" borderId="7" xfId="0" applyFont="1" applyFill="1" applyBorder="1" applyAlignment="1">
      <alignment/>
    </xf>
    <xf numFmtId="0" fontId="9" fillId="4" borderId="2" xfId="0" applyFont="1" applyFill="1" applyBorder="1" applyAlignment="1">
      <alignment/>
    </xf>
    <xf numFmtId="0" fontId="9" fillId="4" borderId="7" xfId="0" applyFont="1" applyFill="1" applyBorder="1" applyAlignment="1">
      <alignment/>
    </xf>
    <xf numFmtId="0" fontId="14" fillId="4" borderId="0" xfId="0" applyFont="1" applyFill="1" applyBorder="1" applyAlignment="1">
      <alignment horizontal="left"/>
    </xf>
    <xf numFmtId="0" fontId="11" fillId="3" borderId="8" xfId="0" applyFont="1" applyFill="1" applyBorder="1" applyAlignment="1">
      <alignment horizontal="left"/>
    </xf>
    <xf numFmtId="0" fontId="9" fillId="2" borderId="0" xfId="0" applyFont="1" applyFill="1" applyBorder="1" applyAlignment="1">
      <alignment/>
    </xf>
    <xf numFmtId="0" fontId="9" fillId="4" borderId="8" xfId="0" applyFont="1" applyFill="1" applyBorder="1" applyAlignment="1">
      <alignment/>
    </xf>
    <xf numFmtId="0" fontId="9" fillId="3" borderId="8" xfId="0" applyFont="1" applyFill="1" applyBorder="1" applyAlignment="1">
      <alignment/>
    </xf>
    <xf numFmtId="0" fontId="11" fillId="3" borderId="1" xfId="0" applyFont="1" applyFill="1" applyBorder="1" applyAlignment="1">
      <alignment/>
    </xf>
    <xf numFmtId="0" fontId="9" fillId="4" borderId="9" xfId="0" applyFont="1" applyFill="1" applyBorder="1" applyAlignment="1">
      <alignment horizontal="left"/>
    </xf>
    <xf numFmtId="0" fontId="9" fillId="4" borderId="8" xfId="0" applyFont="1" applyFill="1" applyBorder="1" applyAlignment="1">
      <alignment horizontal="left"/>
    </xf>
    <xf numFmtId="0" fontId="9" fillId="3" borderId="8" xfId="0" applyFont="1" applyFill="1" applyBorder="1" applyAlignment="1">
      <alignment horizontal="centerContinuous"/>
    </xf>
    <xf numFmtId="0" fontId="9" fillId="3" borderId="8" xfId="0" applyFont="1" applyFill="1" applyBorder="1" applyAlignment="1">
      <alignment horizontal="left"/>
    </xf>
    <xf numFmtId="0" fontId="11" fillId="4" borderId="8" xfId="0" applyFont="1" applyFill="1" applyBorder="1" applyAlignment="1">
      <alignment horizontal="center"/>
    </xf>
    <xf numFmtId="0" fontId="11" fillId="4" borderId="3" xfId="0" applyFont="1" applyFill="1" applyBorder="1" applyAlignment="1">
      <alignment horizontal="center"/>
    </xf>
    <xf numFmtId="0" fontId="11" fillId="3" borderId="8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Continuous"/>
    </xf>
    <xf numFmtId="0" fontId="9" fillId="4" borderId="5" xfId="0" applyFont="1" applyFill="1" applyBorder="1" applyAlignment="1">
      <alignment horizontal="centerContinuous"/>
    </xf>
    <xf numFmtId="0" fontId="11" fillId="3" borderId="8" xfId="0" applyFont="1" applyFill="1" applyBorder="1" applyAlignment="1">
      <alignment horizontal="centerContinuous"/>
    </xf>
    <xf numFmtId="0" fontId="9" fillId="0" borderId="0" xfId="0" applyFont="1" applyBorder="1" applyAlignment="1">
      <alignment horizontal="centerContinuous"/>
    </xf>
    <xf numFmtId="0" fontId="11" fillId="2" borderId="0" xfId="0" applyFont="1" applyFill="1" applyBorder="1" applyAlignment="1">
      <alignment horizontal="center"/>
    </xf>
    <xf numFmtId="0" fontId="11" fillId="4" borderId="8" xfId="0" applyFont="1" applyFill="1" applyBorder="1" applyAlignment="1">
      <alignment/>
    </xf>
    <xf numFmtId="0" fontId="9" fillId="4" borderId="8" xfId="0" applyFont="1" applyFill="1" applyBorder="1" applyAlignment="1">
      <alignment horizontal="center"/>
    </xf>
    <xf numFmtId="0" fontId="0" fillId="0" borderId="0" xfId="0" applyFont="1" applyAlignment="1">
      <alignment horizontal="right"/>
    </xf>
    <xf numFmtId="0" fontId="16" fillId="0" borderId="0" xfId="0" applyFont="1" applyAlignment="1">
      <alignment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/>
    </xf>
    <xf numFmtId="0" fontId="12" fillId="0" borderId="2" xfId="0" applyFont="1" applyBorder="1" applyAlignment="1">
      <alignment horizontal="center"/>
    </xf>
    <xf numFmtId="0" fontId="15" fillId="0" borderId="2" xfId="0" applyFont="1" applyBorder="1" applyAlignment="1">
      <alignment horizontal="centerContinuous"/>
    </xf>
    <xf numFmtId="0" fontId="8" fillId="0" borderId="1" xfId="0" applyFont="1" applyBorder="1" applyAlignment="1">
      <alignment horizontal="centerContinuous"/>
    </xf>
    <xf numFmtId="0" fontId="17" fillId="0" borderId="1" xfId="0" applyFont="1" applyBorder="1" applyAlignment="1">
      <alignment/>
    </xf>
    <xf numFmtId="0" fontId="8" fillId="0" borderId="7" xfId="0" applyFont="1" applyBorder="1" applyAlignment="1">
      <alignment horizontal="centerContinuous"/>
    </xf>
    <xf numFmtId="0" fontId="8" fillId="0" borderId="7" xfId="0" applyFont="1" applyBorder="1" applyAlignment="1">
      <alignment/>
    </xf>
    <xf numFmtId="0" fontId="17" fillId="0" borderId="7" xfId="0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5" fillId="4" borderId="2" xfId="0" applyFont="1" applyFill="1" applyBorder="1" applyAlignment="1">
      <alignment/>
    </xf>
    <xf numFmtId="0" fontId="12" fillId="4" borderId="2" xfId="0" applyFont="1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horizontal="left"/>
    </xf>
    <xf numFmtId="0" fontId="20" fillId="0" borderId="0" xfId="0" applyFont="1" applyAlignment="1">
      <alignment/>
    </xf>
    <xf numFmtId="0" fontId="19" fillId="0" borderId="1" xfId="0" applyFont="1" applyBorder="1" applyAlignment="1">
      <alignment/>
    </xf>
    <xf numFmtId="0" fontId="19" fillId="0" borderId="2" xfId="0" applyFont="1" applyBorder="1" applyAlignment="1">
      <alignment/>
    </xf>
    <xf numFmtId="0" fontId="19" fillId="0" borderId="7" xfId="0" applyFont="1" applyBorder="1" applyAlignment="1">
      <alignment/>
    </xf>
    <xf numFmtId="0" fontId="22" fillId="0" borderId="1" xfId="0" applyFont="1" applyBorder="1" applyAlignment="1">
      <alignment/>
    </xf>
    <xf numFmtId="0" fontId="22" fillId="0" borderId="2" xfId="0" applyFont="1" applyBorder="1" applyAlignment="1">
      <alignment/>
    </xf>
    <xf numFmtId="0" fontId="22" fillId="0" borderId="7" xfId="0" applyFont="1" applyBorder="1" applyAlignment="1">
      <alignment/>
    </xf>
    <xf numFmtId="0" fontId="19" fillId="0" borderId="8" xfId="0" applyFont="1" applyBorder="1" applyAlignment="1">
      <alignment/>
    </xf>
    <xf numFmtId="0" fontId="22" fillId="0" borderId="8" xfId="0" applyFont="1" applyBorder="1" applyAlignment="1">
      <alignment/>
    </xf>
    <xf numFmtId="0" fontId="19" fillId="0" borderId="8" xfId="0" applyFont="1" applyBorder="1" applyAlignment="1">
      <alignment horizontal="centerContinuous"/>
    </xf>
    <xf numFmtId="0" fontId="19" fillId="0" borderId="0" xfId="0" applyFont="1" applyBorder="1" applyAlignment="1">
      <alignment horizontal="centerContinuous"/>
    </xf>
    <xf numFmtId="0" fontId="22" fillId="0" borderId="0" xfId="0" applyFont="1" applyBorder="1" applyAlignment="1">
      <alignment/>
    </xf>
    <xf numFmtId="0" fontId="22" fillId="0" borderId="0" xfId="0" applyFont="1" applyAlignment="1">
      <alignment/>
    </xf>
    <xf numFmtId="0" fontId="24" fillId="0" borderId="0" xfId="0" applyFont="1" applyAlignment="1">
      <alignment/>
    </xf>
    <xf numFmtId="0" fontId="19" fillId="0" borderId="2" xfId="0" applyFont="1" applyBorder="1" applyAlignment="1">
      <alignment horizontal="left"/>
    </xf>
    <xf numFmtId="0" fontId="19" fillId="0" borderId="10" xfId="0" applyFont="1" applyBorder="1" applyAlignment="1">
      <alignment/>
    </xf>
    <xf numFmtId="0" fontId="19" fillId="4" borderId="2" xfId="0" applyFont="1" applyFill="1" applyBorder="1" applyAlignment="1">
      <alignment/>
    </xf>
    <xf numFmtId="0" fontId="19" fillId="0" borderId="0" xfId="0" applyFont="1" applyBorder="1" applyAlignment="1">
      <alignment/>
    </xf>
    <xf numFmtId="0" fontId="19" fillId="3" borderId="1" xfId="0" applyFont="1" applyFill="1" applyBorder="1" applyAlignment="1">
      <alignment horizontal="center"/>
    </xf>
    <xf numFmtId="0" fontId="19" fillId="3" borderId="2" xfId="0" applyFont="1" applyFill="1" applyBorder="1" applyAlignment="1">
      <alignment/>
    </xf>
    <xf numFmtId="0" fontId="19" fillId="3" borderId="7" xfId="0" applyFont="1" applyFill="1" applyBorder="1" applyAlignment="1">
      <alignment horizontal="center"/>
    </xf>
    <xf numFmtId="0" fontId="19" fillId="3" borderId="7" xfId="0" applyFont="1" applyFill="1" applyBorder="1" applyAlignment="1">
      <alignment/>
    </xf>
    <xf numFmtId="0" fontId="19" fillId="0" borderId="6" xfId="0" applyFont="1" applyBorder="1" applyAlignment="1">
      <alignment/>
    </xf>
    <xf numFmtId="0" fontId="19" fillId="0" borderId="11" xfId="0" applyFont="1" applyBorder="1" applyAlignment="1">
      <alignment/>
    </xf>
    <xf numFmtId="0" fontId="19" fillId="0" borderId="12" xfId="0" applyFont="1" applyBorder="1" applyAlignment="1">
      <alignment/>
    </xf>
    <xf numFmtId="0" fontId="26" fillId="0" borderId="0" xfId="0" applyFont="1" applyAlignment="1">
      <alignment/>
    </xf>
    <xf numFmtId="0" fontId="22" fillId="4" borderId="8" xfId="0" applyFont="1" applyFill="1" applyBorder="1" applyAlignment="1">
      <alignment/>
    </xf>
    <xf numFmtId="0" fontId="19" fillId="4" borderId="0" xfId="0" applyFont="1" applyFill="1" applyAlignment="1">
      <alignment/>
    </xf>
    <xf numFmtId="0" fontId="19" fillId="0" borderId="7" xfId="0" applyFont="1" applyBorder="1" applyAlignment="1">
      <alignment horizontal="left"/>
    </xf>
    <xf numFmtId="0" fontId="22" fillId="0" borderId="0" xfId="0" applyFont="1" applyAlignment="1">
      <alignment horizontal="right"/>
    </xf>
    <xf numFmtId="0" fontId="11" fillId="4" borderId="1" xfId="0" applyFont="1" applyFill="1" applyBorder="1" applyAlignment="1">
      <alignment/>
    </xf>
    <xf numFmtId="0" fontId="11" fillId="4" borderId="1" xfId="0" applyFont="1" applyFill="1" applyBorder="1" applyAlignment="1">
      <alignment horizontal="centerContinuous"/>
    </xf>
    <xf numFmtId="0" fontId="11" fillId="4" borderId="2" xfId="0" applyFont="1" applyFill="1" applyBorder="1" applyAlignment="1">
      <alignment horizontal="centerContinuous"/>
    </xf>
    <xf numFmtId="0" fontId="11" fillId="5" borderId="2" xfId="0" applyFont="1" applyFill="1" applyBorder="1" applyAlignment="1">
      <alignment horizontal="center"/>
    </xf>
    <xf numFmtId="0" fontId="11" fillId="5" borderId="2" xfId="0" applyFont="1" applyFill="1" applyBorder="1" applyAlignment="1">
      <alignment horizontal="centerContinuous"/>
    </xf>
    <xf numFmtId="0" fontId="11" fillId="4" borderId="2" xfId="0" applyFont="1" applyFill="1" applyBorder="1" applyAlignment="1">
      <alignment horizontal="center"/>
    </xf>
    <xf numFmtId="0" fontId="11" fillId="5" borderId="7" xfId="0" applyFont="1" applyFill="1" applyBorder="1" applyAlignment="1">
      <alignment horizontal="center"/>
    </xf>
    <xf numFmtId="0" fontId="11" fillId="5" borderId="7" xfId="0" applyFont="1" applyFill="1" applyBorder="1" applyAlignment="1">
      <alignment horizontal="centerContinuous"/>
    </xf>
    <xf numFmtId="0" fontId="11" fillId="4" borderId="7" xfId="0" applyFont="1" applyFill="1" applyBorder="1" applyAlignment="1">
      <alignment horizontal="centerContinuous"/>
    </xf>
    <xf numFmtId="0" fontId="15" fillId="0" borderId="2" xfId="0" applyFont="1" applyBorder="1" applyAlignment="1">
      <alignment horizontal="center"/>
    </xf>
    <xf numFmtId="0" fontId="15" fillId="0" borderId="2" xfId="0" applyFont="1" applyBorder="1" applyAlignment="1">
      <alignment horizontal="left"/>
    </xf>
    <xf numFmtId="0" fontId="11" fillId="0" borderId="2" xfId="0" applyFont="1" applyBorder="1" applyAlignment="1">
      <alignment horizontal="left"/>
    </xf>
    <xf numFmtId="0" fontId="11" fillId="0" borderId="8" xfId="0" applyFont="1" applyBorder="1" applyAlignment="1">
      <alignment horizontal="center"/>
    </xf>
    <xf numFmtId="0" fontId="15" fillId="0" borderId="2" xfId="0" applyFont="1" applyBorder="1" applyAlignment="1">
      <alignment/>
    </xf>
    <xf numFmtId="0" fontId="11" fillId="0" borderId="2" xfId="0" applyFont="1" applyBorder="1" applyAlignment="1">
      <alignment/>
    </xf>
    <xf numFmtId="0" fontId="10" fillId="0" borderId="2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11" fillId="0" borderId="8" xfId="0" applyFont="1" applyBorder="1" applyAlignment="1">
      <alignment horizontal="centerContinuous"/>
    </xf>
    <xf numFmtId="0" fontId="19" fillId="6" borderId="1" xfId="0" applyFont="1" applyFill="1" applyBorder="1" applyAlignment="1">
      <alignment/>
    </xf>
    <xf numFmtId="0" fontId="19" fillId="6" borderId="2" xfId="0" applyFont="1" applyFill="1" applyBorder="1" applyAlignment="1">
      <alignment/>
    </xf>
    <xf numFmtId="0" fontId="21" fillId="6" borderId="2" xfId="0" applyFont="1" applyFill="1" applyBorder="1" applyAlignment="1">
      <alignment horizontal="centerContinuous"/>
    </xf>
    <xf numFmtId="0" fontId="19" fillId="6" borderId="7" xfId="0" applyFont="1" applyFill="1" applyBorder="1" applyAlignment="1">
      <alignment/>
    </xf>
    <xf numFmtId="0" fontId="19" fillId="3" borderId="1" xfId="0" applyFont="1" applyFill="1" applyBorder="1" applyAlignment="1">
      <alignment/>
    </xf>
    <xf numFmtId="0" fontId="21" fillId="3" borderId="2" xfId="0" applyFont="1" applyFill="1" applyBorder="1" applyAlignment="1">
      <alignment horizontal="centerContinuous"/>
    </xf>
    <xf numFmtId="0" fontId="19" fillId="3" borderId="1" xfId="0" applyFont="1" applyFill="1" applyBorder="1" applyAlignment="1">
      <alignment horizontal="centerContinuous"/>
    </xf>
    <xf numFmtId="0" fontId="19" fillId="3" borderId="7" xfId="0" applyFont="1" applyFill="1" applyBorder="1" applyAlignment="1">
      <alignment horizontal="centerContinuous"/>
    </xf>
    <xf numFmtId="0" fontId="25" fillId="0" borderId="0" xfId="0" applyFont="1" applyBorder="1" applyAlignment="1">
      <alignment horizontal="centerContinuous"/>
    </xf>
    <xf numFmtId="0" fontId="21" fillId="0" borderId="0" xfId="0" applyFont="1" applyBorder="1" applyAlignment="1">
      <alignment horizontal="centerContinuous"/>
    </xf>
    <xf numFmtId="0" fontId="25" fillId="0" borderId="6" xfId="0" applyFont="1" applyBorder="1" applyAlignment="1">
      <alignment horizontal="centerContinuous"/>
    </xf>
    <xf numFmtId="0" fontId="22" fillId="4" borderId="9" xfId="0" applyFont="1" applyFill="1" applyBorder="1" applyAlignment="1">
      <alignment horizontal="right"/>
    </xf>
    <xf numFmtId="0" fontId="22" fillId="4" borderId="10" xfId="0" applyFont="1" applyFill="1" applyBorder="1" applyAlignment="1">
      <alignment horizontal="right"/>
    </xf>
    <xf numFmtId="0" fontId="22" fillId="0" borderId="12" xfId="0" applyFont="1" applyBorder="1" applyAlignment="1">
      <alignment/>
    </xf>
    <xf numFmtId="0" fontId="19" fillId="0" borderId="2" xfId="0" applyFont="1" applyBorder="1" applyAlignment="1">
      <alignment horizontal="right"/>
    </xf>
    <xf numFmtId="0" fontId="22" fillId="2" borderId="0" xfId="0" applyFont="1" applyFill="1" applyBorder="1" applyAlignment="1">
      <alignment/>
    </xf>
    <xf numFmtId="0" fontId="22" fillId="2" borderId="6" xfId="0" applyFont="1" applyFill="1" applyBorder="1" applyAlignment="1">
      <alignment/>
    </xf>
    <xf numFmtId="0" fontId="19" fillId="0" borderId="0" xfId="0" applyFont="1" applyBorder="1" applyAlignment="1">
      <alignment horizontal="right"/>
    </xf>
    <xf numFmtId="0" fontId="22" fillId="3" borderId="8" xfId="0" applyFont="1" applyFill="1" applyBorder="1" applyAlignment="1">
      <alignment horizontal="right"/>
    </xf>
    <xf numFmtId="0" fontId="22" fillId="0" borderId="4" xfId="0" applyFont="1" applyBorder="1" applyAlignment="1">
      <alignment horizontal="right"/>
    </xf>
    <xf numFmtId="0" fontId="19" fillId="0" borderId="0" xfId="0" applyFont="1" applyAlignment="1">
      <alignment horizontal="right"/>
    </xf>
    <xf numFmtId="0" fontId="22" fillId="4" borderId="0" xfId="0" applyFont="1" applyFill="1" applyBorder="1" applyAlignment="1">
      <alignment/>
    </xf>
    <xf numFmtId="0" fontId="19" fillId="0" borderId="4" xfId="0" applyFont="1" applyBorder="1" applyAlignment="1">
      <alignment horizontal="right"/>
    </xf>
    <xf numFmtId="0" fontId="19" fillId="0" borderId="4" xfId="0" applyFont="1" applyBorder="1" applyAlignment="1">
      <alignment/>
    </xf>
    <xf numFmtId="0" fontId="19" fillId="0" borderId="13" xfId="0" applyFont="1" applyBorder="1" applyAlignment="1">
      <alignment/>
    </xf>
    <xf numFmtId="0" fontId="22" fillId="3" borderId="8" xfId="0" applyFont="1" applyFill="1" applyBorder="1" applyAlignment="1">
      <alignment/>
    </xf>
    <xf numFmtId="0" fontId="21" fillId="0" borderId="5" xfId="0" applyFont="1" applyBorder="1" applyAlignment="1">
      <alignment horizontal="centerContinuous"/>
    </xf>
    <xf numFmtId="0" fontId="22" fillId="4" borderId="14" xfId="0" applyFont="1" applyFill="1" applyBorder="1" applyAlignment="1">
      <alignment horizontal="center"/>
    </xf>
    <xf numFmtId="0" fontId="22" fillId="4" borderId="8" xfId="0" applyFont="1" applyFill="1" applyBorder="1" applyAlignment="1">
      <alignment horizontal="centerContinuous"/>
    </xf>
    <xf numFmtId="0" fontId="18" fillId="6" borderId="1" xfId="0" applyFont="1" applyFill="1" applyBorder="1" applyAlignment="1">
      <alignment/>
    </xf>
    <xf numFmtId="0" fontId="18" fillId="3" borderId="1" xfId="0" applyFont="1" applyFill="1" applyBorder="1" applyAlignment="1">
      <alignment/>
    </xf>
    <xf numFmtId="0" fontId="18" fillId="6" borderId="2" xfId="0" applyFont="1" applyFill="1" applyBorder="1" applyAlignment="1">
      <alignment/>
    </xf>
    <xf numFmtId="0" fontId="18" fillId="6" borderId="2" xfId="0" applyFont="1" applyFill="1" applyBorder="1" applyAlignment="1">
      <alignment horizontal="centerContinuous"/>
    </xf>
    <xf numFmtId="0" fontId="18" fillId="3" borderId="2" xfId="0" applyFont="1" applyFill="1" applyBorder="1" applyAlignment="1">
      <alignment/>
    </xf>
    <xf numFmtId="0" fontId="18" fillId="3" borderId="2" xfId="0" applyFont="1" applyFill="1" applyBorder="1" applyAlignment="1">
      <alignment horizontal="centerContinuous"/>
    </xf>
    <xf numFmtId="0" fontId="27" fillId="6" borderId="2" xfId="0" applyFont="1" applyFill="1" applyBorder="1" applyAlignment="1">
      <alignment horizontal="centerContinuous"/>
    </xf>
    <xf numFmtId="0" fontId="18" fillId="6" borderId="1" xfId="0" applyFont="1" applyFill="1" applyBorder="1" applyAlignment="1">
      <alignment horizontal="centerContinuous"/>
    </xf>
    <xf numFmtId="0" fontId="27" fillId="3" borderId="2" xfId="0" applyFont="1" applyFill="1" applyBorder="1" applyAlignment="1">
      <alignment horizontal="centerContinuous"/>
    </xf>
    <xf numFmtId="0" fontId="18" fillId="3" borderId="1" xfId="0" applyFont="1" applyFill="1" applyBorder="1" applyAlignment="1">
      <alignment horizontal="centerContinuous"/>
    </xf>
    <xf numFmtId="0" fontId="18" fillId="6" borderId="7" xfId="0" applyFont="1" applyFill="1" applyBorder="1" applyAlignment="1">
      <alignment/>
    </xf>
    <xf numFmtId="0" fontId="18" fillId="3" borderId="7" xfId="0" applyFont="1" applyFill="1" applyBorder="1" applyAlignment="1">
      <alignment/>
    </xf>
    <xf numFmtId="0" fontId="19" fillId="0" borderId="9" xfId="0" applyFont="1" applyBorder="1" applyAlignment="1">
      <alignment/>
    </xf>
    <xf numFmtId="0" fontId="0" fillId="0" borderId="0" xfId="0" applyFont="1" applyAlignment="1">
      <alignment/>
    </xf>
    <xf numFmtId="0" fontId="11" fillId="3" borderId="8" xfId="0" applyFont="1" applyFill="1" applyBorder="1" applyAlignment="1">
      <alignment/>
    </xf>
    <xf numFmtId="0" fontId="19" fillId="0" borderId="5" xfId="0" applyFont="1" applyBorder="1" applyAlignment="1">
      <alignment/>
    </xf>
    <xf numFmtId="0" fontId="19" fillId="0" borderId="15" xfId="0" applyFont="1" applyBorder="1" applyAlignment="1">
      <alignment/>
    </xf>
    <xf numFmtId="0" fontId="19" fillId="7" borderId="2" xfId="0" applyFont="1" applyFill="1" applyBorder="1" applyAlignment="1">
      <alignment/>
    </xf>
    <xf numFmtId="0" fontId="11" fillId="6" borderId="1" xfId="0" applyFont="1" applyFill="1" applyBorder="1" applyAlignment="1">
      <alignment horizontal="center"/>
    </xf>
    <xf numFmtId="0" fontId="11" fillId="6" borderId="1" xfId="0" applyFont="1" applyFill="1" applyBorder="1" applyAlignment="1">
      <alignment/>
    </xf>
    <xf numFmtId="0" fontId="11" fillId="6" borderId="2" xfId="0" applyFont="1" applyFill="1" applyBorder="1" applyAlignment="1">
      <alignment horizontal="center"/>
    </xf>
    <xf numFmtId="0" fontId="11" fillId="6" borderId="2" xfId="0" applyFont="1" applyFill="1" applyBorder="1" applyAlignment="1">
      <alignment horizontal="centerContinuous"/>
    </xf>
    <xf numFmtId="0" fontId="11" fillId="3" borderId="2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Continuous"/>
    </xf>
    <xf numFmtId="0" fontId="11" fillId="6" borderId="2" xfId="0" applyFont="1" applyFill="1" applyBorder="1" applyAlignment="1">
      <alignment/>
    </xf>
    <xf numFmtId="0" fontId="11" fillId="3" borderId="2" xfId="0" applyFont="1" applyFill="1" applyBorder="1" applyAlignment="1">
      <alignment/>
    </xf>
    <xf numFmtId="0" fontId="11" fillId="6" borderId="7" xfId="0" applyFont="1" applyFill="1" applyBorder="1" applyAlignment="1">
      <alignment horizontal="center"/>
    </xf>
    <xf numFmtId="0" fontId="11" fillId="6" borderId="7" xfId="0" applyFont="1" applyFill="1" applyBorder="1" applyAlignment="1">
      <alignment/>
    </xf>
    <xf numFmtId="0" fontId="11" fillId="3" borderId="7" xfId="0" applyFont="1" applyFill="1" applyBorder="1" applyAlignment="1">
      <alignment/>
    </xf>
    <xf numFmtId="0" fontId="19" fillId="8" borderId="0" xfId="0" applyFont="1" applyFill="1" applyAlignment="1">
      <alignment/>
    </xf>
    <xf numFmtId="0" fontId="22" fillId="8" borderId="0" xfId="0" applyFont="1" applyFill="1" applyAlignment="1">
      <alignment/>
    </xf>
    <xf numFmtId="0" fontId="22" fillId="0" borderId="9" xfId="0" applyFont="1" applyBorder="1" applyAlignment="1">
      <alignment/>
    </xf>
    <xf numFmtId="0" fontId="26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9" fillId="3" borderId="14" xfId="0" applyFont="1" applyFill="1" applyBorder="1" applyAlignment="1">
      <alignment/>
    </xf>
    <xf numFmtId="0" fontId="19" fillId="0" borderId="14" xfId="0" applyFont="1" applyBorder="1" applyAlignment="1">
      <alignment/>
    </xf>
    <xf numFmtId="0" fontId="18" fillId="6" borderId="2" xfId="0" applyFont="1" applyFill="1" applyBorder="1" applyAlignment="1">
      <alignment horizontal="center"/>
    </xf>
    <xf numFmtId="0" fontId="19" fillId="3" borderId="9" xfId="0" applyFont="1" applyFill="1" applyBorder="1" applyAlignment="1">
      <alignment/>
    </xf>
    <xf numFmtId="0" fontId="19" fillId="3" borderId="10" xfId="0" applyFont="1" applyFill="1" applyBorder="1" applyAlignment="1">
      <alignment/>
    </xf>
    <xf numFmtId="0" fontId="19" fillId="3" borderId="15" xfId="0" applyFont="1" applyFill="1" applyBorder="1" applyAlignment="1">
      <alignment/>
    </xf>
    <xf numFmtId="0" fontId="19" fillId="3" borderId="12" xfId="0" applyFont="1" applyFill="1" applyBorder="1" applyAlignment="1">
      <alignment/>
    </xf>
    <xf numFmtId="0" fontId="19" fillId="3" borderId="11" xfId="0" applyFont="1" applyFill="1" applyBorder="1" applyAlignment="1">
      <alignment/>
    </xf>
    <xf numFmtId="0" fontId="18" fillId="3" borderId="2" xfId="0" applyFont="1" applyFill="1" applyBorder="1" applyAlignment="1">
      <alignment horizontal="center"/>
    </xf>
    <xf numFmtId="0" fontId="18" fillId="4" borderId="1" xfId="0" applyFont="1" applyFill="1" applyBorder="1" applyAlignment="1">
      <alignment/>
    </xf>
    <xf numFmtId="0" fontId="18" fillId="4" borderId="2" xfId="0" applyFont="1" applyFill="1" applyBorder="1" applyAlignment="1">
      <alignment horizontal="centerContinuous"/>
    </xf>
    <xf numFmtId="0" fontId="18" fillId="4" borderId="1" xfId="0" applyFont="1" applyFill="1" applyBorder="1" applyAlignment="1">
      <alignment horizontal="centerContinuous"/>
    </xf>
    <xf numFmtId="0" fontId="18" fillId="4" borderId="2" xfId="0" applyFont="1" applyFill="1" applyBorder="1" applyAlignment="1">
      <alignment horizontal="center"/>
    </xf>
    <xf numFmtId="0" fontId="18" fillId="4" borderId="7" xfId="0" applyFont="1" applyFill="1" applyBorder="1" applyAlignment="1">
      <alignment/>
    </xf>
    <xf numFmtId="0" fontId="28" fillId="9" borderId="1" xfId="0" applyFont="1" applyFill="1" applyBorder="1" applyAlignment="1">
      <alignment horizontal="center"/>
    </xf>
    <xf numFmtId="0" fontId="28" fillId="9" borderId="3" xfId="0" applyFont="1" applyFill="1" applyBorder="1" applyAlignment="1">
      <alignment horizontal="centerContinuous"/>
    </xf>
    <xf numFmtId="0" fontId="28" fillId="9" borderId="4" xfId="0" applyFont="1" applyFill="1" applyBorder="1" applyAlignment="1">
      <alignment horizontal="centerContinuous"/>
    </xf>
    <xf numFmtId="0" fontId="28" fillId="9" borderId="13" xfId="0" applyFont="1" applyFill="1" applyBorder="1" applyAlignment="1">
      <alignment horizontal="centerContinuous"/>
    </xf>
    <xf numFmtId="0" fontId="28" fillId="9" borderId="2" xfId="0" applyFont="1" applyFill="1" applyBorder="1" applyAlignment="1">
      <alignment horizontal="center"/>
    </xf>
    <xf numFmtId="0" fontId="28" fillId="4" borderId="13" xfId="0" applyFont="1" applyFill="1" applyBorder="1" applyAlignment="1">
      <alignment horizontal="centerContinuous"/>
    </xf>
    <xf numFmtId="0" fontId="28" fillId="9" borderId="2" xfId="0" applyFont="1" applyFill="1" applyBorder="1" applyAlignment="1">
      <alignment/>
    </xf>
    <xf numFmtId="0" fontId="28" fillId="4" borderId="1" xfId="0" applyFont="1" applyFill="1" applyBorder="1" applyAlignment="1">
      <alignment horizontal="center"/>
    </xf>
    <xf numFmtId="0" fontId="28" fillId="9" borderId="7" xfId="0" applyFont="1" applyFill="1" applyBorder="1" applyAlignment="1">
      <alignment horizontal="center"/>
    </xf>
    <xf numFmtId="0" fontId="28" fillId="9" borderId="7" xfId="0" applyFont="1" applyFill="1" applyBorder="1" applyAlignment="1">
      <alignment horizontal="left"/>
    </xf>
    <xf numFmtId="0" fontId="28" fillId="9" borderId="7" xfId="0" applyFont="1" applyFill="1" applyBorder="1" applyAlignment="1">
      <alignment/>
    </xf>
    <xf numFmtId="0" fontId="28" fillId="4" borderId="7" xfId="0" applyFont="1" applyFill="1" applyBorder="1" applyAlignment="1">
      <alignment horizontal="center"/>
    </xf>
    <xf numFmtId="17" fontId="28" fillId="0" borderId="1" xfId="0" applyNumberFormat="1" applyFont="1" applyBorder="1" applyAlignment="1">
      <alignment/>
    </xf>
    <xf numFmtId="0" fontId="28" fillId="0" borderId="1" xfId="0" applyFont="1" applyBorder="1" applyAlignment="1">
      <alignment horizontal="center"/>
    </xf>
    <xf numFmtId="0" fontId="28" fillId="0" borderId="1" xfId="0" applyFont="1" applyBorder="1" applyAlignment="1">
      <alignment/>
    </xf>
    <xf numFmtId="0" fontId="30" fillId="0" borderId="1" xfId="0" applyFont="1" applyBorder="1" applyAlignment="1">
      <alignment/>
    </xf>
    <xf numFmtId="0" fontId="28" fillId="0" borderId="2" xfId="0" applyFont="1" applyBorder="1" applyAlignment="1">
      <alignment/>
    </xf>
    <xf numFmtId="0" fontId="28" fillId="0" borderId="2" xfId="0" applyFont="1" applyBorder="1" applyAlignment="1">
      <alignment horizontal="center"/>
    </xf>
    <xf numFmtId="0" fontId="29" fillId="0" borderId="2" xfId="0" applyFont="1" applyBorder="1" applyAlignment="1">
      <alignment/>
    </xf>
    <xf numFmtId="0" fontId="30" fillId="0" borderId="2" xfId="0" applyFont="1" applyBorder="1" applyAlignment="1">
      <alignment/>
    </xf>
    <xf numFmtId="0" fontId="28" fillId="0" borderId="7" xfId="0" applyFont="1" applyBorder="1" applyAlignment="1">
      <alignment/>
    </xf>
    <xf numFmtId="0" fontId="30" fillId="0" borderId="7" xfId="0" applyFont="1" applyBorder="1" applyAlignment="1">
      <alignment/>
    </xf>
    <xf numFmtId="0" fontId="28" fillId="4" borderId="3" xfId="0" applyFont="1" applyFill="1" applyBorder="1" applyAlignment="1">
      <alignment horizontal="centerContinuous"/>
    </xf>
    <xf numFmtId="0" fontId="28" fillId="4" borderId="4" xfId="0" applyFont="1" applyFill="1" applyBorder="1" applyAlignment="1">
      <alignment horizontal="centerContinuous"/>
    </xf>
    <xf numFmtId="0" fontId="28" fillId="4" borderId="14" xfId="0" applyFont="1" applyFill="1" applyBorder="1" applyAlignment="1">
      <alignment horizontal="centerContinuous"/>
    </xf>
    <xf numFmtId="0" fontId="28" fillId="4" borderId="9" xfId="0" applyFont="1" applyFill="1" applyBorder="1" applyAlignment="1">
      <alignment horizontal="centerContinuous"/>
    </xf>
    <xf numFmtId="0" fontId="28" fillId="4" borderId="10" xfId="0" applyFont="1" applyFill="1" applyBorder="1" applyAlignment="1">
      <alignment horizontal="centerContinuous"/>
    </xf>
    <xf numFmtId="0" fontId="28" fillId="9" borderId="8" xfId="0" applyFont="1" applyFill="1" applyBorder="1" applyAlignment="1">
      <alignment horizontal="centerContinuous"/>
    </xf>
    <xf numFmtId="0" fontId="28" fillId="4" borderId="8" xfId="0" applyFont="1" applyFill="1" applyBorder="1" applyAlignment="1">
      <alignment horizontal="centerContinuous"/>
    </xf>
    <xf numFmtId="0" fontId="28" fillId="4" borderId="15" xfId="0" applyFont="1" applyFill="1" applyBorder="1" applyAlignment="1">
      <alignment horizontal="centerContinuous"/>
    </xf>
    <xf numFmtId="0" fontId="28" fillId="4" borderId="12" xfId="0" applyFont="1" applyFill="1" applyBorder="1" applyAlignment="1">
      <alignment horizontal="centerContinuous"/>
    </xf>
    <xf numFmtId="0" fontId="28" fillId="4" borderId="11" xfId="0" applyFont="1" applyFill="1" applyBorder="1" applyAlignment="1">
      <alignment horizontal="centerContinuous"/>
    </xf>
    <xf numFmtId="0" fontId="28" fillId="9" borderId="0" xfId="0" applyFont="1" applyFill="1" applyAlignment="1">
      <alignment horizontal="centerContinuous"/>
    </xf>
    <xf numFmtId="0" fontId="28" fillId="0" borderId="8" xfId="0" applyFont="1" applyBorder="1" applyAlignment="1">
      <alignment/>
    </xf>
    <xf numFmtId="0" fontId="30" fillId="0" borderId="8" xfId="0" applyFont="1" applyBorder="1" applyAlignment="1">
      <alignment/>
    </xf>
    <xf numFmtId="0" fontId="31" fillId="0" borderId="0" xfId="0" applyFont="1" applyAlignment="1">
      <alignment/>
    </xf>
    <xf numFmtId="0" fontId="32" fillId="0" borderId="1" xfId="0" applyFont="1" applyBorder="1" applyAlignment="1">
      <alignment/>
    </xf>
    <xf numFmtId="0" fontId="33" fillId="0" borderId="2" xfId="0" applyFont="1" applyBorder="1" applyAlignment="1">
      <alignment/>
    </xf>
    <xf numFmtId="0" fontId="33" fillId="0" borderId="1" xfId="0" applyFont="1" applyBorder="1" applyAlignment="1">
      <alignment/>
    </xf>
    <xf numFmtId="0" fontId="32" fillId="0" borderId="2" xfId="0" applyFont="1" applyBorder="1" applyAlignment="1">
      <alignment/>
    </xf>
    <xf numFmtId="0" fontId="33" fillId="0" borderId="7" xfId="0" applyFont="1" applyBorder="1" applyAlignment="1">
      <alignment/>
    </xf>
    <xf numFmtId="0" fontId="32" fillId="0" borderId="8" xfId="0" applyFont="1" applyBorder="1" applyAlignment="1">
      <alignment/>
    </xf>
    <xf numFmtId="0" fontId="33" fillId="0" borderId="8" xfId="0" applyFont="1" applyBorder="1" applyAlignment="1">
      <alignment/>
    </xf>
    <xf numFmtId="0" fontId="28" fillId="0" borderId="0" xfId="0" applyFont="1" applyAlignment="1">
      <alignment/>
    </xf>
    <xf numFmtId="0" fontId="28" fillId="0" borderId="10" xfId="0" applyFont="1" applyBorder="1" applyAlignment="1">
      <alignment/>
    </xf>
    <xf numFmtId="0" fontId="30" fillId="0" borderId="11" xfId="0" applyFont="1" applyBorder="1" applyAlignment="1">
      <alignment/>
    </xf>
    <xf numFmtId="0" fontId="32" fillId="0" borderId="14" xfId="0" applyFont="1" applyBorder="1" applyAlignment="1">
      <alignment/>
    </xf>
    <xf numFmtId="0" fontId="32" fillId="0" borderId="5" xfId="0" applyFont="1" applyBorder="1" applyAlignment="1">
      <alignment/>
    </xf>
    <xf numFmtId="0" fontId="32" fillId="0" borderId="10" xfId="0" applyFont="1" applyBorder="1" applyAlignment="1">
      <alignment/>
    </xf>
    <xf numFmtId="0" fontId="32" fillId="0" borderId="6" xfId="0" applyFont="1" applyBorder="1" applyAlignment="1">
      <alignment/>
    </xf>
    <xf numFmtId="0" fontId="28" fillId="4" borderId="2" xfId="0" applyFont="1" applyFill="1" applyBorder="1" applyAlignment="1">
      <alignment horizontal="center"/>
    </xf>
    <xf numFmtId="0" fontId="28" fillId="0" borderId="3" xfId="0" applyFont="1" applyBorder="1" applyAlignment="1">
      <alignment/>
    </xf>
    <xf numFmtId="0" fontId="28" fillId="0" borderId="4" xfId="0" applyFont="1" applyBorder="1" applyAlignment="1">
      <alignment/>
    </xf>
    <xf numFmtId="0" fontId="28" fillId="0" borderId="13" xfId="0" applyFont="1" applyBorder="1" applyAlignment="1">
      <alignment/>
    </xf>
    <xf numFmtId="0" fontId="32" fillId="0" borderId="7" xfId="0" applyFont="1" applyBorder="1" applyAlignment="1">
      <alignment/>
    </xf>
    <xf numFmtId="0" fontId="11" fillId="0" borderId="2" xfId="0" applyFont="1" applyBorder="1" applyAlignment="1" applyProtection="1">
      <alignment/>
      <protection locked="0"/>
    </xf>
    <xf numFmtId="0" fontId="19" fillId="0" borderId="1" xfId="0" applyFont="1" applyBorder="1" applyAlignment="1" applyProtection="1">
      <alignment horizontal="center"/>
      <protection locked="0"/>
    </xf>
    <xf numFmtId="0" fontId="11" fillId="0" borderId="1" xfId="0" applyFont="1" applyBorder="1" applyAlignment="1" applyProtection="1">
      <alignment/>
      <protection locked="0"/>
    </xf>
    <xf numFmtId="0" fontId="19" fillId="0" borderId="2" xfId="0" applyFont="1" applyBorder="1" applyAlignment="1" applyProtection="1">
      <alignment horizontal="center"/>
      <protection locked="0"/>
    </xf>
    <xf numFmtId="0" fontId="19" fillId="0" borderId="1" xfId="0" applyFont="1" applyBorder="1" applyAlignment="1" applyProtection="1">
      <alignment/>
      <protection locked="0"/>
    </xf>
    <xf numFmtId="0" fontId="19" fillId="0" borderId="2" xfId="0" applyFont="1" applyBorder="1" applyAlignment="1" applyProtection="1">
      <alignment/>
      <protection locked="0"/>
    </xf>
    <xf numFmtId="0" fontId="19" fillId="0" borderId="7" xfId="0" applyFont="1" applyBorder="1" applyAlignment="1" applyProtection="1">
      <alignment horizontal="center"/>
      <protection locked="0"/>
    </xf>
    <xf numFmtId="0" fontId="11" fillId="0" borderId="7" xfId="0" applyFont="1" applyBorder="1" applyAlignment="1" applyProtection="1">
      <alignment/>
      <protection locked="0"/>
    </xf>
    <xf numFmtId="0" fontId="19" fillId="0" borderId="7" xfId="0" applyFont="1" applyBorder="1" applyAlignment="1" applyProtection="1">
      <alignment/>
      <protection locked="0"/>
    </xf>
    <xf numFmtId="0" fontId="22" fillId="0" borderId="1" xfId="0" applyFont="1" applyBorder="1" applyAlignment="1" applyProtection="1">
      <alignment horizontal="centerContinuous"/>
      <protection locked="0"/>
    </xf>
    <xf numFmtId="0" fontId="14" fillId="2" borderId="1" xfId="0" applyFont="1" applyFill="1" applyBorder="1" applyAlignment="1" applyProtection="1">
      <alignment horizontal="left"/>
      <protection locked="0"/>
    </xf>
    <xf numFmtId="0" fontId="22" fillId="0" borderId="2" xfId="0" applyFont="1" applyBorder="1" applyAlignment="1" applyProtection="1">
      <alignment horizontal="centerContinuous"/>
      <protection locked="0"/>
    </xf>
    <xf numFmtId="0" fontId="11" fillId="2" borderId="2" xfId="0" applyFont="1" applyFill="1" applyBorder="1" applyAlignment="1" applyProtection="1">
      <alignment horizontal="left"/>
      <protection locked="0"/>
    </xf>
    <xf numFmtId="0" fontId="22" fillId="0" borderId="7" xfId="0" applyFont="1" applyBorder="1" applyAlignment="1" applyProtection="1">
      <alignment horizontal="centerContinuous"/>
      <protection locked="0"/>
    </xf>
    <xf numFmtId="0" fontId="14" fillId="2" borderId="7" xfId="0" applyFont="1" applyFill="1" applyBorder="1" applyAlignment="1" applyProtection="1">
      <alignment horizontal="left"/>
      <protection locked="0"/>
    </xf>
    <xf numFmtId="0" fontId="11" fillId="2" borderId="2" xfId="0" applyFont="1" applyFill="1" applyBorder="1" applyAlignment="1" applyProtection="1">
      <alignment horizontal="right"/>
      <protection locked="0"/>
    </xf>
    <xf numFmtId="0" fontId="19" fillId="2" borderId="2" xfId="0" applyFont="1" applyFill="1" applyBorder="1" applyAlignment="1" applyProtection="1">
      <alignment horizontal="right"/>
      <protection locked="0"/>
    </xf>
    <xf numFmtId="0" fontId="19" fillId="0" borderId="1" xfId="0" applyFont="1" applyBorder="1" applyAlignment="1" applyProtection="1">
      <alignment horizontal="right"/>
      <protection locked="0"/>
    </xf>
    <xf numFmtId="0" fontId="19" fillId="0" borderId="2" xfId="0" applyFont="1" applyBorder="1" applyAlignment="1" applyProtection="1">
      <alignment horizontal="right"/>
      <protection locked="0"/>
    </xf>
    <xf numFmtId="0" fontId="19" fillId="0" borderId="7" xfId="0" applyFont="1" applyBorder="1" applyAlignment="1" applyProtection="1">
      <alignment horizontal="right"/>
      <protection locked="0"/>
    </xf>
    <xf numFmtId="0" fontId="23" fillId="0" borderId="1" xfId="0" applyFont="1" applyBorder="1" applyAlignment="1" applyProtection="1">
      <alignment/>
      <protection locked="0"/>
    </xf>
    <xf numFmtId="0" fontId="23" fillId="0" borderId="2" xfId="0" applyFont="1" applyBorder="1" applyAlignment="1" applyProtection="1">
      <alignment/>
      <protection locked="0"/>
    </xf>
    <xf numFmtId="0" fontId="23" fillId="0" borderId="7" xfId="0" applyFont="1" applyBorder="1" applyAlignment="1" applyProtection="1">
      <alignment/>
      <protection locked="0"/>
    </xf>
    <xf numFmtId="0" fontId="22" fillId="0" borderId="5" xfId="0" applyFont="1" applyBorder="1" applyAlignment="1" applyProtection="1">
      <alignment horizontal="centerContinuous"/>
      <protection locked="0"/>
    </xf>
    <xf numFmtId="0" fontId="14" fillId="2" borderId="0" xfId="0" applyFont="1" applyFill="1" applyBorder="1" applyAlignment="1" applyProtection="1">
      <alignment horizontal="left"/>
      <protection locked="0"/>
    </xf>
    <xf numFmtId="0" fontId="19" fillId="0" borderId="2" xfId="0" applyFont="1" applyBorder="1" applyAlignment="1" applyProtection="1">
      <alignment horizontal="centerContinuous"/>
      <protection locked="0"/>
    </xf>
    <xf numFmtId="0" fontId="11" fillId="0" borderId="6" xfId="0" applyFont="1" applyBorder="1" applyAlignment="1" applyProtection="1">
      <alignment/>
      <protection locked="0"/>
    </xf>
    <xf numFmtId="0" fontId="19" fillId="0" borderId="6" xfId="0" applyFont="1" applyBorder="1" applyAlignment="1" applyProtection="1">
      <alignment/>
      <protection locked="0"/>
    </xf>
    <xf numFmtId="0" fontId="19" fillId="0" borderId="6" xfId="0" applyFont="1" applyBorder="1" applyAlignment="1" applyProtection="1">
      <alignment horizontal="right"/>
      <protection locked="0"/>
    </xf>
    <xf numFmtId="0" fontId="10" fillId="0" borderId="2" xfId="0" applyFont="1" applyBorder="1" applyAlignment="1" applyProtection="1">
      <alignment/>
      <protection locked="0"/>
    </xf>
    <xf numFmtId="0" fontId="11" fillId="0" borderId="2" xfId="0" applyFont="1" applyBorder="1" applyAlignment="1" applyProtection="1">
      <alignment horizontal="center"/>
      <protection locked="0"/>
    </xf>
    <xf numFmtId="0" fontId="11" fillId="0" borderId="7" xfId="0" applyFont="1" applyBorder="1" applyAlignment="1" applyProtection="1">
      <alignment horizontal="center"/>
      <protection locked="0"/>
    </xf>
    <xf numFmtId="0" fontId="11" fillId="0" borderId="1" xfId="0" applyFont="1" applyBorder="1" applyAlignment="1" applyProtection="1">
      <alignment horizontal="center"/>
      <protection locked="0"/>
    </xf>
    <xf numFmtId="0" fontId="8" fillId="0" borderId="1" xfId="0" applyFont="1" applyBorder="1" applyAlignment="1" applyProtection="1">
      <alignment/>
      <protection locked="0"/>
    </xf>
    <xf numFmtId="0" fontId="11" fillId="0" borderId="3" xfId="0" applyFont="1" applyBorder="1" applyAlignment="1" applyProtection="1">
      <alignment horizontal="centerContinuous"/>
      <protection locked="0"/>
    </xf>
    <xf numFmtId="0" fontId="11" fillId="0" borderId="4" xfId="0" applyFont="1" applyBorder="1" applyAlignment="1" applyProtection="1">
      <alignment horizontal="centerContinuous"/>
      <protection locked="0"/>
    </xf>
    <xf numFmtId="0" fontId="19" fillId="0" borderId="14" xfId="0" applyFont="1" applyBorder="1" applyAlignment="1" applyProtection="1">
      <alignment/>
      <protection locked="0"/>
    </xf>
    <xf numFmtId="0" fontId="19" fillId="0" borderId="5" xfId="0" applyFont="1" applyBorder="1" applyAlignment="1" applyProtection="1">
      <alignment/>
      <protection locked="0"/>
    </xf>
    <xf numFmtId="0" fontId="19" fillId="0" borderId="15" xfId="0" applyFont="1" applyBorder="1" applyAlignment="1" applyProtection="1">
      <alignment/>
      <protection locked="0"/>
    </xf>
    <xf numFmtId="0" fontId="19" fillId="0" borderId="10" xfId="0" applyFont="1" applyBorder="1" applyAlignment="1" applyProtection="1">
      <alignment/>
      <protection locked="0"/>
    </xf>
    <xf numFmtId="0" fontId="19" fillId="0" borderId="11" xfId="0" applyFont="1" applyBorder="1" applyAlignment="1" applyProtection="1">
      <alignment/>
      <protection locked="0"/>
    </xf>
    <xf numFmtId="0" fontId="11" fillId="0" borderId="2" xfId="0" applyFont="1" applyBorder="1" applyAlignment="1" applyProtection="1">
      <alignment horizontal="right"/>
      <protection locked="0"/>
    </xf>
    <xf numFmtId="0" fontId="11" fillId="0" borderId="2" xfId="0" applyFont="1" applyBorder="1" applyAlignment="1" applyProtection="1">
      <alignment horizontal="centerContinuous"/>
      <protection locked="0"/>
    </xf>
    <xf numFmtId="0" fontId="11" fillId="0" borderId="7" xfId="0" applyFont="1" applyBorder="1" applyAlignment="1" applyProtection="1">
      <alignment horizontal="centerContinuous"/>
      <protection locked="0"/>
    </xf>
    <xf numFmtId="0" fontId="19" fillId="7" borderId="0" xfId="0" applyFont="1" applyFill="1" applyAlignment="1" applyProtection="1">
      <alignment/>
      <protection locked="0"/>
    </xf>
    <xf numFmtId="0" fontId="11" fillId="7" borderId="0" xfId="0" applyFont="1" applyFill="1" applyBorder="1" applyAlignment="1" applyProtection="1">
      <alignment/>
      <protection locked="0"/>
    </xf>
    <xf numFmtId="0" fontId="11" fillId="7" borderId="0" xfId="0" applyFont="1" applyFill="1" applyBorder="1" applyAlignment="1" applyProtection="1">
      <alignment horizontal="right"/>
      <protection locked="0"/>
    </xf>
    <xf numFmtId="0" fontId="8" fillId="0" borderId="2" xfId="0" applyFont="1" applyBorder="1" applyAlignment="1" applyProtection="1">
      <alignment horizontal="left"/>
      <protection locked="0"/>
    </xf>
    <xf numFmtId="0" fontId="8" fillId="0" borderId="2" xfId="0" applyFont="1" applyBorder="1" applyAlignment="1" applyProtection="1">
      <alignment horizontal="right"/>
      <protection locked="0"/>
    </xf>
    <xf numFmtId="0" fontId="19" fillId="7" borderId="0" xfId="0" applyFont="1" applyFill="1" applyAlignment="1" applyProtection="1">
      <alignment horizontal="center"/>
      <protection locked="0"/>
    </xf>
    <xf numFmtId="0" fontId="11" fillId="4" borderId="0" xfId="0" applyFont="1" applyFill="1" applyAlignment="1" applyProtection="1">
      <alignment/>
      <protection locked="0"/>
    </xf>
    <xf numFmtId="0" fontId="22" fillId="7" borderId="2" xfId="0" applyFont="1" applyFill="1" applyBorder="1" applyAlignment="1">
      <alignment/>
    </xf>
    <xf numFmtId="0" fontId="19" fillId="7" borderId="0" xfId="0" applyFont="1" applyFill="1" applyAlignment="1">
      <alignment/>
    </xf>
    <xf numFmtId="0" fontId="9" fillId="7" borderId="3" xfId="0" applyFont="1" applyFill="1" applyBorder="1" applyAlignment="1">
      <alignment/>
    </xf>
    <xf numFmtId="0" fontId="11" fillId="0" borderId="5" xfId="0" applyFont="1" applyBorder="1" applyAlignment="1">
      <alignment horizontal="left"/>
    </xf>
    <xf numFmtId="0" fontId="34" fillId="0" borderId="2" xfId="0" applyFont="1" applyBorder="1" applyAlignment="1">
      <alignment horizontal="left"/>
    </xf>
    <xf numFmtId="0" fontId="11" fillId="0" borderId="2" xfId="0" applyFont="1" applyFill="1" applyBorder="1" applyAlignment="1">
      <alignment/>
    </xf>
    <xf numFmtId="0" fontId="9" fillId="3" borderId="7" xfId="0" applyFont="1" applyFill="1" applyBorder="1" applyAlignment="1">
      <alignment/>
    </xf>
    <xf numFmtId="0" fontId="11" fillId="7" borderId="4" xfId="0" applyFont="1" applyFill="1" applyBorder="1" applyAlignment="1" applyProtection="1">
      <alignment/>
      <protection locked="0"/>
    </xf>
    <xf numFmtId="0" fontId="28" fillId="0" borderId="2" xfId="0" applyFont="1" applyFill="1" applyBorder="1" applyAlignment="1">
      <alignment horizontal="center"/>
    </xf>
    <xf numFmtId="0" fontId="28" fillId="0" borderId="2" xfId="0" applyFont="1" applyFill="1" applyBorder="1" applyAlignment="1">
      <alignment/>
    </xf>
    <xf numFmtId="0" fontId="18" fillId="0" borderId="2" xfId="0" applyFont="1" applyFill="1" applyBorder="1" applyAlignment="1">
      <alignment/>
    </xf>
    <xf numFmtId="0" fontId="28" fillId="0" borderId="2" xfId="0" applyFont="1" applyFill="1" applyBorder="1" applyAlignment="1">
      <alignment horizontal="right"/>
    </xf>
    <xf numFmtId="0" fontId="19" fillId="0" borderId="1" xfId="0" applyFont="1" applyFill="1" applyBorder="1" applyAlignment="1" applyProtection="1">
      <alignment/>
      <protection locked="0"/>
    </xf>
    <xf numFmtId="0" fontId="19" fillId="0" borderId="2" xfId="0" applyFont="1" applyFill="1" applyBorder="1" applyAlignment="1" applyProtection="1">
      <alignment/>
      <protection locked="0"/>
    </xf>
    <xf numFmtId="0" fontId="22" fillId="7" borderId="1" xfId="0" applyFont="1" applyFill="1" applyBorder="1" applyAlignment="1">
      <alignment/>
    </xf>
    <xf numFmtId="0" fontId="13" fillId="0" borderId="14" xfId="0" applyFont="1" applyBorder="1" applyAlignment="1">
      <alignment horizontal="centerContinuous"/>
    </xf>
    <xf numFmtId="0" fontId="9" fillId="4" borderId="15" xfId="0" applyFont="1" applyFill="1" applyBorder="1" applyAlignment="1">
      <alignment horizontal="centerContinuous"/>
    </xf>
    <xf numFmtId="0" fontId="9" fillId="4" borderId="12" xfId="0" applyFont="1" applyFill="1" applyBorder="1" applyAlignment="1">
      <alignment horizontal="left"/>
    </xf>
    <xf numFmtId="0" fontId="22" fillId="4" borderId="12" xfId="0" applyFont="1" applyFill="1" applyBorder="1" applyAlignment="1">
      <alignment horizontal="right"/>
    </xf>
    <xf numFmtId="0" fontId="22" fillId="4" borderId="11" xfId="0" applyFont="1" applyFill="1" applyBorder="1" applyAlignment="1">
      <alignment horizontal="right"/>
    </xf>
    <xf numFmtId="0" fontId="22" fillId="0" borderId="13" xfId="0" applyFont="1" applyBorder="1" applyAlignment="1">
      <alignment horizontal="right"/>
    </xf>
    <xf numFmtId="0" fontId="9" fillId="7" borderId="0" xfId="0" applyFont="1" applyFill="1" applyBorder="1" applyAlignment="1" applyProtection="1">
      <alignment horizontal="right"/>
      <protection locked="0"/>
    </xf>
    <xf numFmtId="0" fontId="32" fillId="0" borderId="0" xfId="0" applyFont="1" applyBorder="1" applyAlignment="1">
      <alignment/>
    </xf>
    <xf numFmtId="0" fontId="32" fillId="0" borderId="9" xfId="0" applyFont="1" applyBorder="1" applyAlignment="1">
      <alignment/>
    </xf>
    <xf numFmtId="0" fontId="11" fillId="0" borderId="2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Continuous"/>
    </xf>
    <xf numFmtId="0" fontId="34" fillId="0" borderId="2" xfId="0" applyFont="1" applyFill="1" applyBorder="1" applyAlignment="1">
      <alignment horizontal="left"/>
    </xf>
    <xf numFmtId="0" fontId="28" fillId="9" borderId="0" xfId="0" applyFont="1" applyFill="1" applyBorder="1" applyAlignment="1">
      <alignment horizontal="centerContinuous"/>
    </xf>
    <xf numFmtId="0" fontId="18" fillId="0" borderId="2" xfId="0" applyFont="1" applyBorder="1" applyAlignment="1">
      <alignment/>
    </xf>
    <xf numFmtId="0" fontId="28" fillId="0" borderId="14" xfId="0" applyFont="1" applyBorder="1" applyAlignment="1">
      <alignment/>
    </xf>
    <xf numFmtId="0" fontId="28" fillId="0" borderId="5" xfId="0" applyFont="1" applyBorder="1" applyAlignment="1">
      <alignment/>
    </xf>
    <xf numFmtId="0" fontId="29" fillId="0" borderId="5" xfId="0" applyFont="1" applyBorder="1" applyAlignment="1">
      <alignment/>
    </xf>
    <xf numFmtId="0" fontId="9" fillId="0" borderId="2" xfId="0" applyFont="1" applyBorder="1" applyAlignment="1" applyProtection="1">
      <alignment/>
      <protection locked="0"/>
    </xf>
    <xf numFmtId="0" fontId="11" fillId="0" borderId="7" xfId="0" applyFont="1" applyBorder="1" applyAlignment="1">
      <alignment horizontal="left"/>
    </xf>
    <xf numFmtId="0" fontId="11" fillId="4" borderId="10" xfId="0" applyFont="1" applyFill="1" applyBorder="1" applyAlignment="1">
      <alignment horizontal="center"/>
    </xf>
    <xf numFmtId="0" fontId="11" fillId="4" borderId="6" xfId="0" applyFont="1" applyFill="1" applyBorder="1" applyAlignment="1">
      <alignment horizontal="center"/>
    </xf>
    <xf numFmtId="0" fontId="11" fillId="4" borderId="11" xfId="0" applyFont="1" applyFill="1" applyBorder="1" applyAlignment="1">
      <alignment horizontal="center"/>
    </xf>
    <xf numFmtId="0" fontId="11" fillId="5" borderId="14" xfId="0" applyFont="1" applyFill="1" applyBorder="1" applyAlignment="1">
      <alignment horizontal="center"/>
    </xf>
    <xf numFmtId="0" fontId="0" fillId="5" borderId="7" xfId="0" applyFill="1" applyBorder="1" applyAlignment="1">
      <alignment/>
    </xf>
    <xf numFmtId="0" fontId="19" fillId="5" borderId="1" xfId="0" applyFont="1" applyFill="1" applyBorder="1" applyAlignment="1">
      <alignment horizontal="center"/>
    </xf>
    <xf numFmtId="0" fontId="30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28" fillId="0" borderId="0" xfId="0" applyFont="1" applyBorder="1" applyAlignment="1">
      <alignment horizontal="center"/>
    </xf>
    <xf numFmtId="0" fontId="29" fillId="0" borderId="0" xfId="0" applyFont="1" applyBorder="1" applyAlignment="1">
      <alignment/>
    </xf>
    <xf numFmtId="0" fontId="28" fillId="0" borderId="9" xfId="0" applyFont="1" applyBorder="1" applyAlignment="1">
      <alignment/>
    </xf>
    <xf numFmtId="0" fontId="28" fillId="0" borderId="9" xfId="0" applyFont="1" applyBorder="1" applyAlignment="1">
      <alignment horizontal="center"/>
    </xf>
    <xf numFmtId="0" fontId="29" fillId="0" borderId="9" xfId="0" applyFont="1" applyBorder="1" applyAlignment="1">
      <alignment/>
    </xf>
    <xf numFmtId="0" fontId="30" fillId="0" borderId="9" xfId="0" applyFont="1" applyBorder="1" applyAlignment="1">
      <alignment/>
    </xf>
    <xf numFmtId="0" fontId="36" fillId="0" borderId="9" xfId="0" applyFont="1" applyBorder="1" applyAlignment="1">
      <alignment/>
    </xf>
    <xf numFmtId="0" fontId="36" fillId="0" borderId="0" xfId="0" applyFont="1" applyBorder="1" applyAlignment="1">
      <alignment/>
    </xf>
    <xf numFmtId="3" fontId="10" fillId="0" borderId="2" xfId="0" applyNumberFormat="1" applyFont="1" applyBorder="1" applyAlignment="1">
      <alignment/>
    </xf>
    <xf numFmtId="3" fontId="11" fillId="0" borderId="2" xfId="0" applyNumberFormat="1" applyFont="1" applyBorder="1" applyAlignment="1">
      <alignment/>
    </xf>
    <xf numFmtId="3" fontId="9" fillId="4" borderId="2" xfId="0" applyNumberFormat="1" applyFont="1" applyFill="1" applyBorder="1" applyAlignment="1">
      <alignment/>
    </xf>
    <xf numFmtId="3" fontId="9" fillId="0" borderId="2" xfId="0" applyNumberFormat="1" applyFont="1" applyBorder="1" applyAlignment="1">
      <alignment/>
    </xf>
    <xf numFmtId="3" fontId="22" fillId="0" borderId="2" xfId="0" applyNumberFormat="1" applyFont="1" applyBorder="1" applyAlignment="1">
      <alignment/>
    </xf>
    <xf numFmtId="3" fontId="19" fillId="0" borderId="2" xfId="0" applyNumberFormat="1" applyFont="1" applyBorder="1" applyAlignment="1">
      <alignment/>
    </xf>
    <xf numFmtId="3" fontId="10" fillId="0" borderId="2" xfId="0" applyNumberFormat="1" applyFont="1" applyFill="1" applyBorder="1" applyAlignment="1">
      <alignment/>
    </xf>
    <xf numFmtId="3" fontId="19" fillId="0" borderId="2" xfId="0" applyNumberFormat="1" applyFont="1" applyFill="1" applyBorder="1" applyAlignment="1">
      <alignment/>
    </xf>
    <xf numFmtId="3" fontId="22" fillId="0" borderId="2" xfId="0" applyNumberFormat="1" applyFont="1" applyFill="1" applyBorder="1" applyAlignment="1">
      <alignment/>
    </xf>
    <xf numFmtId="3" fontId="11" fillId="0" borderId="2" xfId="0" applyNumberFormat="1" applyFont="1" applyFill="1" applyBorder="1" applyAlignment="1">
      <alignment/>
    </xf>
    <xf numFmtId="3" fontId="9" fillId="0" borderId="8" xfId="0" applyNumberFormat="1" applyFont="1" applyBorder="1" applyAlignment="1">
      <alignment/>
    </xf>
    <xf numFmtId="3" fontId="11" fillId="0" borderId="0" xfId="0" applyNumberFormat="1" applyFont="1" applyAlignment="1">
      <alignment/>
    </xf>
    <xf numFmtId="3" fontId="11" fillId="4" borderId="2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3" fontId="10" fillId="0" borderId="0" xfId="0" applyNumberFormat="1" applyFont="1" applyBorder="1" applyAlignment="1">
      <alignment/>
    </xf>
    <xf numFmtId="3" fontId="10" fillId="0" borderId="0" xfId="0" applyNumberFormat="1" applyFont="1" applyAlignment="1">
      <alignment/>
    </xf>
    <xf numFmtId="3" fontId="10" fillId="0" borderId="2" xfId="0" applyNumberFormat="1" applyFont="1" applyBorder="1" applyAlignment="1">
      <alignment horizontal="right"/>
    </xf>
    <xf numFmtId="3" fontId="10" fillId="0" borderId="7" xfId="0" applyNumberFormat="1" applyFont="1" applyBorder="1" applyAlignment="1">
      <alignment/>
    </xf>
    <xf numFmtId="3" fontId="11" fillId="0" borderId="7" xfId="0" applyNumberFormat="1" applyFont="1" applyBorder="1" applyAlignment="1">
      <alignment/>
    </xf>
    <xf numFmtId="3" fontId="9" fillId="0" borderId="7" xfId="0" applyNumberFormat="1" applyFont="1" applyBorder="1" applyAlignment="1">
      <alignment/>
    </xf>
    <xf numFmtId="3" fontId="9" fillId="4" borderId="7" xfId="0" applyNumberFormat="1" applyFont="1" applyFill="1" applyBorder="1" applyAlignment="1">
      <alignment/>
    </xf>
    <xf numFmtId="3" fontId="11" fillId="0" borderId="0" xfId="0" applyNumberFormat="1" applyFont="1" applyBorder="1" applyAlignment="1">
      <alignment/>
    </xf>
    <xf numFmtId="3" fontId="11" fillId="0" borderId="0" xfId="0" applyNumberFormat="1" applyFont="1" applyBorder="1" applyAlignment="1">
      <alignment horizontal="center"/>
    </xf>
    <xf numFmtId="3" fontId="11" fillId="0" borderId="0" xfId="0" applyNumberFormat="1" applyFont="1" applyBorder="1" applyAlignment="1">
      <alignment horizontal="centerContinuous"/>
    </xf>
    <xf numFmtId="3" fontId="11" fillId="0" borderId="0" xfId="0" applyNumberFormat="1" applyFont="1" applyBorder="1" applyAlignment="1">
      <alignment horizontal="right"/>
    </xf>
    <xf numFmtId="3" fontId="11" fillId="0" borderId="2" xfId="0" applyNumberFormat="1" applyFont="1" applyBorder="1" applyAlignment="1">
      <alignment horizontal="center"/>
    </xf>
    <xf numFmtId="3" fontId="11" fillId="0" borderId="2" xfId="0" applyNumberFormat="1" applyFont="1" applyBorder="1" applyAlignment="1">
      <alignment horizontal="centerContinuous"/>
    </xf>
    <xf numFmtId="3" fontId="11" fillId="0" borderId="2" xfId="0" applyNumberFormat="1" applyFont="1" applyBorder="1" applyAlignment="1">
      <alignment horizontal="right"/>
    </xf>
    <xf numFmtId="3" fontId="10" fillId="0" borderId="7" xfId="0" applyNumberFormat="1" applyFont="1" applyBorder="1" applyAlignment="1">
      <alignment horizontal="right"/>
    </xf>
    <xf numFmtId="3" fontId="10" fillId="0" borderId="5" xfId="0" applyNumberFormat="1" applyFont="1" applyBorder="1" applyAlignment="1">
      <alignment/>
    </xf>
    <xf numFmtId="3" fontId="11" fillId="0" borderId="5" xfId="0" applyNumberFormat="1" applyFont="1" applyBorder="1" applyAlignment="1">
      <alignment/>
    </xf>
    <xf numFmtId="3" fontId="10" fillId="0" borderId="5" xfId="0" applyNumberFormat="1" applyFont="1" applyBorder="1" applyAlignment="1">
      <alignment horizontal="right"/>
    </xf>
    <xf numFmtId="3" fontId="9" fillId="4" borderId="5" xfId="0" applyNumberFormat="1" applyFont="1" applyFill="1" applyBorder="1" applyAlignment="1">
      <alignment/>
    </xf>
    <xf numFmtId="3" fontId="9" fillId="4" borderId="6" xfId="0" applyNumberFormat="1" applyFont="1" applyFill="1" applyBorder="1" applyAlignment="1">
      <alignment/>
    </xf>
    <xf numFmtId="3" fontId="10" fillId="0" borderId="6" xfId="0" applyNumberFormat="1" applyFont="1" applyBorder="1" applyAlignment="1">
      <alignment/>
    </xf>
    <xf numFmtId="3" fontId="9" fillId="4" borderId="11" xfId="0" applyNumberFormat="1" applyFont="1" applyFill="1" applyBorder="1" applyAlignment="1">
      <alignment/>
    </xf>
    <xf numFmtId="3" fontId="11" fillId="0" borderId="2" xfId="0" applyNumberFormat="1" applyFont="1" applyFill="1" applyBorder="1" applyAlignment="1">
      <alignment horizontal="center"/>
    </xf>
    <xf numFmtId="3" fontId="11" fillId="0" borderId="2" xfId="0" applyNumberFormat="1" applyFont="1" applyFill="1" applyBorder="1" applyAlignment="1">
      <alignment horizontal="centerContinuous"/>
    </xf>
    <xf numFmtId="3" fontId="11" fillId="4" borderId="2" xfId="0" applyNumberFormat="1" applyFont="1" applyFill="1" applyBorder="1" applyAlignment="1">
      <alignment horizontal="centerContinuous"/>
    </xf>
    <xf numFmtId="3" fontId="10" fillId="0" borderId="2" xfId="0" applyNumberFormat="1" applyFont="1" applyFill="1" applyBorder="1" applyAlignment="1">
      <alignment horizontal="right"/>
    </xf>
    <xf numFmtId="3" fontId="10" fillId="0" borderId="8" xfId="0" applyNumberFormat="1" applyFont="1" applyBorder="1" applyAlignment="1">
      <alignment/>
    </xf>
    <xf numFmtId="3" fontId="11" fillId="0" borderId="8" xfId="0" applyNumberFormat="1" applyFont="1" applyBorder="1" applyAlignment="1">
      <alignment/>
    </xf>
    <xf numFmtId="3" fontId="9" fillId="7" borderId="4" xfId="0" applyNumberFormat="1" applyFont="1" applyFill="1" applyBorder="1" applyAlignment="1">
      <alignment/>
    </xf>
    <xf numFmtId="3" fontId="9" fillId="7" borderId="13" xfId="0" applyNumberFormat="1" applyFont="1" applyFill="1" applyBorder="1" applyAlignment="1">
      <alignment/>
    </xf>
    <xf numFmtId="0" fontId="28" fillId="3" borderId="1" xfId="0" applyFont="1" applyFill="1" applyBorder="1" applyAlignment="1">
      <alignment horizontal="center"/>
    </xf>
    <xf numFmtId="0" fontId="28" fillId="10" borderId="14" xfId="0" applyFont="1" applyFill="1" applyBorder="1" applyAlignment="1">
      <alignment horizontal="centerContinuous"/>
    </xf>
    <xf numFmtId="0" fontId="28" fillId="10" borderId="9" xfId="0" applyFont="1" applyFill="1" applyBorder="1" applyAlignment="1">
      <alignment horizontal="centerContinuous"/>
    </xf>
    <xf numFmtId="0" fontId="28" fillId="10" borderId="10" xfId="0" applyFont="1" applyFill="1" applyBorder="1" applyAlignment="1">
      <alignment horizontal="centerContinuous"/>
    </xf>
    <xf numFmtId="0" fontId="28" fillId="3" borderId="3" xfId="0" applyFont="1" applyFill="1" applyBorder="1" applyAlignment="1">
      <alignment horizontal="centerContinuous"/>
    </xf>
    <xf numFmtId="0" fontId="28" fillId="3" borderId="4" xfId="0" applyFont="1" applyFill="1" applyBorder="1" applyAlignment="1">
      <alignment horizontal="centerContinuous"/>
    </xf>
    <xf numFmtId="0" fontId="28" fillId="3" borderId="13" xfId="0" applyFont="1" applyFill="1" applyBorder="1" applyAlignment="1">
      <alignment horizontal="centerContinuous"/>
    </xf>
    <xf numFmtId="0" fontId="28" fillId="10" borderId="1" xfId="0" applyFont="1" applyFill="1" applyBorder="1" applyAlignment="1">
      <alignment horizontal="centerContinuous"/>
    </xf>
    <xf numFmtId="0" fontId="28" fillId="3" borderId="2" xfId="0" applyFont="1" applyFill="1" applyBorder="1" applyAlignment="1">
      <alignment horizontal="center"/>
    </xf>
    <xf numFmtId="0" fontId="28" fillId="0" borderId="8" xfId="0" applyFont="1" applyBorder="1" applyAlignment="1">
      <alignment horizontal="centerContinuous"/>
    </xf>
    <xf numFmtId="0" fontId="28" fillId="0" borderId="13" xfId="0" applyFont="1" applyBorder="1" applyAlignment="1">
      <alignment horizontal="centerContinuous"/>
    </xf>
    <xf numFmtId="0" fontId="28" fillId="10" borderId="2" xfId="0" applyFont="1" applyFill="1" applyBorder="1" applyAlignment="1">
      <alignment horizontal="centerContinuous"/>
    </xf>
    <xf numFmtId="0" fontId="28" fillId="3" borderId="2" xfId="0" applyFont="1" applyFill="1" applyBorder="1" applyAlignment="1">
      <alignment/>
    </xf>
    <xf numFmtId="0" fontId="28" fillId="10" borderId="1" xfId="0" applyFont="1" applyFill="1" applyBorder="1" applyAlignment="1">
      <alignment horizontal="center"/>
    </xf>
    <xf numFmtId="0" fontId="28" fillId="3" borderId="7" xfId="0" applyFont="1" applyFill="1" applyBorder="1" applyAlignment="1">
      <alignment horizontal="center"/>
    </xf>
    <xf numFmtId="0" fontId="28" fillId="3" borderId="7" xfId="0" applyFont="1" applyFill="1" applyBorder="1" applyAlignment="1">
      <alignment horizontal="left"/>
    </xf>
    <xf numFmtId="0" fontId="28" fillId="3" borderId="7" xfId="0" applyFont="1" applyFill="1" applyBorder="1" applyAlignment="1">
      <alignment/>
    </xf>
    <xf numFmtId="0" fontId="28" fillId="10" borderId="7" xfId="0" applyFont="1" applyFill="1" applyBorder="1" applyAlignment="1">
      <alignment horizontal="center"/>
    </xf>
    <xf numFmtId="0" fontId="28" fillId="10" borderId="7" xfId="0" applyFont="1" applyFill="1" applyBorder="1" applyAlignment="1">
      <alignment horizontal="centerContinuous"/>
    </xf>
    <xf numFmtId="16" fontId="28" fillId="0" borderId="1" xfId="0" applyNumberFormat="1" applyFont="1" applyBorder="1" applyAlignment="1">
      <alignment horizontal="center"/>
    </xf>
    <xf numFmtId="16" fontId="28" fillId="0" borderId="2" xfId="0" applyNumberFormat="1" applyFont="1" applyBorder="1" applyAlignment="1">
      <alignment horizontal="center"/>
    </xf>
    <xf numFmtId="0" fontId="38" fillId="0" borderId="2" xfId="0" applyFont="1" applyBorder="1" applyAlignment="1">
      <alignment/>
    </xf>
    <xf numFmtId="0" fontId="28" fillId="0" borderId="6" xfId="0" applyFont="1" applyBorder="1" applyAlignment="1">
      <alignment/>
    </xf>
    <xf numFmtId="0" fontId="35" fillId="0" borderId="2" xfId="0" applyFont="1" applyBorder="1" applyAlignment="1">
      <alignment/>
    </xf>
    <xf numFmtId="0" fontId="28" fillId="0" borderId="8" xfId="0" applyFont="1" applyBorder="1" applyAlignment="1">
      <alignment horizontal="center"/>
    </xf>
    <xf numFmtId="0" fontId="28" fillId="0" borderId="0" xfId="0" applyFont="1" applyBorder="1" applyAlignment="1">
      <alignment horizontal="centerContinuous"/>
    </xf>
    <xf numFmtId="0" fontId="28" fillId="0" borderId="0" xfId="0" applyFont="1" applyAlignment="1">
      <alignment horizontal="centerContinuous"/>
    </xf>
    <xf numFmtId="0" fontId="28" fillId="0" borderId="1" xfId="0" applyFont="1" applyBorder="1" applyAlignment="1">
      <alignment horizontal="centerContinuous"/>
    </xf>
    <xf numFmtId="0" fontId="28" fillId="0" borderId="2" xfId="0" applyFont="1" applyBorder="1" applyAlignment="1">
      <alignment horizontal="centerContinuous"/>
    </xf>
    <xf numFmtId="0" fontId="28" fillId="0" borderId="5" xfId="0" applyFont="1" applyBorder="1" applyAlignment="1">
      <alignment horizontal="centerContinuous"/>
    </xf>
    <xf numFmtId="0" fontId="30" fillId="0" borderId="5" xfId="0" applyFont="1" applyBorder="1" applyAlignment="1">
      <alignment/>
    </xf>
    <xf numFmtId="0" fontId="28" fillId="0" borderId="2" xfId="0" applyFont="1" applyFill="1" applyBorder="1" applyAlignment="1">
      <alignment horizontal="left"/>
    </xf>
    <xf numFmtId="0" fontId="28" fillId="0" borderId="5" xfId="0" applyFont="1" applyFill="1" applyBorder="1" applyAlignment="1">
      <alignment horizontal="right"/>
    </xf>
    <xf numFmtId="0" fontId="28" fillId="0" borderId="0" xfId="0" applyFont="1" applyFill="1" applyBorder="1" applyAlignment="1">
      <alignment/>
    </xf>
    <xf numFmtId="0" fontId="28" fillId="0" borderId="2" xfId="0" applyFont="1" applyFill="1" applyBorder="1" applyAlignment="1">
      <alignment horizontal="centerContinuous"/>
    </xf>
    <xf numFmtId="0" fontId="28" fillId="0" borderId="2" xfId="0" applyFont="1" applyBorder="1" applyAlignment="1">
      <alignment horizontal="left"/>
    </xf>
    <xf numFmtId="0" fontId="29" fillId="0" borderId="7" xfId="0" applyFont="1" applyBorder="1" applyAlignment="1">
      <alignment horizontal="centerContinuous"/>
    </xf>
    <xf numFmtId="0" fontId="29" fillId="0" borderId="7" xfId="0" applyFont="1" applyBorder="1" applyAlignment="1">
      <alignment/>
    </xf>
    <xf numFmtId="0" fontId="28" fillId="0" borderId="12" xfId="0" applyFont="1" applyBorder="1" applyAlignment="1">
      <alignment/>
    </xf>
    <xf numFmtId="0" fontId="30" fillId="0" borderId="6" xfId="0" applyFont="1" applyBorder="1" applyAlignment="1">
      <alignment/>
    </xf>
    <xf numFmtId="0" fontId="29" fillId="0" borderId="8" xfId="0" applyFont="1" applyBorder="1" applyAlignment="1">
      <alignment horizontal="centerContinuous"/>
    </xf>
    <xf numFmtId="0" fontId="29" fillId="0" borderId="1" xfId="0" applyFont="1" applyBorder="1" applyAlignment="1">
      <alignment/>
    </xf>
    <xf numFmtId="0" fontId="28" fillId="11" borderId="1" xfId="0" applyFont="1" applyFill="1" applyBorder="1" applyAlignment="1">
      <alignment horizontal="center"/>
    </xf>
    <xf numFmtId="0" fontId="28" fillId="12" borderId="3" xfId="0" applyFont="1" applyFill="1" applyBorder="1" applyAlignment="1">
      <alignment horizontal="centerContinuous"/>
    </xf>
    <xf numFmtId="0" fontId="28" fillId="12" borderId="4" xfId="0" applyFont="1" applyFill="1" applyBorder="1" applyAlignment="1">
      <alignment horizontal="centerContinuous"/>
    </xf>
    <xf numFmtId="0" fontId="28" fillId="12" borderId="13" xfId="0" applyFont="1" applyFill="1" applyBorder="1" applyAlignment="1">
      <alignment horizontal="centerContinuous"/>
    </xf>
    <xf numFmtId="0" fontId="28" fillId="11" borderId="14" xfId="0" applyFont="1" applyFill="1" applyBorder="1" applyAlignment="1">
      <alignment horizontal="centerContinuous"/>
    </xf>
    <xf numFmtId="0" fontId="28" fillId="11" borderId="9" xfId="0" applyFont="1" applyFill="1" applyBorder="1" applyAlignment="1">
      <alignment horizontal="centerContinuous"/>
    </xf>
    <xf numFmtId="0" fontId="28" fillId="11" borderId="10" xfId="0" applyFont="1" applyFill="1" applyBorder="1" applyAlignment="1">
      <alignment horizontal="centerContinuous"/>
    </xf>
    <xf numFmtId="0" fontId="28" fillId="12" borderId="1" xfId="0" applyFont="1" applyFill="1" applyBorder="1" applyAlignment="1">
      <alignment/>
    </xf>
    <xf numFmtId="0" fontId="28" fillId="11" borderId="2" xfId="0" applyFont="1" applyFill="1" applyBorder="1" applyAlignment="1">
      <alignment horizontal="center"/>
    </xf>
    <xf numFmtId="0" fontId="28" fillId="12" borderId="3" xfId="0" applyFont="1" applyFill="1" applyBorder="1" applyAlignment="1">
      <alignment/>
    </xf>
    <xf numFmtId="0" fontId="28" fillId="12" borderId="4" xfId="0" applyFont="1" applyFill="1" applyBorder="1" applyAlignment="1">
      <alignment/>
    </xf>
    <xf numFmtId="0" fontId="28" fillId="12" borderId="13" xfId="0" applyFont="1" applyFill="1" applyBorder="1" applyAlignment="1">
      <alignment/>
    </xf>
    <xf numFmtId="0" fontId="28" fillId="12" borderId="2" xfId="0" applyFont="1" applyFill="1" applyBorder="1" applyAlignment="1">
      <alignment/>
    </xf>
    <xf numFmtId="0" fontId="28" fillId="11" borderId="2" xfId="0" applyFont="1" applyFill="1" applyBorder="1" applyAlignment="1">
      <alignment/>
    </xf>
    <xf numFmtId="0" fontId="28" fillId="11" borderId="3" xfId="0" applyFont="1" applyFill="1" applyBorder="1" applyAlignment="1">
      <alignment horizontal="centerContinuous"/>
    </xf>
    <xf numFmtId="0" fontId="28" fillId="11" borderId="4" xfId="0" applyFont="1" applyFill="1" applyBorder="1" applyAlignment="1">
      <alignment horizontal="centerContinuous"/>
    </xf>
    <xf numFmtId="0" fontId="28" fillId="11" borderId="13" xfId="0" applyFont="1" applyFill="1" applyBorder="1" applyAlignment="1">
      <alignment horizontal="centerContinuous"/>
    </xf>
    <xf numFmtId="0" fontId="28" fillId="12" borderId="2" xfId="0" applyFont="1" applyFill="1" applyBorder="1" applyAlignment="1">
      <alignment horizontal="centerContinuous"/>
    </xf>
    <xf numFmtId="0" fontId="28" fillId="12" borderId="1" xfId="0" applyFont="1" applyFill="1" applyBorder="1" applyAlignment="1">
      <alignment horizontal="center"/>
    </xf>
    <xf numFmtId="0" fontId="28" fillId="11" borderId="7" xfId="0" applyFont="1" applyFill="1" applyBorder="1" applyAlignment="1">
      <alignment horizontal="center"/>
    </xf>
    <xf numFmtId="0" fontId="28" fillId="11" borderId="7" xfId="0" applyFont="1" applyFill="1" applyBorder="1" applyAlignment="1">
      <alignment horizontal="left"/>
    </xf>
    <xf numFmtId="0" fontId="28" fillId="11" borderId="7" xfId="0" applyFont="1" applyFill="1" applyBorder="1" applyAlignment="1">
      <alignment/>
    </xf>
    <xf numFmtId="0" fontId="28" fillId="12" borderId="7" xfId="0" applyFont="1" applyFill="1" applyBorder="1" applyAlignment="1">
      <alignment horizontal="center"/>
    </xf>
    <xf numFmtId="0" fontId="28" fillId="12" borderId="7" xfId="0" applyFont="1" applyFill="1" applyBorder="1" applyAlignment="1">
      <alignment/>
    </xf>
    <xf numFmtId="16" fontId="28" fillId="0" borderId="2" xfId="0" applyNumberFormat="1" applyFont="1" applyBorder="1" applyAlignment="1">
      <alignment horizontal="centerContinuous"/>
    </xf>
    <xf numFmtId="0" fontId="28" fillId="11" borderId="8" xfId="0" applyFont="1" applyFill="1" applyBorder="1" applyAlignment="1">
      <alignment/>
    </xf>
    <xf numFmtId="0" fontId="28" fillId="11" borderId="8" xfId="0" applyFont="1" applyFill="1" applyBorder="1" applyAlignment="1">
      <alignment horizontal="centerContinuous"/>
    </xf>
    <xf numFmtId="0" fontId="30" fillId="11" borderId="3" xfId="0" applyFont="1" applyFill="1" applyBorder="1" applyAlignment="1">
      <alignment/>
    </xf>
    <xf numFmtId="0" fontId="38" fillId="0" borderId="1" xfId="0" applyFont="1" applyBorder="1" applyAlignment="1">
      <alignment horizontal="centerContinuous"/>
    </xf>
    <xf numFmtId="0" fontId="28" fillId="12" borderId="8" xfId="0" applyFont="1" applyFill="1" applyBorder="1" applyAlignment="1">
      <alignment/>
    </xf>
    <xf numFmtId="0" fontId="28" fillId="12" borderId="8" xfId="0" applyFont="1" applyFill="1" applyBorder="1" applyAlignment="1">
      <alignment horizontal="centerContinuous"/>
    </xf>
    <xf numFmtId="0" fontId="30" fillId="12" borderId="7" xfId="0" applyFont="1" applyFill="1" applyBorder="1" applyAlignment="1">
      <alignment/>
    </xf>
    <xf numFmtId="0" fontId="30" fillId="12" borderId="8" xfId="0" applyFont="1" applyFill="1" applyBorder="1" applyAlignment="1">
      <alignment/>
    </xf>
    <xf numFmtId="0" fontId="28" fillId="11" borderId="7" xfId="0" applyFont="1" applyFill="1" applyBorder="1" applyAlignment="1">
      <alignment horizontal="centerContinuous"/>
    </xf>
    <xf numFmtId="0" fontId="30" fillId="11" borderId="8" xfId="0" applyFont="1" applyFill="1" applyBorder="1" applyAlignment="1">
      <alignment/>
    </xf>
    <xf numFmtId="0" fontId="19" fillId="0" borderId="0" xfId="0" applyFont="1" applyFill="1" applyAlignment="1">
      <alignment/>
    </xf>
    <xf numFmtId="0" fontId="28" fillId="0" borderId="6" xfId="0" applyFont="1" applyFill="1" applyBorder="1" applyAlignment="1">
      <alignment horizontal="center"/>
    </xf>
    <xf numFmtId="0" fontId="35" fillId="0" borderId="2" xfId="0" applyFont="1" applyBorder="1" applyAlignment="1">
      <alignment horizontal="center"/>
    </xf>
    <xf numFmtId="0" fontId="28" fillId="0" borderId="6" xfId="0" applyFont="1" applyFill="1" applyBorder="1" applyAlignment="1">
      <alignment horizontal="right"/>
    </xf>
    <xf numFmtId="0" fontId="28" fillId="0" borderId="2" xfId="0" applyFont="1" applyBorder="1" applyAlignment="1">
      <alignment wrapText="1"/>
    </xf>
    <xf numFmtId="0" fontId="28" fillId="0" borderId="2" xfId="0" applyFont="1" applyBorder="1" applyAlignment="1">
      <alignment horizontal="center" vertical="center"/>
    </xf>
    <xf numFmtId="0" fontId="28" fillId="0" borderId="8" xfId="0" applyFont="1" applyBorder="1" applyAlignment="1">
      <alignment horizontal="left" vertical="center"/>
    </xf>
    <xf numFmtId="0" fontId="28" fillId="0" borderId="8" xfId="0" applyFont="1" applyBorder="1" applyAlignment="1">
      <alignment wrapText="1"/>
    </xf>
    <xf numFmtId="3" fontId="28" fillId="0" borderId="8" xfId="0" applyNumberFormat="1" applyFont="1" applyBorder="1" applyAlignment="1">
      <alignment/>
    </xf>
    <xf numFmtId="3" fontId="30" fillId="0" borderId="8" xfId="0" applyNumberFormat="1" applyFont="1" applyBorder="1" applyAlignment="1">
      <alignment/>
    </xf>
    <xf numFmtId="3" fontId="39" fillId="0" borderId="8" xfId="0" applyNumberFormat="1" applyFont="1" applyBorder="1" applyAlignment="1">
      <alignment/>
    </xf>
    <xf numFmtId="3" fontId="28" fillId="0" borderId="1" xfId="0" applyNumberFormat="1" applyFont="1" applyBorder="1" applyAlignment="1">
      <alignment/>
    </xf>
    <xf numFmtId="3" fontId="30" fillId="0" borderId="1" xfId="0" applyNumberFormat="1" applyFont="1" applyBorder="1" applyAlignment="1">
      <alignment/>
    </xf>
    <xf numFmtId="0" fontId="32" fillId="0" borderId="8" xfId="0" applyFont="1" applyBorder="1" applyAlignment="1">
      <alignment horizontal="left"/>
    </xf>
    <xf numFmtId="0" fontId="38" fillId="0" borderId="6" xfId="0" applyFont="1" applyBorder="1" applyAlignment="1">
      <alignment/>
    </xf>
    <xf numFmtId="0" fontId="28" fillId="0" borderId="6" xfId="0" applyFont="1" applyBorder="1" applyAlignment="1">
      <alignment wrapText="1"/>
    </xf>
    <xf numFmtId="0" fontId="35" fillId="0" borderId="6" xfId="0" applyFont="1" applyBorder="1" applyAlignment="1">
      <alignment/>
    </xf>
    <xf numFmtId="0" fontId="28" fillId="0" borderId="7" xfId="0" applyFont="1" applyBorder="1" applyAlignment="1">
      <alignment horizontal="center"/>
    </xf>
    <xf numFmtId="0" fontId="28" fillId="0" borderId="0" xfId="0" applyFont="1" applyBorder="1" applyAlignment="1">
      <alignment wrapText="1"/>
    </xf>
    <xf numFmtId="0" fontId="28" fillId="0" borderId="8" xfId="0" applyFont="1" applyBorder="1" applyAlignment="1">
      <alignment horizontal="left"/>
    </xf>
    <xf numFmtId="0" fontId="28" fillId="0" borderId="8" xfId="0" applyFont="1" applyBorder="1" applyAlignment="1">
      <alignment horizontal="left" wrapText="1"/>
    </xf>
    <xf numFmtId="0" fontId="28" fillId="13" borderId="8" xfId="0" applyFont="1" applyFill="1" applyBorder="1" applyAlignment="1">
      <alignment horizontal="center" vertical="center" wrapText="1"/>
    </xf>
    <xf numFmtId="0" fontId="28" fillId="8" borderId="8" xfId="0" applyFont="1" applyFill="1" applyBorder="1" applyAlignment="1">
      <alignment horizontal="center" vertical="center" wrapText="1"/>
    </xf>
    <xf numFmtId="3" fontId="28" fillId="8" borderId="8" xfId="0" applyNumberFormat="1" applyFont="1" applyFill="1" applyBorder="1" applyAlignment="1">
      <alignment horizontal="center" vertical="center" wrapText="1"/>
    </xf>
    <xf numFmtId="0" fontId="37" fillId="0" borderId="8" xfId="0" applyFont="1" applyBorder="1" applyAlignment="1">
      <alignment wrapText="1"/>
    </xf>
    <xf numFmtId="0" fontId="13" fillId="0" borderId="4" xfId="0" applyFont="1" applyBorder="1" applyAlignment="1">
      <alignment horizontal="center"/>
    </xf>
    <xf numFmtId="0" fontId="13" fillId="2" borderId="9" xfId="0" applyFont="1" applyFill="1" applyBorder="1" applyAlignment="1">
      <alignment horizontal="center"/>
    </xf>
    <xf numFmtId="0" fontId="13" fillId="2" borderId="10" xfId="0" applyFont="1" applyFill="1" applyBorder="1" applyAlignment="1">
      <alignment horizontal="center"/>
    </xf>
    <xf numFmtId="0" fontId="13" fillId="2" borderId="12" xfId="0" applyFont="1" applyFill="1" applyBorder="1" applyAlignment="1">
      <alignment horizontal="center"/>
    </xf>
    <xf numFmtId="0" fontId="28" fillId="3" borderId="14" xfId="0" applyFont="1" applyFill="1" applyBorder="1" applyAlignment="1">
      <alignment horizontal="center"/>
    </xf>
    <xf numFmtId="0" fontId="28" fillId="3" borderId="9" xfId="0" applyFont="1" applyFill="1" applyBorder="1" applyAlignment="1">
      <alignment horizontal="center"/>
    </xf>
    <xf numFmtId="0" fontId="28" fillId="3" borderId="10" xfId="0" applyFont="1" applyFill="1" applyBorder="1" applyAlignment="1">
      <alignment horizontal="center"/>
    </xf>
    <xf numFmtId="0" fontId="28" fillId="10" borderId="5" xfId="0" applyFont="1" applyFill="1" applyBorder="1" applyAlignment="1">
      <alignment horizontal="center"/>
    </xf>
    <xf numFmtId="0" fontId="28" fillId="10" borderId="0" xfId="0" applyFont="1" applyFill="1" applyBorder="1" applyAlignment="1">
      <alignment horizontal="center"/>
    </xf>
    <xf numFmtId="0" fontId="28" fillId="10" borderId="6" xfId="0" applyFont="1" applyFill="1" applyBorder="1" applyAlignment="1">
      <alignment horizontal="center"/>
    </xf>
    <xf numFmtId="0" fontId="28" fillId="10" borderId="15" xfId="0" applyFont="1" applyFill="1" applyBorder="1" applyAlignment="1">
      <alignment horizontal="center"/>
    </xf>
    <xf numFmtId="0" fontId="28" fillId="10" borderId="12" xfId="0" applyFont="1" applyFill="1" applyBorder="1" applyAlignment="1">
      <alignment horizontal="center"/>
    </xf>
    <xf numFmtId="0" fontId="28" fillId="10" borderId="11" xfId="0" applyFont="1" applyFill="1" applyBorder="1" applyAlignment="1">
      <alignment horizontal="center"/>
    </xf>
    <xf numFmtId="0" fontId="37" fillId="0" borderId="5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19" fillId="5" borderId="3" xfId="0" applyFont="1" applyFill="1" applyBorder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39" fillId="0" borderId="3" xfId="0" applyFont="1" applyBorder="1" applyAlignment="1">
      <alignment horizontal="center"/>
    </xf>
    <xf numFmtId="0" fontId="39" fillId="0" borderId="4" xfId="0" applyFont="1" applyBorder="1" applyAlignment="1">
      <alignment horizontal="center"/>
    </xf>
    <xf numFmtId="0" fontId="39" fillId="0" borderId="1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umok\Rend.m&#243;d\el&#337;ir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pló"/>
      <sheetName val="43."/>
      <sheetName val="egyeztető"/>
      <sheetName val="célt.a."/>
      <sheetName val="célt.ei."/>
      <sheetName val="pótigény"/>
      <sheetName val="melléklet"/>
      <sheetName val="levél1"/>
      <sheetName val="saj.levél."/>
      <sheetName val="átcs.levél"/>
      <sheetName val="e.levél"/>
      <sheetName val="gond.ö."/>
      <sheetName val="saját"/>
      <sheetName val="rend.kiért."/>
      <sheetName val="Munka1"/>
      <sheetName val="pénzforgalmi"/>
    </sheetNames>
    <sheetDataSet>
      <sheetData sheetId="1">
        <row r="88">
          <cell r="E88">
            <v>11329</v>
          </cell>
          <cell r="F88">
            <v>3947</v>
          </cell>
          <cell r="G88">
            <v>14473</v>
          </cell>
          <cell r="H88">
            <v>0</v>
          </cell>
          <cell r="J88">
            <v>1799</v>
          </cell>
          <cell r="L88">
            <v>0</v>
          </cell>
          <cell r="M88">
            <v>0</v>
          </cell>
          <cell r="X88">
            <v>0</v>
          </cell>
        </row>
        <row r="136">
          <cell r="E136">
            <v>1203</v>
          </cell>
          <cell r="F136">
            <v>468</v>
          </cell>
          <cell r="G136">
            <v>0</v>
          </cell>
          <cell r="H136">
            <v>0</v>
          </cell>
          <cell r="J136">
            <v>0</v>
          </cell>
          <cell r="L136">
            <v>0</v>
          </cell>
          <cell r="M136">
            <v>0</v>
          </cell>
          <cell r="X136">
            <v>0</v>
          </cell>
        </row>
        <row r="184"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J184">
            <v>-46359</v>
          </cell>
          <cell r="L184">
            <v>0</v>
          </cell>
          <cell r="M184">
            <v>0</v>
          </cell>
          <cell r="X184">
            <v>0</v>
          </cell>
        </row>
        <row r="232"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J232">
            <v>0</v>
          </cell>
          <cell r="L232">
            <v>0</v>
          </cell>
          <cell r="M232">
            <v>0</v>
          </cell>
          <cell r="X232">
            <v>0</v>
          </cell>
        </row>
        <row r="280">
          <cell r="E280">
            <v>0</v>
          </cell>
          <cell r="F280">
            <v>0</v>
          </cell>
          <cell r="G280">
            <v>30</v>
          </cell>
          <cell r="H280">
            <v>0</v>
          </cell>
          <cell r="J280">
            <v>0</v>
          </cell>
          <cell r="L280">
            <v>0</v>
          </cell>
          <cell r="M280">
            <v>0</v>
          </cell>
          <cell r="X280">
            <v>0</v>
          </cell>
        </row>
        <row r="328"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J328">
            <v>0</v>
          </cell>
          <cell r="L328">
            <v>0</v>
          </cell>
          <cell r="M328">
            <v>0</v>
          </cell>
          <cell r="X328">
            <v>0</v>
          </cell>
        </row>
        <row r="376">
          <cell r="E376">
            <v>0</v>
          </cell>
          <cell r="F376">
            <v>0</v>
          </cell>
          <cell r="G376">
            <v>20</v>
          </cell>
          <cell r="H376">
            <v>0</v>
          </cell>
          <cell r="J376">
            <v>0</v>
          </cell>
          <cell r="L376">
            <v>0</v>
          </cell>
          <cell r="M376">
            <v>0</v>
          </cell>
          <cell r="X376">
            <v>0</v>
          </cell>
        </row>
        <row r="424"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J424">
            <v>0</v>
          </cell>
          <cell r="L424">
            <v>0</v>
          </cell>
          <cell r="M424">
            <v>0</v>
          </cell>
          <cell r="X424">
            <v>0</v>
          </cell>
        </row>
        <row r="469"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J469">
            <v>0</v>
          </cell>
          <cell r="L469">
            <v>0</v>
          </cell>
          <cell r="M469">
            <v>0</v>
          </cell>
          <cell r="X469">
            <v>0</v>
          </cell>
        </row>
        <row r="515"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J515">
            <v>0</v>
          </cell>
          <cell r="L515">
            <v>0</v>
          </cell>
          <cell r="M515">
            <v>0</v>
          </cell>
          <cell r="X515">
            <v>0</v>
          </cell>
        </row>
      </sheetData>
      <sheetData sheetId="3">
        <row r="9">
          <cell r="G9">
            <v>0</v>
          </cell>
        </row>
        <row r="65">
          <cell r="U65">
            <v>-187</v>
          </cell>
          <cell r="AB65">
            <v>-30</v>
          </cell>
          <cell r="AI65">
            <v>0</v>
          </cell>
          <cell r="AP65">
            <v>0</v>
          </cell>
          <cell r="AW65">
            <v>0</v>
          </cell>
          <cell r="BD65">
            <v>-20</v>
          </cell>
          <cell r="BK65">
            <v>-10</v>
          </cell>
          <cell r="BR65">
            <v>0</v>
          </cell>
          <cell r="BY65">
            <v>-14747</v>
          </cell>
          <cell r="CF65">
            <v>-1532</v>
          </cell>
          <cell r="CM65">
            <v>0</v>
          </cell>
          <cell r="CT65">
            <v>0</v>
          </cell>
          <cell r="DA65">
            <v>0</v>
          </cell>
          <cell r="DH65">
            <v>0</v>
          </cell>
          <cell r="DO65">
            <v>-2</v>
          </cell>
          <cell r="DV65">
            <v>-429</v>
          </cell>
          <cell r="EC65">
            <v>0</v>
          </cell>
          <cell r="EJ65">
            <v>0</v>
          </cell>
          <cell r="FL65">
            <v>0</v>
          </cell>
          <cell r="FS65">
            <v>0</v>
          </cell>
          <cell r="FZ65">
            <v>0</v>
          </cell>
          <cell r="GG65">
            <v>0</v>
          </cell>
          <cell r="GN65">
            <v>0</v>
          </cell>
          <cell r="GU65">
            <v>0</v>
          </cell>
          <cell r="HB65">
            <v>0</v>
          </cell>
          <cell r="HI65">
            <v>0</v>
          </cell>
          <cell r="HP65">
            <v>0</v>
          </cell>
          <cell r="ID65">
            <v>0</v>
          </cell>
          <cell r="IK65">
            <v>0</v>
          </cell>
        </row>
        <row r="132">
          <cell r="AI132">
            <v>0</v>
          </cell>
          <cell r="AP132">
            <v>-478</v>
          </cell>
          <cell r="BR132">
            <v>0</v>
          </cell>
        </row>
      </sheetData>
      <sheetData sheetId="4">
        <row r="74">
          <cell r="D74">
            <v>0</v>
          </cell>
        </row>
        <row r="75">
          <cell r="D75">
            <v>0</v>
          </cell>
        </row>
        <row r="171">
          <cell r="D171">
            <v>0</v>
          </cell>
        </row>
        <row r="173">
          <cell r="D173">
            <v>0</v>
          </cell>
        </row>
      </sheetData>
      <sheetData sheetId="11">
        <row r="6">
          <cell r="D6">
            <v>776268</v>
          </cell>
          <cell r="G6">
            <v>249403</v>
          </cell>
          <cell r="M6">
            <v>164373</v>
          </cell>
          <cell r="P6">
            <v>0</v>
          </cell>
          <cell r="Y6">
            <v>977</v>
          </cell>
          <cell r="AE6">
            <v>0</v>
          </cell>
          <cell r="AN6">
            <v>0</v>
          </cell>
          <cell r="AQ6">
            <v>5570</v>
          </cell>
        </row>
        <row r="7">
          <cell r="D7">
            <v>93409</v>
          </cell>
          <cell r="G7">
            <v>30909</v>
          </cell>
          <cell r="M7">
            <v>16684</v>
          </cell>
          <cell r="P7">
            <v>0</v>
          </cell>
          <cell r="Y7">
            <v>0</v>
          </cell>
          <cell r="AE7">
            <v>0</v>
          </cell>
          <cell r="AN7">
            <v>0</v>
          </cell>
          <cell r="AQ7">
            <v>0</v>
          </cell>
        </row>
        <row r="8">
          <cell r="D8">
            <v>0</v>
          </cell>
          <cell r="G8">
            <v>0</v>
          </cell>
          <cell r="M8">
            <v>0</v>
          </cell>
          <cell r="P8">
            <v>0</v>
          </cell>
          <cell r="Y8">
            <v>774344</v>
          </cell>
          <cell r="AE8">
            <v>0</v>
          </cell>
          <cell r="AN8">
            <v>0</v>
          </cell>
          <cell r="AQ8">
            <v>0</v>
          </cell>
        </row>
        <row r="9">
          <cell r="D9">
            <v>0</v>
          </cell>
          <cell r="G9">
            <v>0</v>
          </cell>
          <cell r="M9">
            <v>0</v>
          </cell>
          <cell r="P9">
            <v>0</v>
          </cell>
          <cell r="Y9">
            <v>23815</v>
          </cell>
          <cell r="AE9">
            <v>0</v>
          </cell>
          <cell r="AN9">
            <v>0</v>
          </cell>
          <cell r="AQ9">
            <v>0</v>
          </cell>
        </row>
        <row r="10">
          <cell r="D10">
            <v>1352</v>
          </cell>
          <cell r="G10">
            <v>468</v>
          </cell>
          <cell r="M10">
            <v>2263</v>
          </cell>
          <cell r="P10">
            <v>0</v>
          </cell>
          <cell r="Y10">
            <v>0</v>
          </cell>
          <cell r="AE10">
            <v>0</v>
          </cell>
          <cell r="AN10">
            <v>0</v>
          </cell>
          <cell r="AQ10">
            <v>300</v>
          </cell>
        </row>
        <row r="11">
          <cell r="D11">
            <v>5402</v>
          </cell>
          <cell r="G11">
            <v>1803</v>
          </cell>
          <cell r="M11">
            <v>2242</v>
          </cell>
          <cell r="P11">
            <v>0</v>
          </cell>
          <cell r="Y11">
            <v>0</v>
          </cell>
          <cell r="AE11">
            <v>0</v>
          </cell>
          <cell r="AN11">
            <v>0</v>
          </cell>
          <cell r="AQ11">
            <v>405</v>
          </cell>
        </row>
        <row r="12">
          <cell r="D12">
            <v>2369</v>
          </cell>
          <cell r="G12">
            <v>601</v>
          </cell>
          <cell r="M12">
            <v>1316</v>
          </cell>
          <cell r="P12">
            <v>0</v>
          </cell>
          <cell r="Y12">
            <v>0</v>
          </cell>
          <cell r="AE12">
            <v>0</v>
          </cell>
          <cell r="AN12">
            <v>0</v>
          </cell>
          <cell r="AQ12">
            <v>0</v>
          </cell>
        </row>
        <row r="13">
          <cell r="D13">
            <v>1472</v>
          </cell>
          <cell r="G13">
            <v>442</v>
          </cell>
          <cell r="M13">
            <v>3326</v>
          </cell>
          <cell r="P13">
            <v>0</v>
          </cell>
          <cell r="Y13">
            <v>0</v>
          </cell>
          <cell r="AE13">
            <v>0</v>
          </cell>
          <cell r="AN13">
            <v>0</v>
          </cell>
          <cell r="AQ13">
            <v>0</v>
          </cell>
        </row>
        <row r="14">
          <cell r="D14">
            <v>480</v>
          </cell>
          <cell r="G14">
            <v>154</v>
          </cell>
          <cell r="M14">
            <v>1268</v>
          </cell>
          <cell r="P14">
            <v>0</v>
          </cell>
          <cell r="Y14">
            <v>0</v>
          </cell>
          <cell r="AE14">
            <v>0</v>
          </cell>
          <cell r="AN14">
            <v>0</v>
          </cell>
          <cell r="AQ14">
            <v>0</v>
          </cell>
        </row>
        <row r="15">
          <cell r="D15">
            <v>756</v>
          </cell>
          <cell r="G15">
            <v>219</v>
          </cell>
          <cell r="M15">
            <v>677</v>
          </cell>
          <cell r="P15">
            <v>0</v>
          </cell>
          <cell r="Y15">
            <v>0</v>
          </cell>
          <cell r="AE15">
            <v>0</v>
          </cell>
          <cell r="AN15">
            <v>0</v>
          </cell>
          <cell r="AQ15">
            <v>0</v>
          </cell>
        </row>
        <row r="37">
          <cell r="AQ37">
            <v>18607</v>
          </cell>
          <cell r="AR37">
            <v>23700</v>
          </cell>
          <cell r="AS37">
            <v>5093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47"/>
  <sheetViews>
    <sheetView zoomScale="75" zoomScaleNormal="75" zoomScaleSheetLayoutView="100" workbookViewId="0" topLeftCell="F5">
      <selection activeCell="M29" sqref="M29:M30"/>
    </sheetView>
  </sheetViews>
  <sheetFormatPr defaultColWidth="9.140625" defaultRowHeight="12.75"/>
  <cols>
    <col min="1" max="1" width="36.00390625" style="0" customWidth="1"/>
    <col min="2" max="2" width="9.8515625" style="0" customWidth="1"/>
    <col min="3" max="3" width="9.7109375" style="0" customWidth="1"/>
    <col min="4" max="4" width="9.28125" style="0" customWidth="1"/>
    <col min="5" max="5" width="8.00390625" style="0" customWidth="1"/>
    <col min="6" max="6" width="0.42578125" style="0" customWidth="1"/>
    <col min="7" max="7" width="31.421875" style="0" customWidth="1"/>
    <col min="8" max="8" width="8.8515625" style="0" customWidth="1"/>
    <col min="9" max="9" width="8.7109375" style="0" customWidth="1"/>
    <col min="10" max="10" width="8.8515625" style="0" customWidth="1"/>
    <col min="11" max="11" width="7.57421875" style="0" customWidth="1"/>
    <col min="12" max="12" width="0.2890625" style="0" customWidth="1"/>
    <col min="13" max="13" width="24.00390625" style="0" customWidth="1"/>
    <col min="14" max="14" width="9.8515625" style="0" customWidth="1"/>
    <col min="16" max="16" width="9.7109375" style="0" customWidth="1"/>
    <col min="17" max="17" width="7.8515625" style="0" customWidth="1"/>
  </cols>
  <sheetData>
    <row r="1" spans="1:18" ht="12.75">
      <c r="A1" s="74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</row>
    <row r="2" spans="1:18" ht="12.75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</row>
    <row r="3" spans="1:18" ht="15">
      <c r="A3" s="155"/>
      <c r="B3" s="190"/>
      <c r="C3" s="167"/>
      <c r="D3" s="93"/>
      <c r="E3" s="155"/>
      <c r="F3" s="73"/>
      <c r="G3" s="156"/>
      <c r="H3" s="189"/>
      <c r="I3" s="192"/>
      <c r="J3" s="193"/>
      <c r="K3" s="156"/>
      <c r="L3" s="73"/>
      <c r="M3" s="155"/>
      <c r="N3" s="190"/>
      <c r="O3" s="167"/>
      <c r="P3" s="93"/>
      <c r="Q3" s="198"/>
      <c r="R3" s="74"/>
    </row>
    <row r="4" spans="1:18" ht="15">
      <c r="A4" s="157"/>
      <c r="B4" s="171"/>
      <c r="C4" s="102" t="s">
        <v>493</v>
      </c>
      <c r="D4" s="101"/>
      <c r="E4" s="158" t="s">
        <v>494</v>
      </c>
      <c r="F4" s="73"/>
      <c r="G4" s="159"/>
      <c r="H4" s="194"/>
      <c r="I4" s="195" t="s">
        <v>493</v>
      </c>
      <c r="J4" s="196"/>
      <c r="K4" s="160" t="s">
        <v>494</v>
      </c>
      <c r="L4" s="73"/>
      <c r="M4" s="157"/>
      <c r="N4" s="171"/>
      <c r="O4" s="102" t="s">
        <v>493</v>
      </c>
      <c r="P4" s="101"/>
      <c r="Q4" s="199" t="s">
        <v>494</v>
      </c>
      <c r="R4" s="74"/>
    </row>
    <row r="5" spans="1:18" ht="15">
      <c r="A5" s="161" t="s">
        <v>495</v>
      </c>
      <c r="B5" s="162" t="s">
        <v>403</v>
      </c>
      <c r="C5" s="158" t="s">
        <v>533</v>
      </c>
      <c r="D5" s="158" t="s">
        <v>533</v>
      </c>
      <c r="E5" s="158" t="s">
        <v>497</v>
      </c>
      <c r="F5" s="73"/>
      <c r="G5" s="163" t="s">
        <v>498</v>
      </c>
      <c r="H5" s="164" t="s">
        <v>403</v>
      </c>
      <c r="I5" s="160" t="s">
        <v>533</v>
      </c>
      <c r="J5" s="160" t="s">
        <v>533</v>
      </c>
      <c r="K5" s="160" t="s">
        <v>497</v>
      </c>
      <c r="L5" s="73"/>
      <c r="M5" s="161" t="s">
        <v>499</v>
      </c>
      <c r="N5" s="200" t="s">
        <v>403</v>
      </c>
      <c r="O5" s="199" t="s">
        <v>533</v>
      </c>
      <c r="P5" s="199" t="s">
        <v>533</v>
      </c>
      <c r="Q5" s="199" t="s">
        <v>497</v>
      </c>
      <c r="R5" s="74"/>
    </row>
    <row r="6" spans="1:18" ht="15">
      <c r="A6" s="157"/>
      <c r="B6" s="191" t="s">
        <v>500</v>
      </c>
      <c r="C6" s="158" t="s">
        <v>500</v>
      </c>
      <c r="D6" s="158" t="s">
        <v>536</v>
      </c>
      <c r="E6" s="158" t="s">
        <v>501</v>
      </c>
      <c r="F6" s="73"/>
      <c r="G6" s="159"/>
      <c r="H6" s="197" t="s">
        <v>500</v>
      </c>
      <c r="I6" s="160" t="s">
        <v>500</v>
      </c>
      <c r="J6" s="160" t="s">
        <v>536</v>
      </c>
      <c r="K6" s="160" t="s">
        <v>501</v>
      </c>
      <c r="L6" s="73"/>
      <c r="M6" s="157"/>
      <c r="N6" s="201" t="s">
        <v>500</v>
      </c>
      <c r="O6" s="199" t="s">
        <v>500</v>
      </c>
      <c r="P6" s="199" t="s">
        <v>536</v>
      </c>
      <c r="Q6" s="199" t="s">
        <v>501</v>
      </c>
      <c r="R6" s="74"/>
    </row>
    <row r="7" spans="1:18" ht="15">
      <c r="A7" s="165"/>
      <c r="B7" s="165"/>
      <c r="C7" s="165"/>
      <c r="D7" s="165"/>
      <c r="E7" s="165"/>
      <c r="F7" s="73"/>
      <c r="G7" s="166"/>
      <c r="H7" s="166"/>
      <c r="I7" s="166"/>
      <c r="J7" s="166"/>
      <c r="K7" s="166"/>
      <c r="L7" s="73"/>
      <c r="M7" s="165"/>
      <c r="N7" s="202"/>
      <c r="O7" s="202"/>
      <c r="P7" s="202"/>
      <c r="Q7" s="202"/>
      <c r="R7" s="74"/>
    </row>
    <row r="8" spans="1:21" ht="12.75">
      <c r="A8" s="79" t="s">
        <v>502</v>
      </c>
      <c r="B8" s="82">
        <f>(B22)</f>
        <v>9772173</v>
      </c>
      <c r="C8" s="82">
        <f>(C22)</f>
        <v>10252092</v>
      </c>
      <c r="D8" s="82">
        <f>(D22)</f>
        <v>10536046</v>
      </c>
      <c r="E8" s="82">
        <f>(E22)</f>
        <v>283954</v>
      </c>
      <c r="F8" s="74"/>
      <c r="G8" s="79" t="s">
        <v>503</v>
      </c>
      <c r="H8" s="82">
        <f>(H22)</f>
        <v>122314</v>
      </c>
      <c r="I8" s="82">
        <f>(I22)</f>
        <v>255890</v>
      </c>
      <c r="J8" s="82">
        <f>(J22)</f>
        <v>272538</v>
      </c>
      <c r="K8" s="82">
        <f>(K22)</f>
        <v>16648</v>
      </c>
      <c r="L8" s="74"/>
      <c r="M8" s="79" t="s">
        <v>504</v>
      </c>
      <c r="N8" s="82">
        <f aca="true" t="shared" si="0" ref="N8:Q12">(B8+H8)</f>
        <v>9894487</v>
      </c>
      <c r="O8" s="82">
        <f t="shared" si="0"/>
        <v>10507982</v>
      </c>
      <c r="P8" s="82">
        <f t="shared" si="0"/>
        <v>10808584</v>
      </c>
      <c r="Q8" s="82">
        <f t="shared" si="0"/>
        <v>300602</v>
      </c>
      <c r="R8" s="74"/>
      <c r="S8" s="168"/>
      <c r="T8" s="168"/>
      <c r="U8" s="168"/>
    </row>
    <row r="9" spans="1:21" ht="12.75">
      <c r="A9" s="172" t="s">
        <v>505</v>
      </c>
      <c r="B9" s="309">
        <f>(B10-B8)</f>
        <v>-8350730</v>
      </c>
      <c r="C9" s="309">
        <f>(C10-C8)</f>
        <v>-8650691</v>
      </c>
      <c r="D9" s="309">
        <f>(D10-D8)</f>
        <v>-8857449</v>
      </c>
      <c r="E9" s="309">
        <f>(E10-E8)</f>
        <v>-206758</v>
      </c>
      <c r="F9" s="310"/>
      <c r="G9" s="172" t="s">
        <v>37</v>
      </c>
      <c r="H9" s="309">
        <f>(H10-H8)</f>
        <v>-26769</v>
      </c>
      <c r="I9" s="309">
        <f>(I10-I8)</f>
        <v>-71253</v>
      </c>
      <c r="J9" s="309">
        <f>(J10-J8)</f>
        <v>-91557</v>
      </c>
      <c r="K9" s="309">
        <f>(K10-K8)</f>
        <v>-20304</v>
      </c>
      <c r="L9" s="74"/>
      <c r="M9" s="80" t="s">
        <v>506</v>
      </c>
      <c r="N9" s="84">
        <f t="shared" si="0"/>
        <v>-8377499</v>
      </c>
      <c r="O9" s="84">
        <f t="shared" si="0"/>
        <v>-8721944</v>
      </c>
      <c r="P9" s="84">
        <f t="shared" si="0"/>
        <v>-8949006</v>
      </c>
      <c r="Q9" s="84">
        <f t="shared" si="0"/>
        <v>-227062</v>
      </c>
      <c r="R9" s="74"/>
      <c r="S9" s="168"/>
      <c r="T9" s="168"/>
      <c r="U9" s="168"/>
    </row>
    <row r="10" spans="1:21" ht="12.75">
      <c r="A10" s="85" t="s">
        <v>507</v>
      </c>
      <c r="B10" s="86">
        <f>mérleg!C4</f>
        <v>1421443</v>
      </c>
      <c r="C10" s="86">
        <f>mérleg!D4</f>
        <v>1601401</v>
      </c>
      <c r="D10" s="86">
        <f>mérleg!E4</f>
        <v>1678597</v>
      </c>
      <c r="E10" s="86">
        <f>mérleg!F4</f>
        <v>77196</v>
      </c>
      <c r="F10" s="74"/>
      <c r="G10" s="85" t="s">
        <v>36</v>
      </c>
      <c r="H10" s="86">
        <f>mérleg!C45</f>
        <v>95545</v>
      </c>
      <c r="I10" s="86">
        <f>mérleg!D45</f>
        <v>184637</v>
      </c>
      <c r="J10" s="86">
        <f>mérleg!E45</f>
        <v>180981</v>
      </c>
      <c r="K10" s="86">
        <f>mérleg!F45</f>
        <v>-3656</v>
      </c>
      <c r="L10" s="74"/>
      <c r="M10" s="85" t="s">
        <v>508</v>
      </c>
      <c r="N10" s="82">
        <f t="shared" si="0"/>
        <v>1516988</v>
      </c>
      <c r="O10" s="82">
        <f t="shared" si="0"/>
        <v>1786038</v>
      </c>
      <c r="P10" s="82">
        <f t="shared" si="0"/>
        <v>1859578</v>
      </c>
      <c r="Q10" s="82">
        <f t="shared" si="0"/>
        <v>73540</v>
      </c>
      <c r="R10" s="74"/>
      <c r="S10" s="168"/>
      <c r="T10" s="168"/>
      <c r="U10" s="168"/>
    </row>
    <row r="11" spans="1:21" ht="12.75">
      <c r="A11" s="80" t="s">
        <v>509</v>
      </c>
      <c r="B11" s="83">
        <f>mérleg!C42</f>
        <v>11830430</v>
      </c>
      <c r="C11" s="83">
        <f>mérleg!D42</f>
        <v>11853152</v>
      </c>
      <c r="D11" s="83">
        <f>mérleg!E42</f>
        <v>11893586</v>
      </c>
      <c r="E11" s="83">
        <f>mérleg!F42</f>
        <v>40434</v>
      </c>
      <c r="F11" s="83">
        <f>mérleg!G42</f>
        <v>0</v>
      </c>
      <c r="G11" s="80" t="s">
        <v>510</v>
      </c>
      <c r="H11" s="83">
        <f>mérleg!C66</f>
        <v>5834144</v>
      </c>
      <c r="I11" s="83">
        <f>mérleg!D66</f>
        <v>6008080</v>
      </c>
      <c r="J11" s="83">
        <f>mérleg!E66</f>
        <v>5851803</v>
      </c>
      <c r="K11" s="83">
        <f>mérleg!F66</f>
        <v>-156277</v>
      </c>
      <c r="L11" s="74"/>
      <c r="M11" s="81" t="s">
        <v>511</v>
      </c>
      <c r="N11" s="86">
        <f t="shared" si="0"/>
        <v>17664574</v>
      </c>
      <c r="O11" s="82">
        <f t="shared" si="0"/>
        <v>17861232</v>
      </c>
      <c r="P11" s="82">
        <f t="shared" si="0"/>
        <v>17745389</v>
      </c>
      <c r="Q11" s="82">
        <f t="shared" si="0"/>
        <v>-115843</v>
      </c>
      <c r="R11" s="74"/>
      <c r="S11" s="168"/>
      <c r="T11" s="168"/>
      <c r="U11" s="168"/>
    </row>
    <row r="12" spans="1:21" ht="12.75">
      <c r="A12" s="87" t="s">
        <v>512</v>
      </c>
      <c r="B12" s="86">
        <f>SUM(B10:B11)</f>
        <v>13251873</v>
      </c>
      <c r="C12" s="86">
        <f>SUM(C10:C11)</f>
        <v>13454553</v>
      </c>
      <c r="D12" s="86">
        <f>SUM(D10:D11)</f>
        <v>13572183</v>
      </c>
      <c r="E12" s="86">
        <f>SUM(E10:E11)</f>
        <v>117630</v>
      </c>
      <c r="F12" s="74"/>
      <c r="G12" s="87" t="s">
        <v>513</v>
      </c>
      <c r="H12" s="86">
        <f>SUM(H10:H11)</f>
        <v>5929689</v>
      </c>
      <c r="I12" s="86">
        <f>SUM(I10:I11)</f>
        <v>6192717</v>
      </c>
      <c r="J12" s="86">
        <f>SUM(J10:J11)</f>
        <v>6032784</v>
      </c>
      <c r="K12" s="86">
        <f>SUM(K10:K11)</f>
        <v>-159933</v>
      </c>
      <c r="L12" s="74"/>
      <c r="M12" s="87" t="s">
        <v>514</v>
      </c>
      <c r="N12" s="86">
        <f t="shared" si="0"/>
        <v>19181562</v>
      </c>
      <c r="O12" s="86">
        <f t="shared" si="0"/>
        <v>19647270</v>
      </c>
      <c r="P12" s="86">
        <f t="shared" si="0"/>
        <v>19604967</v>
      </c>
      <c r="Q12" s="86">
        <f t="shared" si="0"/>
        <v>-42303</v>
      </c>
      <c r="R12" s="74"/>
      <c r="S12" s="168"/>
      <c r="T12" s="168"/>
      <c r="U12" s="168"/>
    </row>
    <row r="13" spans="1:21" ht="12.75">
      <c r="A13" s="74"/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168"/>
      <c r="T13" s="168"/>
      <c r="U13" s="168"/>
    </row>
    <row r="14" spans="1:18" ht="15">
      <c r="A14" s="73"/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4"/>
    </row>
    <row r="15" spans="1:18" ht="15">
      <c r="A15" s="73"/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4"/>
    </row>
    <row r="16" spans="1:18" ht="15">
      <c r="A16" s="73"/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4"/>
    </row>
    <row r="17" spans="1:18" ht="15">
      <c r="A17" s="155"/>
      <c r="B17" s="190"/>
      <c r="C17" s="167"/>
      <c r="D17" s="93"/>
      <c r="E17" s="155"/>
      <c r="F17" s="73"/>
      <c r="G17" s="156"/>
      <c r="H17" s="190"/>
      <c r="I17" s="167"/>
      <c r="J17" s="93"/>
      <c r="K17" s="156"/>
      <c r="L17" s="73"/>
      <c r="M17" s="155"/>
      <c r="N17" s="190"/>
      <c r="O17" s="167"/>
      <c r="P17" s="93"/>
      <c r="Q17" s="198"/>
      <c r="R17" s="74"/>
    </row>
    <row r="18" spans="1:18" ht="15">
      <c r="A18" s="157"/>
      <c r="B18" s="171"/>
      <c r="C18" s="102" t="s">
        <v>493</v>
      </c>
      <c r="D18" s="101"/>
      <c r="E18" s="158" t="s">
        <v>494</v>
      </c>
      <c r="F18" s="73"/>
      <c r="G18" s="159"/>
      <c r="H18" s="171"/>
      <c r="I18" s="102" t="s">
        <v>493</v>
      </c>
      <c r="J18" s="101"/>
      <c r="K18" s="160" t="s">
        <v>494</v>
      </c>
      <c r="L18" s="73"/>
      <c r="M18" s="157"/>
      <c r="N18" s="171"/>
      <c r="O18" s="102" t="s">
        <v>493</v>
      </c>
      <c r="P18" s="101"/>
      <c r="Q18" s="199" t="s">
        <v>494</v>
      </c>
      <c r="R18" s="74"/>
    </row>
    <row r="19" spans="1:18" ht="15">
      <c r="A19" s="161" t="s">
        <v>515</v>
      </c>
      <c r="B19" s="162" t="s">
        <v>403</v>
      </c>
      <c r="C19" s="158" t="s">
        <v>533</v>
      </c>
      <c r="D19" s="158" t="s">
        <v>533</v>
      </c>
      <c r="E19" s="158" t="s">
        <v>497</v>
      </c>
      <c r="F19" s="73"/>
      <c r="G19" s="163" t="s">
        <v>516</v>
      </c>
      <c r="H19" s="164" t="s">
        <v>403</v>
      </c>
      <c r="I19" s="160" t="s">
        <v>533</v>
      </c>
      <c r="J19" s="160" t="s">
        <v>533</v>
      </c>
      <c r="K19" s="160" t="s">
        <v>497</v>
      </c>
      <c r="L19" s="73"/>
      <c r="M19" s="161" t="s">
        <v>517</v>
      </c>
      <c r="N19" s="200" t="s">
        <v>403</v>
      </c>
      <c r="O19" s="199" t="s">
        <v>533</v>
      </c>
      <c r="P19" s="199" t="s">
        <v>533</v>
      </c>
      <c r="Q19" s="199" t="s">
        <v>497</v>
      </c>
      <c r="R19" s="74"/>
    </row>
    <row r="20" spans="1:18" ht="15">
      <c r="A20" s="157"/>
      <c r="B20" s="191" t="s">
        <v>500</v>
      </c>
      <c r="C20" s="158" t="s">
        <v>500</v>
      </c>
      <c r="D20" s="158" t="s">
        <v>536</v>
      </c>
      <c r="E20" s="158" t="s">
        <v>501</v>
      </c>
      <c r="F20" s="73"/>
      <c r="G20" s="159"/>
      <c r="H20" s="197" t="s">
        <v>500</v>
      </c>
      <c r="I20" s="160" t="s">
        <v>500</v>
      </c>
      <c r="J20" s="160" t="s">
        <v>536</v>
      </c>
      <c r="K20" s="160" t="s">
        <v>501</v>
      </c>
      <c r="L20" s="73"/>
      <c r="M20" s="157"/>
      <c r="N20" s="201" t="s">
        <v>500</v>
      </c>
      <c r="O20" s="199" t="s">
        <v>500</v>
      </c>
      <c r="P20" s="199" t="s">
        <v>536</v>
      </c>
      <c r="Q20" s="199" t="s">
        <v>501</v>
      </c>
      <c r="R20" s="74"/>
    </row>
    <row r="21" spans="1:18" ht="15">
      <c r="A21" s="165"/>
      <c r="B21" s="165"/>
      <c r="C21" s="165"/>
      <c r="D21" s="165"/>
      <c r="E21" s="165"/>
      <c r="F21" s="73"/>
      <c r="G21" s="166"/>
      <c r="H21" s="166"/>
      <c r="I21" s="166"/>
      <c r="J21" s="166"/>
      <c r="K21" s="166"/>
      <c r="L21" s="73"/>
      <c r="M21" s="165"/>
      <c r="N21" s="202"/>
      <c r="O21" s="202"/>
      <c r="P21" s="202"/>
      <c r="Q21" s="202"/>
      <c r="R21" s="74"/>
    </row>
    <row r="22" spans="1:18" ht="12.75">
      <c r="A22" s="85" t="s">
        <v>518</v>
      </c>
      <c r="B22" s="86">
        <f>mérleg!C80</f>
        <v>9772173</v>
      </c>
      <c r="C22" s="86">
        <f>mérleg!D80</f>
        <v>10252092</v>
      </c>
      <c r="D22" s="86">
        <f>mérleg!E80</f>
        <v>10536046</v>
      </c>
      <c r="E22" s="86">
        <f>mérleg!F80</f>
        <v>283954</v>
      </c>
      <c r="F22" s="74"/>
      <c r="G22" s="85" t="s">
        <v>519</v>
      </c>
      <c r="H22" s="86">
        <f>mérleg!C112</f>
        <v>122314</v>
      </c>
      <c r="I22" s="86">
        <f>mérleg!D112</f>
        <v>255890</v>
      </c>
      <c r="J22" s="86">
        <f>mérleg!E112</f>
        <v>272538</v>
      </c>
      <c r="K22" s="86">
        <f>mérleg!F112</f>
        <v>16648</v>
      </c>
      <c r="L22" s="74"/>
      <c r="M22" s="85" t="s">
        <v>520</v>
      </c>
      <c r="N22" s="82">
        <f aca="true" t="shared" si="1" ref="N22:Q26">(B22+H22)</f>
        <v>9894487</v>
      </c>
      <c r="O22" s="82">
        <f t="shared" si="1"/>
        <v>10507982</v>
      </c>
      <c r="P22" s="82">
        <f t="shared" si="1"/>
        <v>10808584</v>
      </c>
      <c r="Q22" s="82">
        <f t="shared" si="1"/>
        <v>300602</v>
      </c>
      <c r="R22" s="74"/>
    </row>
    <row r="23" spans="1:18" ht="12.75">
      <c r="A23" s="80" t="s">
        <v>521</v>
      </c>
      <c r="B23" s="83">
        <f>(B25)+(-B24)</f>
        <v>12225509</v>
      </c>
      <c r="C23" s="83">
        <f>(C25)+(-C24)</f>
        <v>12111111</v>
      </c>
      <c r="D23" s="83">
        <f>(D25)+(-D24)</f>
        <v>12055173</v>
      </c>
      <c r="E23" s="83">
        <f>(E25)+(-E24)</f>
        <v>-55938</v>
      </c>
      <c r="F23" s="74"/>
      <c r="G23" s="80" t="s">
        <v>522</v>
      </c>
      <c r="H23" s="83">
        <f>(H25)+(-H24)</f>
        <v>6765172</v>
      </c>
      <c r="I23" s="83">
        <f>(I25)+(-I24)</f>
        <v>7090365</v>
      </c>
      <c r="J23" s="83">
        <f>(J25)+(-J24)</f>
        <v>7028602</v>
      </c>
      <c r="K23" s="83">
        <f>(K25)+(-K24)</f>
        <v>-61763</v>
      </c>
      <c r="L23" s="74"/>
      <c r="M23" s="80" t="s">
        <v>523</v>
      </c>
      <c r="N23" s="82">
        <f t="shared" si="1"/>
        <v>18990681</v>
      </c>
      <c r="O23" s="82">
        <f t="shared" si="1"/>
        <v>19201476</v>
      </c>
      <c r="P23" s="82">
        <f t="shared" si="1"/>
        <v>19083775</v>
      </c>
      <c r="Q23" s="82">
        <f t="shared" si="1"/>
        <v>-117701</v>
      </c>
      <c r="R23" s="74"/>
    </row>
    <row r="24" spans="1:18" ht="12.75">
      <c r="A24" s="80" t="s">
        <v>524</v>
      </c>
      <c r="B24" s="83">
        <f>(B9)</f>
        <v>-8350730</v>
      </c>
      <c r="C24" s="83">
        <f>(C9)</f>
        <v>-8650691</v>
      </c>
      <c r="D24" s="83">
        <f>(D9)</f>
        <v>-8857449</v>
      </c>
      <c r="E24" s="83">
        <f>(E9)</f>
        <v>-206758</v>
      </c>
      <c r="F24" s="74"/>
      <c r="G24" s="80" t="s">
        <v>525</v>
      </c>
      <c r="H24" s="83">
        <f>(H9)</f>
        <v>-26769</v>
      </c>
      <c r="I24" s="83">
        <f>(I9)</f>
        <v>-71253</v>
      </c>
      <c r="J24" s="83">
        <f>(J9)</f>
        <v>-91557</v>
      </c>
      <c r="K24" s="83">
        <f>(K9)</f>
        <v>-20304</v>
      </c>
      <c r="L24" s="74"/>
      <c r="M24" s="80" t="s">
        <v>506</v>
      </c>
      <c r="N24" s="84">
        <f t="shared" si="1"/>
        <v>-8377499</v>
      </c>
      <c r="O24" s="84">
        <f t="shared" si="1"/>
        <v>-8721944</v>
      </c>
      <c r="P24" s="84">
        <f t="shared" si="1"/>
        <v>-8949006</v>
      </c>
      <c r="Q24" s="84">
        <f t="shared" si="1"/>
        <v>-227062</v>
      </c>
      <c r="R24" s="74"/>
    </row>
    <row r="25" spans="1:18" ht="15" customHeight="1">
      <c r="A25" s="85" t="s">
        <v>526</v>
      </c>
      <c r="B25" s="86">
        <f>mérleg!C107</f>
        <v>3874779</v>
      </c>
      <c r="C25" s="86">
        <f>mérleg!D107</f>
        <v>3460420</v>
      </c>
      <c r="D25" s="86">
        <f>mérleg!E107</f>
        <v>3197724</v>
      </c>
      <c r="E25" s="86">
        <f>mérleg!F107</f>
        <v>-262696</v>
      </c>
      <c r="F25" s="74"/>
      <c r="G25" s="85" t="s">
        <v>527</v>
      </c>
      <c r="H25" s="86">
        <f>mérleg!C132</f>
        <v>6738403</v>
      </c>
      <c r="I25" s="86">
        <f>mérleg!D132</f>
        <v>7019112</v>
      </c>
      <c r="J25" s="86">
        <f>mérleg!E132</f>
        <v>6937045</v>
      </c>
      <c r="K25" s="86">
        <f>mérleg!F132</f>
        <v>-82067</v>
      </c>
      <c r="L25" s="74"/>
      <c r="M25" s="85" t="s">
        <v>528</v>
      </c>
      <c r="N25" s="86">
        <f t="shared" si="1"/>
        <v>10613182</v>
      </c>
      <c r="O25" s="86">
        <f t="shared" si="1"/>
        <v>10479532</v>
      </c>
      <c r="P25" s="86">
        <f t="shared" si="1"/>
        <v>10134769</v>
      </c>
      <c r="Q25" s="86">
        <f t="shared" si="1"/>
        <v>-344763</v>
      </c>
      <c r="R25" s="74"/>
    </row>
    <row r="26" spans="1:18" ht="12.75" hidden="1">
      <c r="A26" s="184" t="s">
        <v>405</v>
      </c>
      <c r="B26" s="185">
        <f>mérleg!C108</f>
        <v>0</v>
      </c>
      <c r="C26" s="185">
        <f>mérleg!D108</f>
        <v>0</v>
      </c>
      <c r="D26" s="185">
        <f>mérleg!E108</f>
        <v>0</v>
      </c>
      <c r="E26" s="185">
        <f>mérleg!F108</f>
        <v>0</v>
      </c>
      <c r="F26" s="184"/>
      <c r="G26" s="184" t="s">
        <v>406</v>
      </c>
      <c r="H26" s="185">
        <f>mérleg!C133</f>
        <v>0</v>
      </c>
      <c r="I26" s="185">
        <f>mérleg!D133</f>
        <v>0</v>
      </c>
      <c r="J26" s="185">
        <f>mérleg!E133</f>
        <v>0</v>
      </c>
      <c r="K26" s="185">
        <f>mérleg!F133</f>
        <v>0</v>
      </c>
      <c r="L26" s="185">
        <f>mérleg!G133</f>
        <v>0</v>
      </c>
      <c r="M26" s="184" t="s">
        <v>407</v>
      </c>
      <c r="N26" s="323">
        <f t="shared" si="1"/>
        <v>0</v>
      </c>
      <c r="O26" s="323">
        <f t="shared" si="1"/>
        <v>0</v>
      </c>
      <c r="P26" s="323">
        <f t="shared" si="1"/>
        <v>0</v>
      </c>
      <c r="Q26" s="323">
        <f t="shared" si="1"/>
        <v>0</v>
      </c>
      <c r="R26" s="74"/>
    </row>
    <row r="27" spans="1:19" ht="12.75">
      <c r="A27" s="87" t="s">
        <v>529</v>
      </c>
      <c r="B27" s="86">
        <f>(B22+B25+B26)</f>
        <v>13646952</v>
      </c>
      <c r="C27" s="86">
        <f>(C22+C25+C26)</f>
        <v>13712512</v>
      </c>
      <c r="D27" s="86">
        <f>(D22+D25+D26)</f>
        <v>13733770</v>
      </c>
      <c r="E27" s="86">
        <f>(E22+E25+E26)</f>
        <v>21258</v>
      </c>
      <c r="F27" s="74"/>
      <c r="G27" s="87" t="s">
        <v>530</v>
      </c>
      <c r="H27" s="86">
        <f>(H22+H25+H26)</f>
        <v>6860717</v>
      </c>
      <c r="I27" s="86">
        <f>(I22+I25+I26)</f>
        <v>7275002</v>
      </c>
      <c r="J27" s="86">
        <f>(J22+J25+J26)</f>
        <v>7209583</v>
      </c>
      <c r="K27" s="86">
        <f>(K22+K25+K26)</f>
        <v>-65419</v>
      </c>
      <c r="L27" s="74"/>
      <c r="M27" s="87" t="s">
        <v>531</v>
      </c>
      <c r="N27" s="86">
        <f>(N22+N25+N26)</f>
        <v>20507669</v>
      </c>
      <c r="O27" s="86">
        <f>(O22+O25+O26)</f>
        <v>20987514</v>
      </c>
      <c r="P27" s="86">
        <f>(P22+P25+P26)</f>
        <v>20943353</v>
      </c>
      <c r="Q27" s="86">
        <f>(Q22+Q25+Q26)</f>
        <v>-44161</v>
      </c>
      <c r="R27" s="74"/>
      <c r="S27" s="74"/>
    </row>
    <row r="28" spans="1:19" ht="12.75">
      <c r="A28" s="88"/>
      <c r="B28" s="88"/>
      <c r="C28" s="89"/>
      <c r="D28" s="89"/>
      <c r="E28" s="89"/>
      <c r="F28" s="74"/>
      <c r="G28" s="88"/>
      <c r="H28" s="88"/>
      <c r="I28" s="89"/>
      <c r="J28" s="89"/>
      <c r="K28" s="89"/>
      <c r="L28" s="74"/>
      <c r="M28" s="88"/>
      <c r="N28" s="88"/>
      <c r="O28" s="89"/>
      <c r="P28" s="89"/>
      <c r="Q28" s="89"/>
      <c r="R28" s="74"/>
      <c r="S28" s="74"/>
    </row>
    <row r="29" spans="1:18" ht="12.75">
      <c r="A29" s="88"/>
      <c r="B29" s="88"/>
      <c r="C29" s="89"/>
      <c r="D29" s="89"/>
      <c r="E29" s="89"/>
      <c r="F29" s="74"/>
      <c r="G29" s="88"/>
      <c r="H29" s="88"/>
      <c r="I29" s="89"/>
      <c r="J29" s="89"/>
      <c r="K29" s="89"/>
      <c r="L29" s="74"/>
      <c r="M29" s="88"/>
      <c r="N29" s="88"/>
      <c r="O29" s="89"/>
      <c r="P29" s="89"/>
      <c r="Q29" s="89"/>
      <c r="R29" s="74"/>
    </row>
    <row r="30" spans="1:18" ht="12.75">
      <c r="A30" s="88"/>
      <c r="B30" s="88"/>
      <c r="C30" s="89"/>
      <c r="D30" s="89"/>
      <c r="E30" s="89"/>
      <c r="F30" s="74"/>
      <c r="G30" s="88"/>
      <c r="H30" s="88"/>
      <c r="I30" s="89"/>
      <c r="J30" s="89"/>
      <c r="K30" s="89"/>
      <c r="L30" s="74"/>
      <c r="M30" s="88"/>
      <c r="N30" s="88"/>
      <c r="O30" s="89"/>
      <c r="P30" s="89"/>
      <c r="Q30" s="89"/>
      <c r="R30" s="74"/>
    </row>
    <row r="31" spans="1:18" ht="12.75">
      <c r="A31" s="88"/>
      <c r="B31" s="88"/>
      <c r="C31" s="89"/>
      <c r="D31" s="89"/>
      <c r="E31" s="89"/>
      <c r="F31" s="74"/>
      <c r="G31" s="88"/>
      <c r="H31" s="88"/>
      <c r="I31" s="89"/>
      <c r="J31" s="89"/>
      <c r="K31" s="89"/>
      <c r="L31" s="74"/>
      <c r="M31" s="88"/>
      <c r="N31" s="88"/>
      <c r="O31" s="89"/>
      <c r="P31" s="89"/>
      <c r="Q31" s="89"/>
      <c r="R31" s="74"/>
    </row>
    <row r="32" spans="1:18" ht="12.75">
      <c r="A32" s="74"/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</row>
    <row r="33" spans="1:18" ht="15">
      <c r="A33" s="126"/>
      <c r="B33" s="190"/>
      <c r="C33" s="167"/>
      <c r="D33" s="93"/>
      <c r="E33" s="155"/>
      <c r="F33" s="74"/>
      <c r="G33" s="130"/>
      <c r="H33" s="190"/>
      <c r="I33" s="167"/>
      <c r="J33" s="93"/>
      <c r="K33" s="156"/>
      <c r="L33" s="74"/>
      <c r="M33" s="126"/>
      <c r="N33" s="190"/>
      <c r="O33" s="167"/>
      <c r="P33" s="93"/>
      <c r="Q33" s="198"/>
      <c r="R33" s="74"/>
    </row>
    <row r="34" spans="1:18" ht="15">
      <c r="A34" s="127"/>
      <c r="B34" s="171"/>
      <c r="C34" s="102" t="s">
        <v>493</v>
      </c>
      <c r="D34" s="101"/>
      <c r="E34" s="158" t="s">
        <v>494</v>
      </c>
      <c r="F34" s="74"/>
      <c r="G34" s="97"/>
      <c r="H34" s="171"/>
      <c r="I34" s="102" t="s">
        <v>493</v>
      </c>
      <c r="J34" s="101"/>
      <c r="K34" s="160" t="s">
        <v>494</v>
      </c>
      <c r="L34" s="74"/>
      <c r="M34" s="127"/>
      <c r="N34" s="171"/>
      <c r="O34" s="102" t="s">
        <v>493</v>
      </c>
      <c r="P34" s="101"/>
      <c r="Q34" s="199" t="s">
        <v>494</v>
      </c>
      <c r="R34" s="74"/>
    </row>
    <row r="35" spans="1:18" ht="15">
      <c r="A35" s="128" t="s">
        <v>532</v>
      </c>
      <c r="B35" s="162" t="s">
        <v>403</v>
      </c>
      <c r="C35" s="158" t="s">
        <v>533</v>
      </c>
      <c r="D35" s="158" t="s">
        <v>533</v>
      </c>
      <c r="E35" s="158" t="s">
        <v>497</v>
      </c>
      <c r="F35" s="74"/>
      <c r="G35" s="131" t="s">
        <v>534</v>
      </c>
      <c r="H35" s="164" t="s">
        <v>403</v>
      </c>
      <c r="I35" s="160" t="s">
        <v>533</v>
      </c>
      <c r="J35" s="160" t="s">
        <v>533</v>
      </c>
      <c r="K35" s="160" t="s">
        <v>497</v>
      </c>
      <c r="L35" s="74"/>
      <c r="M35" s="128" t="s">
        <v>535</v>
      </c>
      <c r="N35" s="200" t="s">
        <v>403</v>
      </c>
      <c r="O35" s="199" t="s">
        <v>533</v>
      </c>
      <c r="P35" s="199" t="s">
        <v>533</v>
      </c>
      <c r="Q35" s="199" t="s">
        <v>497</v>
      </c>
      <c r="R35" s="74"/>
    </row>
    <row r="36" spans="1:18" ht="15">
      <c r="A36" s="127"/>
      <c r="B36" s="191" t="s">
        <v>500</v>
      </c>
      <c r="C36" s="158" t="s">
        <v>500</v>
      </c>
      <c r="D36" s="158" t="s">
        <v>536</v>
      </c>
      <c r="E36" s="158" t="s">
        <v>501</v>
      </c>
      <c r="F36" s="74"/>
      <c r="G36" s="97"/>
      <c r="H36" s="197" t="s">
        <v>500</v>
      </c>
      <c r="I36" s="160" t="s">
        <v>500</v>
      </c>
      <c r="J36" s="160" t="s">
        <v>536</v>
      </c>
      <c r="K36" s="160" t="s">
        <v>501</v>
      </c>
      <c r="L36" s="74"/>
      <c r="M36" s="127"/>
      <c r="N36" s="201" t="s">
        <v>500</v>
      </c>
      <c r="O36" s="199" t="s">
        <v>500</v>
      </c>
      <c r="P36" s="199" t="s">
        <v>536</v>
      </c>
      <c r="Q36" s="199" t="s">
        <v>501</v>
      </c>
      <c r="R36" s="74"/>
    </row>
    <row r="37" spans="1:18" ht="15">
      <c r="A37" s="129"/>
      <c r="B37" s="165"/>
      <c r="C37" s="165"/>
      <c r="D37" s="165"/>
      <c r="E37" s="165"/>
      <c r="F37" s="74"/>
      <c r="G37" s="99"/>
      <c r="H37" s="166"/>
      <c r="I37" s="166"/>
      <c r="J37" s="166"/>
      <c r="K37" s="166"/>
      <c r="L37" s="74"/>
      <c r="M37" s="129"/>
      <c r="N37" s="202"/>
      <c r="O37" s="202"/>
      <c r="P37" s="202"/>
      <c r="Q37" s="202"/>
      <c r="R37" s="74"/>
    </row>
    <row r="38" spans="1:42" ht="12.75">
      <c r="A38" s="85" t="s">
        <v>537</v>
      </c>
      <c r="B38" s="86">
        <f>(B12-B27)</f>
        <v>-395079</v>
      </c>
      <c r="C38" s="86">
        <f>(C12-C27)</f>
        <v>-257959</v>
      </c>
      <c r="D38" s="86">
        <f>(D12-D27)</f>
        <v>-161587</v>
      </c>
      <c r="E38" s="86">
        <f>(E12-E27)</f>
        <v>96372</v>
      </c>
      <c r="F38" s="74"/>
      <c r="G38" s="85" t="s">
        <v>538</v>
      </c>
      <c r="H38" s="86">
        <f>(H12-H27)</f>
        <v>-931028</v>
      </c>
      <c r="I38" s="86">
        <f>(I12-I27)</f>
        <v>-1082285</v>
      </c>
      <c r="J38" s="86">
        <f>(J12-J27)</f>
        <v>-1176799</v>
      </c>
      <c r="K38" s="86">
        <f>(K12-K27)</f>
        <v>-94514</v>
      </c>
      <c r="L38" s="74"/>
      <c r="M38" s="85" t="s">
        <v>539</v>
      </c>
      <c r="N38" s="86">
        <f>(N12-N27)</f>
        <v>-1326107</v>
      </c>
      <c r="O38" s="86">
        <f>(O12-O27)</f>
        <v>-1340244</v>
      </c>
      <c r="P38" s="86">
        <f>(P12-P27)</f>
        <v>-1338386</v>
      </c>
      <c r="Q38" s="86">
        <f>(Q12-Q27)</f>
        <v>1858</v>
      </c>
      <c r="R38" s="74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</row>
    <row r="39" spans="1:18" ht="15">
      <c r="A39" s="76" t="s">
        <v>501</v>
      </c>
      <c r="B39" s="76"/>
      <c r="C39" s="75"/>
      <c r="D39" s="75"/>
      <c r="E39" s="75"/>
      <c r="F39" s="73"/>
      <c r="G39" s="76"/>
      <c r="H39" s="76"/>
      <c r="I39" s="75"/>
      <c r="J39" s="75"/>
      <c r="K39" s="75"/>
      <c r="L39" s="73"/>
      <c r="M39" s="77"/>
      <c r="N39" s="77"/>
      <c r="O39" s="75"/>
      <c r="P39" s="75"/>
      <c r="Q39" s="75"/>
      <c r="R39" s="74"/>
    </row>
    <row r="40" spans="1:18" ht="15">
      <c r="A40" s="76"/>
      <c r="B40" s="76"/>
      <c r="C40" s="75"/>
      <c r="D40" s="75"/>
      <c r="E40" s="75"/>
      <c r="F40" s="73"/>
      <c r="G40" s="76"/>
      <c r="H40" s="76"/>
      <c r="I40" s="75"/>
      <c r="J40" s="75"/>
      <c r="K40" s="75"/>
      <c r="L40" s="73"/>
      <c r="M40" s="76"/>
      <c r="N40" s="76"/>
      <c r="O40" s="75"/>
      <c r="P40" s="75"/>
      <c r="Q40" s="75"/>
      <c r="R40" s="74"/>
    </row>
    <row r="41" spans="1:18" ht="15">
      <c r="A41" s="187" t="s">
        <v>224</v>
      </c>
      <c r="B41" s="187"/>
      <c r="C41" s="75"/>
      <c r="D41" s="75"/>
      <c r="E41" s="75"/>
      <c r="F41" s="73"/>
      <c r="G41" s="76"/>
      <c r="H41" s="76"/>
      <c r="I41" s="75"/>
      <c r="J41" s="75"/>
      <c r="K41" s="75"/>
      <c r="L41" s="73"/>
      <c r="M41" s="76"/>
      <c r="N41" s="76"/>
      <c r="O41" s="75"/>
      <c r="P41" s="75"/>
      <c r="Q41" s="75"/>
      <c r="R41" s="74"/>
    </row>
    <row r="42" spans="1:18" ht="15">
      <c r="A42" s="103" t="s">
        <v>225</v>
      </c>
      <c r="B42" s="103"/>
      <c r="C42" s="73"/>
      <c r="D42" s="73"/>
      <c r="E42" s="73"/>
      <c r="F42" s="73"/>
      <c r="G42" s="73"/>
      <c r="H42" s="73"/>
      <c r="I42" s="78"/>
      <c r="J42" s="78"/>
      <c r="K42" s="78"/>
      <c r="L42" s="73"/>
      <c r="M42" s="78"/>
      <c r="N42" s="78"/>
      <c r="O42" s="78"/>
      <c r="P42" s="78"/>
      <c r="Q42" s="78"/>
      <c r="R42" s="74"/>
    </row>
    <row r="43" spans="1:18" ht="15">
      <c r="A43" s="73"/>
      <c r="B43" s="73"/>
      <c r="C43" s="73"/>
      <c r="D43" s="73"/>
      <c r="E43" s="73"/>
      <c r="F43" s="73"/>
      <c r="G43" s="73"/>
      <c r="H43" s="73"/>
      <c r="I43" s="78"/>
      <c r="J43" s="78"/>
      <c r="K43" s="78"/>
      <c r="L43" s="73"/>
      <c r="M43" s="78"/>
      <c r="N43" s="78"/>
      <c r="O43" s="78"/>
      <c r="P43" s="78"/>
      <c r="Q43" s="78"/>
      <c r="R43" s="74"/>
    </row>
    <row r="44" spans="1:18" ht="15">
      <c r="A44" s="73"/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8"/>
      <c r="P44" s="73"/>
      <c r="Q44" s="73"/>
      <c r="R44" s="74"/>
    </row>
    <row r="45" spans="1:17" ht="15">
      <c r="A45" s="59"/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</row>
    <row r="46" spans="1:17" ht="15">
      <c r="A46" s="59"/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</row>
    <row r="47" spans="1:17" ht="15">
      <c r="A47" s="59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blackAndWhite="1" horizontalDpi="300" verticalDpi="300" orientation="landscape" paperSize="9" scale="65" r:id="rId1"/>
  <headerFooter alignWithMargins="0">
    <oddHeader>&amp;C&amp;"Times New Roman CE,Normál"3/3.
Működési és felhalmozási költségvetés egyensúlyának
alakulása&amp;R&amp;"Times New Roman CE,Normál"1. sz. melléklet
58/2003.(XII.17.)sz.önk.rendelethez
(ezer ft-ban)</oddHeader>
    <oddFooter>&amp;L&amp;"Times New Roman CE,Normál"&amp;8&amp;D/&amp;T
Molnár György
gazdasági igazgató&amp;C&amp;"Times New Roman,Normál"
&amp;"Times New Roman CE,Normál"&amp;8&amp;F/&amp;A/Ráczné&amp;R
&amp;"Times New Roman CE,Normál"&amp;8............/............oldal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53"/>
  <sheetViews>
    <sheetView zoomScale="75" zoomScaleNormal="75" zoomScaleSheetLayoutView="75" workbookViewId="0" topLeftCell="A50">
      <selection activeCell="F120" sqref="F120"/>
    </sheetView>
  </sheetViews>
  <sheetFormatPr defaultColWidth="9.140625" defaultRowHeight="12.75"/>
  <cols>
    <col min="1" max="1" width="7.7109375" style="0" customWidth="1"/>
    <col min="2" max="2" width="58.140625" style="0" customWidth="1"/>
    <col min="3" max="3" width="12.57421875" style="0" customWidth="1"/>
    <col min="4" max="4" width="13.140625" style="0" customWidth="1"/>
    <col min="5" max="5" width="12.57421875" style="0" customWidth="1"/>
    <col min="6" max="6" width="10.140625" style="0" customWidth="1"/>
  </cols>
  <sheetData>
    <row r="1" spans="1:6" ht="12.75">
      <c r="A1" s="96" t="s">
        <v>540</v>
      </c>
      <c r="B1" s="42" t="s">
        <v>501</v>
      </c>
      <c r="C1" s="24" t="s">
        <v>403</v>
      </c>
      <c r="D1" s="96" t="s">
        <v>496</v>
      </c>
      <c r="E1" s="132" t="s">
        <v>904</v>
      </c>
      <c r="F1" s="132" t="s">
        <v>494</v>
      </c>
    </row>
    <row r="2" spans="1:6" ht="12.75">
      <c r="A2" s="98" t="s">
        <v>541</v>
      </c>
      <c r="B2" s="25" t="s">
        <v>542</v>
      </c>
      <c r="C2" s="25" t="s">
        <v>543</v>
      </c>
      <c r="D2" s="98" t="s">
        <v>543</v>
      </c>
      <c r="E2" s="133" t="s">
        <v>543</v>
      </c>
      <c r="F2" s="133" t="s">
        <v>497</v>
      </c>
    </row>
    <row r="3" spans="1:6" ht="13.5">
      <c r="A3" s="152"/>
      <c r="B3" s="11" t="s">
        <v>495</v>
      </c>
      <c r="C3" s="11"/>
      <c r="D3" s="134"/>
      <c r="E3" s="135"/>
      <c r="F3" s="136"/>
    </row>
    <row r="4" spans="1:6" ht="12.75">
      <c r="A4" s="153">
        <v>1</v>
      </c>
      <c r="B4" s="43" t="s">
        <v>260</v>
      </c>
      <c r="C4" s="137">
        <f>SUM(C5:C8)</f>
        <v>1421443</v>
      </c>
      <c r="D4" s="137">
        <f>SUM(D5:D8)</f>
        <v>1601401</v>
      </c>
      <c r="E4" s="137">
        <f>SUM(E5:E8)</f>
        <v>1678597</v>
      </c>
      <c r="F4" s="138">
        <f>SUM(F5:F8)</f>
        <v>77196</v>
      </c>
    </row>
    <row r="5" spans="1:6" ht="12.75">
      <c r="A5" s="259">
        <v>1.1</v>
      </c>
      <c r="B5" s="260" t="s">
        <v>32</v>
      </c>
      <c r="C5" s="260">
        <v>1070875</v>
      </c>
      <c r="D5" s="262">
        <v>1110052</v>
      </c>
      <c r="E5" s="82">
        <f>(D5+F5)</f>
        <v>1127914</v>
      </c>
      <c r="F5" s="262">
        <v>17862</v>
      </c>
    </row>
    <row r="6" spans="1:6" ht="12.75">
      <c r="A6" s="261">
        <v>1.2</v>
      </c>
      <c r="B6" s="258" t="s">
        <v>33</v>
      </c>
      <c r="C6" s="258">
        <v>209459</v>
      </c>
      <c r="D6" s="263">
        <v>190620</v>
      </c>
      <c r="E6" s="83">
        <f>(D6+F6)</f>
        <v>190620</v>
      </c>
      <c r="F6" s="263">
        <v>0</v>
      </c>
    </row>
    <row r="7" spans="1:6" ht="12.75">
      <c r="A7" s="261">
        <v>1.3</v>
      </c>
      <c r="B7" s="258" t="s">
        <v>34</v>
      </c>
      <c r="C7" s="258">
        <v>42188</v>
      </c>
      <c r="D7" s="263">
        <v>100640</v>
      </c>
      <c r="E7" s="83">
        <f>(D7+F7)</f>
        <v>156797</v>
      </c>
      <c r="F7" s="263">
        <v>56157</v>
      </c>
    </row>
    <row r="8" spans="1:6" ht="12.75">
      <c r="A8" s="264">
        <v>1.4</v>
      </c>
      <c r="B8" s="265" t="s">
        <v>469</v>
      </c>
      <c r="C8" s="265">
        <v>98921</v>
      </c>
      <c r="D8" s="266">
        <v>200089</v>
      </c>
      <c r="E8" s="84">
        <f>(D8+F8)</f>
        <v>203266</v>
      </c>
      <c r="F8" s="266">
        <v>3177</v>
      </c>
    </row>
    <row r="9" spans="1:6" ht="12.75">
      <c r="A9" s="267">
        <v>2.1</v>
      </c>
      <c r="B9" s="268" t="s">
        <v>544</v>
      </c>
      <c r="C9" s="82">
        <f>(C10+C11)</f>
        <v>180000</v>
      </c>
      <c r="D9" s="82">
        <f>(D10+D11)</f>
        <v>230000</v>
      </c>
      <c r="E9" s="186">
        <f>(E10+E11)</f>
        <v>270000</v>
      </c>
      <c r="F9" s="82">
        <f>(F10+F11)</f>
        <v>40000</v>
      </c>
    </row>
    <row r="10" spans="1:6" ht="12.75">
      <c r="A10" s="269" t="s">
        <v>545</v>
      </c>
      <c r="B10" s="270" t="s">
        <v>546</v>
      </c>
      <c r="C10" s="273">
        <v>165000</v>
      </c>
      <c r="D10" s="274">
        <v>215000</v>
      </c>
      <c r="E10" s="89">
        <f>(D10+F10)</f>
        <v>255000</v>
      </c>
      <c r="F10" s="263">
        <v>40000</v>
      </c>
    </row>
    <row r="11" spans="1:6" ht="12.75">
      <c r="A11" s="269" t="s">
        <v>547</v>
      </c>
      <c r="B11" s="270" t="s">
        <v>548</v>
      </c>
      <c r="C11" s="273">
        <v>15000</v>
      </c>
      <c r="D11" s="274">
        <v>15000</v>
      </c>
      <c r="E11" s="89">
        <f>(D11+F11)</f>
        <v>15000</v>
      </c>
      <c r="F11" s="263">
        <v>0</v>
      </c>
    </row>
    <row r="12" spans="1:6" ht="12.75">
      <c r="A12" s="271">
        <v>2.2</v>
      </c>
      <c r="B12" s="272" t="s">
        <v>26</v>
      </c>
      <c r="C12" s="84">
        <f>SUM(C13:C18)</f>
        <v>2132000</v>
      </c>
      <c r="D12" s="84">
        <f>SUM(D13:D18)</f>
        <v>2132000</v>
      </c>
      <c r="E12" s="139">
        <f>SUM(E13:E18)</f>
        <v>2136000</v>
      </c>
      <c r="F12" s="84">
        <f>SUM(F13:F18)</f>
        <v>4000</v>
      </c>
    </row>
    <row r="13" spans="1:6" ht="12.75">
      <c r="A13" s="259" t="s">
        <v>549</v>
      </c>
      <c r="B13" s="260" t="s">
        <v>470</v>
      </c>
      <c r="C13" s="260">
        <v>172000</v>
      </c>
      <c r="D13" s="275">
        <v>172000</v>
      </c>
      <c r="E13" s="82">
        <f aca="true" t="shared" si="0" ref="E13:E18">(D13+F13)</f>
        <v>174000</v>
      </c>
      <c r="F13" s="278">
        <v>2000</v>
      </c>
    </row>
    <row r="14" spans="1:6" ht="12.75">
      <c r="A14" s="261" t="s">
        <v>550</v>
      </c>
      <c r="B14" s="258" t="s">
        <v>471</v>
      </c>
      <c r="C14" s="258">
        <v>198000</v>
      </c>
      <c r="D14" s="276">
        <v>198000</v>
      </c>
      <c r="E14" s="83">
        <f t="shared" si="0"/>
        <v>220000</v>
      </c>
      <c r="F14" s="279">
        <v>22000</v>
      </c>
    </row>
    <row r="15" spans="1:6" ht="12.75">
      <c r="A15" s="261" t="s">
        <v>551</v>
      </c>
      <c r="B15" s="258" t="s">
        <v>472</v>
      </c>
      <c r="C15" s="258">
        <v>70000</v>
      </c>
      <c r="D15" s="276">
        <v>70000</v>
      </c>
      <c r="E15" s="83">
        <f t="shared" si="0"/>
        <v>70000</v>
      </c>
      <c r="F15" s="279">
        <v>0</v>
      </c>
    </row>
    <row r="16" spans="1:6" ht="12.75">
      <c r="A16" s="261" t="s">
        <v>552</v>
      </c>
      <c r="B16" s="258" t="s">
        <v>473</v>
      </c>
      <c r="C16" s="258">
        <v>1650000</v>
      </c>
      <c r="D16" s="276">
        <v>1650000</v>
      </c>
      <c r="E16" s="83">
        <f t="shared" si="0"/>
        <v>1630000</v>
      </c>
      <c r="F16" s="279">
        <v>-20000</v>
      </c>
    </row>
    <row r="17" spans="1:6" ht="12.75">
      <c r="A17" s="261" t="s">
        <v>553</v>
      </c>
      <c r="B17" s="258" t="s">
        <v>474</v>
      </c>
      <c r="C17" s="258">
        <v>2000</v>
      </c>
      <c r="D17" s="276">
        <v>2000</v>
      </c>
      <c r="E17" s="83">
        <f t="shared" si="0"/>
        <v>2000</v>
      </c>
      <c r="F17" s="279">
        <v>0</v>
      </c>
    </row>
    <row r="18" spans="1:6" ht="12.75">
      <c r="A18" s="264" t="s">
        <v>554</v>
      </c>
      <c r="B18" s="265" t="s">
        <v>475</v>
      </c>
      <c r="C18" s="265">
        <v>40000</v>
      </c>
      <c r="D18" s="277">
        <v>40000</v>
      </c>
      <c r="E18" s="84">
        <f t="shared" si="0"/>
        <v>40000</v>
      </c>
      <c r="F18" s="280">
        <v>0</v>
      </c>
    </row>
    <row r="19" spans="1:6" ht="12.75">
      <c r="A19" s="281">
        <v>2.3</v>
      </c>
      <c r="B19" s="282" t="s">
        <v>555</v>
      </c>
      <c r="C19" s="141">
        <f>SUM(C20:C23)</f>
        <v>1656315</v>
      </c>
      <c r="D19" s="141">
        <f>SUM(D20:D23)</f>
        <v>1656315</v>
      </c>
      <c r="E19" s="141">
        <f>SUM(E20:E23)</f>
        <v>1667315</v>
      </c>
      <c r="F19" s="142">
        <f>SUM(F20:F23)</f>
        <v>11000</v>
      </c>
    </row>
    <row r="20" spans="1:6" ht="12.75">
      <c r="A20" s="259" t="s">
        <v>556</v>
      </c>
      <c r="B20" s="260" t="s">
        <v>377</v>
      </c>
      <c r="C20" s="260">
        <v>724171</v>
      </c>
      <c r="D20" s="275">
        <v>724171</v>
      </c>
      <c r="E20" s="82">
        <f>(D20+F20)</f>
        <v>724171</v>
      </c>
      <c r="F20" s="262">
        <v>0</v>
      </c>
    </row>
    <row r="21" spans="1:6" ht="12.75">
      <c r="A21" s="261" t="s">
        <v>557</v>
      </c>
      <c r="B21" s="258" t="s">
        <v>378</v>
      </c>
      <c r="C21" s="258">
        <v>702544</v>
      </c>
      <c r="D21" s="276">
        <v>702544</v>
      </c>
      <c r="E21" s="83">
        <f aca="true" t="shared" si="1" ref="E21:E40">(D21+F21)</f>
        <v>702544</v>
      </c>
      <c r="F21" s="263">
        <v>0</v>
      </c>
    </row>
    <row r="22" spans="1:6" ht="12.75">
      <c r="A22" s="261" t="s">
        <v>558</v>
      </c>
      <c r="B22" s="258" t="s">
        <v>379</v>
      </c>
      <c r="C22" s="258">
        <v>227000</v>
      </c>
      <c r="D22" s="276">
        <v>227000</v>
      </c>
      <c r="E22" s="83">
        <f t="shared" si="1"/>
        <v>238000</v>
      </c>
      <c r="F22" s="263">
        <v>11000</v>
      </c>
    </row>
    <row r="23" spans="1:6" ht="12.75">
      <c r="A23" s="283" t="s">
        <v>559</v>
      </c>
      <c r="B23" s="258" t="s">
        <v>476</v>
      </c>
      <c r="C23" s="284">
        <v>2600</v>
      </c>
      <c r="D23" s="286">
        <v>2600</v>
      </c>
      <c r="E23" s="83">
        <f t="shared" si="1"/>
        <v>2600</v>
      </c>
      <c r="F23" s="285">
        <v>0</v>
      </c>
    </row>
    <row r="24" spans="1:6" ht="12.75">
      <c r="A24" s="283">
        <v>2.4</v>
      </c>
      <c r="B24" s="258" t="s">
        <v>261</v>
      </c>
      <c r="C24" s="285">
        <v>208222</v>
      </c>
      <c r="D24" s="100">
        <v>222122</v>
      </c>
      <c r="E24" s="83">
        <f t="shared" si="1"/>
        <v>227441</v>
      </c>
      <c r="F24" s="100">
        <v>5319</v>
      </c>
    </row>
    <row r="25" spans="1:6" ht="12.75">
      <c r="A25" s="261">
        <v>2.5</v>
      </c>
      <c r="B25" s="258" t="s">
        <v>560</v>
      </c>
      <c r="C25" s="258">
        <v>371500</v>
      </c>
      <c r="D25" s="276">
        <v>371500</v>
      </c>
      <c r="E25" s="83">
        <f t="shared" si="1"/>
        <v>359000</v>
      </c>
      <c r="F25" s="263">
        <v>-12500</v>
      </c>
    </row>
    <row r="26" spans="1:6" ht="12.75">
      <c r="A26" s="261">
        <v>2.6</v>
      </c>
      <c r="B26" s="258" t="s">
        <v>561</v>
      </c>
      <c r="C26" s="258">
        <v>30000</v>
      </c>
      <c r="D26" s="276">
        <v>49331</v>
      </c>
      <c r="E26" s="83">
        <f t="shared" si="1"/>
        <v>51500</v>
      </c>
      <c r="F26" s="263">
        <v>2169</v>
      </c>
    </row>
    <row r="27" spans="1:6" ht="12.75">
      <c r="A27" s="261">
        <v>2.7</v>
      </c>
      <c r="B27" s="258" t="s">
        <v>562</v>
      </c>
      <c r="C27" s="258">
        <v>5473793</v>
      </c>
      <c r="D27" s="83">
        <f>(D28+D29)</f>
        <v>5549133</v>
      </c>
      <c r="E27" s="83">
        <f>(E28+E29)</f>
        <v>5549133</v>
      </c>
      <c r="F27" s="83">
        <f>(F28+F29)</f>
        <v>0</v>
      </c>
    </row>
    <row r="28" spans="1:6" ht="12.75">
      <c r="A28" s="261" t="s">
        <v>563</v>
      </c>
      <c r="B28" s="258" t="s">
        <v>213</v>
      </c>
      <c r="C28" s="258">
        <v>4635570</v>
      </c>
      <c r="D28" s="276">
        <v>4713545</v>
      </c>
      <c r="E28" s="83">
        <f t="shared" si="1"/>
        <v>4713545</v>
      </c>
      <c r="F28" s="263">
        <v>0</v>
      </c>
    </row>
    <row r="29" spans="1:6" ht="12.75">
      <c r="A29" s="261" t="s">
        <v>564</v>
      </c>
      <c r="B29" s="258" t="s">
        <v>565</v>
      </c>
      <c r="C29" s="258">
        <v>838223</v>
      </c>
      <c r="D29" s="276">
        <v>835588</v>
      </c>
      <c r="E29" s="83">
        <f t="shared" si="1"/>
        <v>835588</v>
      </c>
      <c r="F29" s="263">
        <v>0</v>
      </c>
    </row>
    <row r="30" spans="1:6" ht="12.75">
      <c r="A30" s="261">
        <v>2.8</v>
      </c>
      <c r="B30" s="258" t="s">
        <v>262</v>
      </c>
      <c r="C30" s="258">
        <v>902396</v>
      </c>
      <c r="D30" s="140">
        <v>931876</v>
      </c>
      <c r="E30" s="83">
        <f t="shared" si="1"/>
        <v>912512</v>
      </c>
      <c r="F30" s="140">
        <v>-19364</v>
      </c>
    </row>
    <row r="31" spans="1:6" ht="12.75">
      <c r="A31" s="261" t="s">
        <v>566</v>
      </c>
      <c r="B31" s="258" t="s">
        <v>477</v>
      </c>
      <c r="C31" s="258">
        <v>258044</v>
      </c>
      <c r="D31" s="276">
        <v>258044</v>
      </c>
      <c r="E31" s="83">
        <f t="shared" si="1"/>
        <v>258044</v>
      </c>
      <c r="F31" s="263">
        <v>0</v>
      </c>
    </row>
    <row r="32" spans="1:6" ht="12.75">
      <c r="A32" s="261">
        <v>2.9</v>
      </c>
      <c r="B32" s="258" t="s">
        <v>567</v>
      </c>
      <c r="C32" s="83">
        <f>SUM(C33:C35)</f>
        <v>321500</v>
      </c>
      <c r="D32" s="83">
        <f>SUM(D33:D35)</f>
        <v>313565</v>
      </c>
      <c r="E32" s="83">
        <f>SUM(E33:E35)</f>
        <v>313565</v>
      </c>
      <c r="F32" s="83">
        <f>SUM(F33:F35)</f>
        <v>0</v>
      </c>
    </row>
    <row r="33" spans="1:6" ht="12.75">
      <c r="A33" s="261" t="s">
        <v>568</v>
      </c>
      <c r="B33" s="258" t="s">
        <v>478</v>
      </c>
      <c r="C33" s="258">
        <v>200200</v>
      </c>
      <c r="D33" s="276">
        <v>200200</v>
      </c>
      <c r="E33" s="83">
        <f t="shared" si="1"/>
        <v>200200</v>
      </c>
      <c r="F33" s="263">
        <v>0</v>
      </c>
    </row>
    <row r="34" spans="1:6" ht="12.75">
      <c r="A34" s="261" t="s">
        <v>569</v>
      </c>
      <c r="B34" s="258" t="s">
        <v>479</v>
      </c>
      <c r="C34" s="258">
        <v>121300</v>
      </c>
      <c r="D34" s="276">
        <v>112965</v>
      </c>
      <c r="E34" s="83">
        <f t="shared" si="1"/>
        <v>112965</v>
      </c>
      <c r="F34" s="263">
        <v>0</v>
      </c>
    </row>
    <row r="35" spans="1:6" ht="12.75">
      <c r="A35" s="261" t="s">
        <v>359</v>
      </c>
      <c r="B35" s="258" t="s">
        <v>318</v>
      </c>
      <c r="C35" s="258">
        <v>0</v>
      </c>
      <c r="D35" s="276">
        <v>400</v>
      </c>
      <c r="E35" s="83">
        <f t="shared" si="1"/>
        <v>400</v>
      </c>
      <c r="F35" s="263">
        <v>0</v>
      </c>
    </row>
    <row r="36" spans="1:6" ht="12.75">
      <c r="A36" s="261" t="s">
        <v>570</v>
      </c>
      <c r="B36" s="258" t="s">
        <v>401</v>
      </c>
      <c r="C36" s="258">
        <v>2720</v>
      </c>
      <c r="D36" s="140">
        <v>83370</v>
      </c>
      <c r="E36" s="83">
        <f t="shared" si="1"/>
        <v>87411</v>
      </c>
      <c r="F36" s="140">
        <v>4041</v>
      </c>
    </row>
    <row r="37" spans="1:6" ht="12.75">
      <c r="A37" s="261">
        <v>2.11</v>
      </c>
      <c r="B37" s="258" t="s">
        <v>571</v>
      </c>
      <c r="C37" s="258">
        <v>16153</v>
      </c>
      <c r="D37" s="276">
        <v>16153</v>
      </c>
      <c r="E37" s="83">
        <f t="shared" si="1"/>
        <v>16153</v>
      </c>
      <c r="F37" s="263">
        <v>0</v>
      </c>
    </row>
    <row r="38" spans="1:6" ht="12.75">
      <c r="A38" s="261">
        <v>2.12</v>
      </c>
      <c r="B38" s="258" t="s">
        <v>402</v>
      </c>
      <c r="C38" s="258">
        <v>150370</v>
      </c>
      <c r="D38" s="80">
        <v>122355</v>
      </c>
      <c r="E38" s="83">
        <f t="shared" si="1"/>
        <v>123031</v>
      </c>
      <c r="F38" s="80">
        <v>676</v>
      </c>
    </row>
    <row r="39" spans="1:6" ht="12.75">
      <c r="A39" s="261">
        <v>2.13</v>
      </c>
      <c r="B39" s="258" t="s">
        <v>572</v>
      </c>
      <c r="C39" s="258">
        <v>348414</v>
      </c>
      <c r="D39" s="276">
        <v>116432</v>
      </c>
      <c r="E39" s="83">
        <f t="shared" si="1"/>
        <v>116432</v>
      </c>
      <c r="F39" s="263">
        <v>0</v>
      </c>
    </row>
    <row r="40" spans="1:6" ht="12.75">
      <c r="A40" s="261">
        <v>2.14</v>
      </c>
      <c r="B40" s="258" t="s">
        <v>212</v>
      </c>
      <c r="C40" s="258">
        <v>18440</v>
      </c>
      <c r="D40" s="287">
        <v>40393</v>
      </c>
      <c r="E40" s="80">
        <f t="shared" si="1"/>
        <v>40393</v>
      </c>
      <c r="F40" s="287">
        <v>0</v>
      </c>
    </row>
    <row r="41" spans="1:6" ht="12.75">
      <c r="A41" s="264">
        <v>2.15</v>
      </c>
      <c r="B41" s="265" t="s">
        <v>573</v>
      </c>
      <c r="C41" s="258">
        <v>18607</v>
      </c>
      <c r="D41" s="84">
        <f>'[1]gond.ö.'!AQ37</f>
        <v>18607</v>
      </c>
      <c r="E41" s="84">
        <f>'[1]gond.ö.'!AR37</f>
        <v>23700</v>
      </c>
      <c r="F41" s="84">
        <f>'[1]gond.ö.'!AS37</f>
        <v>5093</v>
      </c>
    </row>
    <row r="42" spans="1:6" ht="12.75">
      <c r="A42" s="154" t="s">
        <v>574</v>
      </c>
      <c r="B42" s="44" t="s">
        <v>575</v>
      </c>
      <c r="C42" s="40">
        <f>(C9+C12+C19+C24+C25+C26+C27+C30+C32+C36+C37+C38+C39+C40+C41)</f>
        <v>11830430</v>
      </c>
      <c r="D42" s="40">
        <f>(D9+D12+D19+D24+D25+D26+D27+D30+D32+D36+D37+D38+D39+D40+D41)</f>
        <v>11853152</v>
      </c>
      <c r="E42" s="40">
        <f>(E9+E12+E19+E24+E25+E26+E27+E30+E32+E36+E37+E38+E39+E40+E41)</f>
        <v>11893586</v>
      </c>
      <c r="F42" s="40">
        <f>(F9+F12+F19+F24+F25+F26+F27+F30+F32+F36+F37+F38+F39+F40+F41)</f>
        <v>40434</v>
      </c>
    </row>
    <row r="43" spans="1:6" ht="12.75">
      <c r="A43" s="45" t="s">
        <v>576</v>
      </c>
      <c r="B43" s="46" t="s">
        <v>577</v>
      </c>
      <c r="C43" s="41">
        <f>(C4+C42)</f>
        <v>13251873</v>
      </c>
      <c r="D43" s="41">
        <f>(D4+D42)</f>
        <v>13454553</v>
      </c>
      <c r="E43" s="41">
        <f>(E4+E42)</f>
        <v>13572183</v>
      </c>
      <c r="F43" s="41">
        <f>(F4+F42)</f>
        <v>117630</v>
      </c>
    </row>
    <row r="44" spans="1:6" ht="13.5">
      <c r="A44" s="505" t="s">
        <v>578</v>
      </c>
      <c r="B44" s="505"/>
      <c r="C44" s="505"/>
      <c r="D44" s="505"/>
      <c r="E44" s="505"/>
      <c r="F44" s="505"/>
    </row>
    <row r="45" spans="1:6" ht="12.75">
      <c r="A45" s="47" t="s">
        <v>579</v>
      </c>
      <c r="B45" s="40" t="s">
        <v>408</v>
      </c>
      <c r="C45" s="40">
        <f>SUM(C46:C52)</f>
        <v>95545</v>
      </c>
      <c r="D45" s="40">
        <f>SUM(D46:D52)</f>
        <v>184637</v>
      </c>
      <c r="E45" s="40">
        <f>SUM(E46:E52)</f>
        <v>180981</v>
      </c>
      <c r="F45" s="40">
        <f>SUM(F46:F52)</f>
        <v>-3656</v>
      </c>
    </row>
    <row r="46" spans="1:6" ht="12.75">
      <c r="A46" s="288">
        <v>1.1</v>
      </c>
      <c r="B46" s="258" t="s">
        <v>480</v>
      </c>
      <c r="C46" s="258">
        <v>116</v>
      </c>
      <c r="D46" s="263">
        <v>624</v>
      </c>
      <c r="E46" s="82">
        <f aca="true" t="shared" si="2" ref="E46:E52">(D46+F46)</f>
        <v>1973</v>
      </c>
      <c r="F46" s="263">
        <v>1349</v>
      </c>
    </row>
    <row r="47" spans="1:6" ht="12.75">
      <c r="A47" s="288">
        <v>1.2</v>
      </c>
      <c r="B47" s="258" t="s">
        <v>481</v>
      </c>
      <c r="C47" s="258">
        <v>4</v>
      </c>
      <c r="D47" s="263">
        <v>304</v>
      </c>
      <c r="E47" s="83">
        <f t="shared" si="2"/>
        <v>578</v>
      </c>
      <c r="F47" s="263">
        <v>274</v>
      </c>
    </row>
    <row r="48" spans="1:6" ht="12.75">
      <c r="A48" s="288">
        <v>1.3</v>
      </c>
      <c r="B48" s="258" t="s">
        <v>482</v>
      </c>
      <c r="C48" s="258">
        <v>3215</v>
      </c>
      <c r="D48" s="263">
        <v>4415</v>
      </c>
      <c r="E48" s="83">
        <f t="shared" si="2"/>
        <v>5368</v>
      </c>
      <c r="F48" s="263">
        <v>953</v>
      </c>
    </row>
    <row r="49" spans="1:6" ht="12.75">
      <c r="A49" s="288">
        <v>1.4</v>
      </c>
      <c r="B49" s="258" t="s">
        <v>49</v>
      </c>
      <c r="C49" s="258">
        <v>0</v>
      </c>
      <c r="D49" s="263">
        <v>1697</v>
      </c>
      <c r="E49" s="83">
        <f t="shared" si="2"/>
        <v>1697</v>
      </c>
      <c r="F49" s="263">
        <v>0</v>
      </c>
    </row>
    <row r="50" spans="1:6" ht="12.75">
      <c r="A50" s="288">
        <v>1.5</v>
      </c>
      <c r="B50" s="258" t="s">
        <v>50</v>
      </c>
      <c r="C50" s="258">
        <v>73134</v>
      </c>
      <c r="D50" s="263">
        <v>51927</v>
      </c>
      <c r="E50" s="83">
        <f t="shared" si="2"/>
        <v>48872</v>
      </c>
      <c r="F50" s="263">
        <v>-3055</v>
      </c>
    </row>
    <row r="51" spans="1:6" ht="12.75">
      <c r="A51" s="288">
        <v>1.6</v>
      </c>
      <c r="B51" s="258" t="s">
        <v>355</v>
      </c>
      <c r="C51" s="258">
        <v>0</v>
      </c>
      <c r="D51" s="263">
        <v>22889</v>
      </c>
      <c r="E51" s="83">
        <f t="shared" si="2"/>
        <v>22889</v>
      </c>
      <c r="F51" s="263">
        <v>0</v>
      </c>
    </row>
    <row r="52" spans="1:6" ht="12.75">
      <c r="A52" s="289">
        <v>1.7</v>
      </c>
      <c r="B52" s="265" t="s">
        <v>483</v>
      </c>
      <c r="C52" s="265">
        <v>19076</v>
      </c>
      <c r="D52" s="266">
        <v>102781</v>
      </c>
      <c r="E52" s="84">
        <f t="shared" si="2"/>
        <v>99604</v>
      </c>
      <c r="F52" s="266">
        <v>-3177</v>
      </c>
    </row>
    <row r="53" spans="1:6" ht="12.75">
      <c r="A53" s="14"/>
      <c r="B53" s="15"/>
      <c r="C53" s="15"/>
      <c r="D53" s="143"/>
      <c r="E53" s="149"/>
      <c r="F53" s="100"/>
    </row>
    <row r="54" spans="1:6" ht="12.75">
      <c r="A54" s="290" t="s">
        <v>574</v>
      </c>
      <c r="B54" s="291" t="s">
        <v>409</v>
      </c>
      <c r="C54" s="291">
        <v>1200</v>
      </c>
      <c r="D54" s="79">
        <v>1878</v>
      </c>
      <c r="E54" s="83">
        <f aca="true" t="shared" si="3" ref="E54:E63">(D54+F54)</f>
        <v>5965</v>
      </c>
      <c r="F54" s="79">
        <v>4087</v>
      </c>
    </row>
    <row r="55" spans="1:6" ht="12.75">
      <c r="A55" s="288" t="s">
        <v>580</v>
      </c>
      <c r="B55" s="258" t="s">
        <v>581</v>
      </c>
      <c r="C55" s="258">
        <v>292177</v>
      </c>
      <c r="D55" s="276">
        <v>338002</v>
      </c>
      <c r="E55" s="83">
        <f t="shared" si="3"/>
        <v>343527</v>
      </c>
      <c r="F55" s="263">
        <v>5525</v>
      </c>
    </row>
    <row r="56" spans="1:6" ht="12.75">
      <c r="A56" s="288" t="s">
        <v>582</v>
      </c>
      <c r="B56" s="258" t="s">
        <v>583</v>
      </c>
      <c r="C56" s="258">
        <v>207688</v>
      </c>
      <c r="D56" s="276">
        <v>207688</v>
      </c>
      <c r="E56" s="83">
        <f t="shared" si="3"/>
        <v>207688</v>
      </c>
      <c r="F56" s="263">
        <v>0</v>
      </c>
    </row>
    <row r="57" spans="1:6" ht="12.75">
      <c r="A57" s="288" t="s">
        <v>584</v>
      </c>
      <c r="B57" s="258" t="s">
        <v>585</v>
      </c>
      <c r="C57" s="258">
        <v>62000</v>
      </c>
      <c r="D57" s="276">
        <v>62000</v>
      </c>
      <c r="E57" s="83">
        <f t="shared" si="3"/>
        <v>62000</v>
      </c>
      <c r="F57" s="263">
        <v>0</v>
      </c>
    </row>
    <row r="58" spans="1:6" ht="12.75">
      <c r="A58" s="288" t="s">
        <v>586</v>
      </c>
      <c r="B58" s="258" t="s">
        <v>421</v>
      </c>
      <c r="C58" s="258">
        <v>1086766</v>
      </c>
      <c r="D58" s="140">
        <v>945156</v>
      </c>
      <c r="E58" s="83">
        <f t="shared" si="3"/>
        <v>760779</v>
      </c>
      <c r="F58" s="140">
        <v>-184377</v>
      </c>
    </row>
    <row r="59" spans="1:6" ht="12.75">
      <c r="A59" s="288" t="s">
        <v>587</v>
      </c>
      <c r="B59" s="258" t="s">
        <v>688</v>
      </c>
      <c r="C59" s="258">
        <v>21709</v>
      </c>
      <c r="D59" s="276">
        <v>21709</v>
      </c>
      <c r="E59" s="83">
        <f t="shared" si="3"/>
        <v>21709</v>
      </c>
      <c r="F59" s="263">
        <v>0</v>
      </c>
    </row>
    <row r="60" spans="1:6" ht="12.75">
      <c r="A60" s="288" t="s">
        <v>590</v>
      </c>
      <c r="B60" s="258" t="s">
        <v>597</v>
      </c>
      <c r="C60" s="258">
        <v>5000</v>
      </c>
      <c r="D60" s="276">
        <v>20833</v>
      </c>
      <c r="E60" s="83">
        <f t="shared" si="3"/>
        <v>21200</v>
      </c>
      <c r="F60" s="263">
        <v>367</v>
      </c>
    </row>
    <row r="61" spans="1:6" ht="12.75">
      <c r="A61" s="288" t="s">
        <v>598</v>
      </c>
      <c r="B61" s="258" t="s">
        <v>599</v>
      </c>
      <c r="C61" s="258">
        <v>2109630</v>
      </c>
      <c r="D61" s="276">
        <v>2111333</v>
      </c>
      <c r="E61" s="83">
        <f t="shared" si="3"/>
        <v>2102604</v>
      </c>
      <c r="F61" s="263">
        <v>-8729</v>
      </c>
    </row>
    <row r="62" spans="1:6" ht="12.75">
      <c r="A62" s="288" t="s">
        <v>600</v>
      </c>
      <c r="B62" s="258" t="s">
        <v>410</v>
      </c>
      <c r="C62" s="258">
        <v>1968276</v>
      </c>
      <c r="D62" s="140">
        <v>2089497</v>
      </c>
      <c r="E62" s="83">
        <f t="shared" si="3"/>
        <v>2086977</v>
      </c>
      <c r="F62" s="140">
        <v>-2520</v>
      </c>
    </row>
    <row r="63" spans="1:6" ht="12.75">
      <c r="A63" s="288" t="s">
        <v>601</v>
      </c>
      <c r="B63" s="258" t="s">
        <v>411</v>
      </c>
      <c r="C63" s="258">
        <v>14497</v>
      </c>
      <c r="D63" s="140">
        <v>106902</v>
      </c>
      <c r="E63" s="83">
        <f t="shared" si="3"/>
        <v>136272</v>
      </c>
      <c r="F63" s="140">
        <v>29370</v>
      </c>
    </row>
    <row r="64" spans="1:6" ht="12.75">
      <c r="A64" s="288" t="s">
        <v>602</v>
      </c>
      <c r="B64" s="258" t="s">
        <v>603</v>
      </c>
      <c r="C64" s="258">
        <v>65201</v>
      </c>
      <c r="D64" s="276">
        <v>103082</v>
      </c>
      <c r="E64" s="83">
        <f>(D64+F64)</f>
        <v>103082</v>
      </c>
      <c r="F64" s="263">
        <v>0</v>
      </c>
    </row>
    <row r="65" spans="1:6" ht="12.75">
      <c r="A65" s="288" t="s">
        <v>604</v>
      </c>
      <c r="B65" s="265" t="s">
        <v>606</v>
      </c>
      <c r="C65" s="258">
        <v>0</v>
      </c>
      <c r="D65" s="84">
        <f>'[1]gond.ö.'!AQ39</f>
        <v>0</v>
      </c>
      <c r="E65" s="84">
        <f>'[1]gond.ö.'!AR39</f>
        <v>0</v>
      </c>
      <c r="F65" s="84">
        <f>'[1]gond.ö.'!AS39</f>
        <v>0</v>
      </c>
    </row>
    <row r="66" spans="1:6" ht="12.75">
      <c r="A66" s="48" t="s">
        <v>574</v>
      </c>
      <c r="B66" s="40" t="s">
        <v>607</v>
      </c>
      <c r="C66" s="104">
        <f>(C54+C55+C56+C57+C58+C59+C60+C61+C62+C63+C64+C65)</f>
        <v>5834144</v>
      </c>
      <c r="D66" s="104">
        <f>(D54+D55+D56+D57+D58+D59+D60+D61+D62+D63+D64+D65)</f>
        <v>6008080</v>
      </c>
      <c r="E66" s="104">
        <f>(E54+E55+E56+E57+E58+E59+E60+E61+E62+E63+E64+E65)</f>
        <v>5851803</v>
      </c>
      <c r="F66" s="104">
        <f>(F54+F55+F56+F57+F58+F59+F60+F61+F62+F63+F64+F65)</f>
        <v>-156277</v>
      </c>
    </row>
    <row r="67" spans="1:6" ht="12.75">
      <c r="A67" s="49" t="s">
        <v>608</v>
      </c>
      <c r="B67" s="41" t="s">
        <v>609</v>
      </c>
      <c r="C67" s="144">
        <f>(C45+C66)</f>
        <v>5929689</v>
      </c>
      <c r="D67" s="144">
        <f>(D45+D66)</f>
        <v>6192717</v>
      </c>
      <c r="E67" s="144">
        <f>(E45+E66)</f>
        <v>6032784</v>
      </c>
      <c r="F67" s="144">
        <f>(F45+F66)</f>
        <v>-159933</v>
      </c>
    </row>
    <row r="68" spans="1:6" ht="12.75">
      <c r="A68" s="50"/>
      <c r="B68" s="51" t="s">
        <v>610</v>
      </c>
      <c r="C68" s="107">
        <f>(C43+C67)</f>
        <v>19181562</v>
      </c>
      <c r="D68" s="107">
        <f>(D43+D67)</f>
        <v>19647270</v>
      </c>
      <c r="E68" s="107">
        <f>(E43+E67)</f>
        <v>19604967</v>
      </c>
      <c r="F68" s="107">
        <f>(F43+F67)</f>
        <v>-42303</v>
      </c>
    </row>
    <row r="69" spans="1:6" ht="12.75">
      <c r="A69" s="290" t="s">
        <v>611</v>
      </c>
      <c r="B69" s="260" t="s">
        <v>612</v>
      </c>
      <c r="C69" s="82">
        <f>(C137-C68)</f>
        <v>1326107</v>
      </c>
      <c r="D69" s="82">
        <f>(D137-D68)</f>
        <v>1340244</v>
      </c>
      <c r="E69" s="82">
        <f>(E137-E68)</f>
        <v>1338386</v>
      </c>
      <c r="F69" s="82">
        <f>(F137-F68)</f>
        <v>-1858</v>
      </c>
    </row>
    <row r="70" spans="1:6" ht="12.75">
      <c r="A70" s="288"/>
      <c r="B70" s="258" t="s">
        <v>613</v>
      </c>
      <c r="C70" s="258">
        <v>931028</v>
      </c>
      <c r="D70" s="276">
        <v>931028</v>
      </c>
      <c r="E70" s="83">
        <f>(D70+F70)</f>
        <v>931028</v>
      </c>
      <c r="F70" s="263">
        <v>0</v>
      </c>
    </row>
    <row r="71" spans="1:6" ht="12.75">
      <c r="A71" s="289"/>
      <c r="B71" s="265" t="s">
        <v>712</v>
      </c>
      <c r="C71" s="84">
        <f>(C69-C70)</f>
        <v>395079</v>
      </c>
      <c r="D71" s="84">
        <f>(D69-D70)</f>
        <v>409216</v>
      </c>
      <c r="E71" s="84">
        <f>(E69-E70)</f>
        <v>407358</v>
      </c>
      <c r="F71" s="84">
        <f>(F69-F70)</f>
        <v>-1858</v>
      </c>
    </row>
    <row r="72" spans="1:6" ht="12.75">
      <c r="A72" s="292"/>
      <c r="B72" s="293" t="s">
        <v>614</v>
      </c>
      <c r="C72" s="145">
        <f>(C68+C69)</f>
        <v>20507669</v>
      </c>
      <c r="D72" s="145">
        <f>(D68+D69)</f>
        <v>20987514</v>
      </c>
      <c r="E72" s="145">
        <f>(E68+E69)</f>
        <v>20943353</v>
      </c>
      <c r="F72" s="329">
        <f>(F68+F69)</f>
        <v>-44161</v>
      </c>
    </row>
    <row r="73" spans="1:6" ht="12.75">
      <c r="A73" s="7"/>
      <c r="B73" s="7"/>
      <c r="C73" s="7"/>
      <c r="D73" s="146"/>
      <c r="E73" s="74"/>
      <c r="F73" s="74"/>
    </row>
    <row r="74" spans="1:6" ht="12.75">
      <c r="A74" s="7"/>
      <c r="B74" s="7"/>
      <c r="C74" s="7"/>
      <c r="D74" s="146"/>
      <c r="E74" s="74"/>
      <c r="F74" s="74"/>
    </row>
    <row r="75" spans="1:6" ht="12.75">
      <c r="A75" s="7"/>
      <c r="B75" s="7"/>
      <c r="C75" s="7"/>
      <c r="D75" s="21"/>
      <c r="E75" s="7"/>
      <c r="F75" s="7"/>
    </row>
    <row r="76" spans="1:6" ht="12.75">
      <c r="A76" s="7"/>
      <c r="B76" s="7" t="s">
        <v>501</v>
      </c>
      <c r="C76" s="7"/>
      <c r="D76" s="21"/>
      <c r="E76" s="7"/>
      <c r="F76" s="7"/>
    </row>
    <row r="77" spans="1:6" ht="12.75">
      <c r="A77" s="24" t="s">
        <v>540</v>
      </c>
      <c r="B77" s="42" t="s">
        <v>501</v>
      </c>
      <c r="C77" s="24" t="s">
        <v>403</v>
      </c>
      <c r="D77" s="96" t="s">
        <v>496</v>
      </c>
      <c r="E77" s="132" t="s">
        <v>904</v>
      </c>
      <c r="F77" s="132" t="s">
        <v>494</v>
      </c>
    </row>
    <row r="78" spans="1:6" ht="12.75">
      <c r="A78" s="25" t="s">
        <v>541</v>
      </c>
      <c r="B78" s="25" t="s">
        <v>615</v>
      </c>
      <c r="C78" s="25" t="s">
        <v>543</v>
      </c>
      <c r="D78" s="98" t="s">
        <v>543</v>
      </c>
      <c r="E78" s="133" t="s">
        <v>543</v>
      </c>
      <c r="F78" s="133" t="s">
        <v>497</v>
      </c>
    </row>
    <row r="79" spans="1:6" ht="13.5">
      <c r="A79" s="324" t="s">
        <v>501</v>
      </c>
      <c r="B79" s="506" t="s">
        <v>616</v>
      </c>
      <c r="C79" s="506"/>
      <c r="D79" s="506"/>
      <c r="E79" s="506"/>
      <c r="F79" s="507"/>
    </row>
    <row r="80" spans="1:6" ht="12.75">
      <c r="A80" s="325" t="s">
        <v>579</v>
      </c>
      <c r="B80" s="326" t="s">
        <v>412</v>
      </c>
      <c r="C80" s="327">
        <f>SUM(C81+C82+C83+C86+C87)</f>
        <v>9772173</v>
      </c>
      <c r="D80" s="327">
        <f>SUM(D81+D82+D83+D86+D87)</f>
        <v>10252092</v>
      </c>
      <c r="E80" s="327">
        <f>SUM(E81+E82+E83+E86+E87)</f>
        <v>10536046</v>
      </c>
      <c r="F80" s="328">
        <f>SUM(F81+F82+F83+F86+F87)</f>
        <v>283954</v>
      </c>
    </row>
    <row r="81" spans="1:6" ht="12.75">
      <c r="A81" s="290">
        <v>1.1</v>
      </c>
      <c r="B81" s="260" t="s">
        <v>27</v>
      </c>
      <c r="C81" s="260">
        <v>5350809</v>
      </c>
      <c r="D81" s="294">
        <v>5542021</v>
      </c>
      <c r="E81" s="82">
        <f aca="true" t="shared" si="4" ref="E81:E87">(D81+F81)</f>
        <v>5694439</v>
      </c>
      <c r="F81" s="297">
        <v>152418</v>
      </c>
    </row>
    <row r="82" spans="1:6" ht="12.75">
      <c r="A82" s="288">
        <v>1.2</v>
      </c>
      <c r="B82" s="258" t="s">
        <v>28</v>
      </c>
      <c r="C82" s="258">
        <v>1814580</v>
      </c>
      <c r="D82" s="295">
        <v>1872272</v>
      </c>
      <c r="E82" s="83">
        <f t="shared" si="4"/>
        <v>1924644</v>
      </c>
      <c r="F82" s="285">
        <v>52372</v>
      </c>
    </row>
    <row r="83" spans="1:6" ht="12.75">
      <c r="A83" s="288">
        <v>1.3</v>
      </c>
      <c r="B83" s="258" t="s">
        <v>29</v>
      </c>
      <c r="C83" s="258">
        <v>2589879</v>
      </c>
      <c r="D83" s="295">
        <v>2814991</v>
      </c>
      <c r="E83" s="83">
        <f t="shared" si="4"/>
        <v>2861746</v>
      </c>
      <c r="F83" s="285">
        <v>46755</v>
      </c>
    </row>
    <row r="84" spans="1:6" ht="12.75">
      <c r="A84" s="288" t="s">
        <v>617</v>
      </c>
      <c r="B84" s="258" t="s">
        <v>618</v>
      </c>
      <c r="C84" s="258">
        <v>98921</v>
      </c>
      <c r="D84" s="295">
        <v>0</v>
      </c>
      <c r="E84" s="83">
        <f t="shared" si="4"/>
        <v>0</v>
      </c>
      <c r="F84" s="285">
        <v>0</v>
      </c>
    </row>
    <row r="85" spans="1:6" ht="12.75">
      <c r="A85" s="288" t="s">
        <v>619</v>
      </c>
      <c r="B85" s="258" t="s">
        <v>620</v>
      </c>
      <c r="C85" s="258">
        <v>2490958</v>
      </c>
      <c r="D85" s="295">
        <v>2814991</v>
      </c>
      <c r="E85" s="83">
        <f t="shared" si="4"/>
        <v>2861746</v>
      </c>
      <c r="F85" s="285">
        <v>46755</v>
      </c>
    </row>
    <row r="86" spans="1:6" ht="12.75">
      <c r="A86" s="288">
        <v>1.4</v>
      </c>
      <c r="B86" s="258" t="s">
        <v>30</v>
      </c>
      <c r="C86" s="258">
        <v>4743</v>
      </c>
      <c r="D86" s="295">
        <v>8120</v>
      </c>
      <c r="E86" s="83">
        <f t="shared" si="4"/>
        <v>15624</v>
      </c>
      <c r="F86" s="285">
        <v>7504</v>
      </c>
    </row>
    <row r="87" spans="1:6" ht="12.75">
      <c r="A87" s="289">
        <v>1.5</v>
      </c>
      <c r="B87" s="265" t="s">
        <v>31</v>
      </c>
      <c r="C87" s="265">
        <v>12162</v>
      </c>
      <c r="D87" s="296">
        <v>14688</v>
      </c>
      <c r="E87" s="84">
        <f t="shared" si="4"/>
        <v>39593</v>
      </c>
      <c r="F87" s="298">
        <v>24905</v>
      </c>
    </row>
    <row r="88" spans="1:6" ht="12.75">
      <c r="A88" s="52">
        <v>2.1</v>
      </c>
      <c r="B88" s="37" t="s">
        <v>413</v>
      </c>
      <c r="C88" s="147">
        <f>(C89+C90+C91+C94)</f>
        <v>2758402</v>
      </c>
      <c r="D88" s="147">
        <f>(D89+D90+D91+D94)</f>
        <v>2985973</v>
      </c>
      <c r="E88" s="147">
        <f>(E89+E90+E91+E94)</f>
        <v>2990742</v>
      </c>
      <c r="F88" s="147">
        <f>(F89+F90+F91+F94)</f>
        <v>4769</v>
      </c>
    </row>
    <row r="89" spans="1:6" ht="12.75">
      <c r="A89" s="290" t="s">
        <v>545</v>
      </c>
      <c r="B89" s="260" t="s">
        <v>484</v>
      </c>
      <c r="C89" s="260">
        <v>813266</v>
      </c>
      <c r="D89" s="82">
        <f>'önk.kiad.'!D131</f>
        <v>889944</v>
      </c>
      <c r="E89" s="82">
        <f>'önk.kiad.'!E131</f>
        <v>905887</v>
      </c>
      <c r="F89" s="82">
        <f>'önk.kiad.'!F131</f>
        <v>15943</v>
      </c>
    </row>
    <row r="90" spans="1:6" ht="12.75">
      <c r="A90" s="288" t="s">
        <v>547</v>
      </c>
      <c r="B90" s="258" t="s">
        <v>28</v>
      </c>
      <c r="C90" s="258">
        <v>262852</v>
      </c>
      <c r="D90" s="83">
        <f>'önk.kiad.'!G131</f>
        <v>285454</v>
      </c>
      <c r="E90" s="83">
        <f>'önk.kiad.'!H131</f>
        <v>290742</v>
      </c>
      <c r="F90" s="83">
        <f>'önk.kiad.'!I131</f>
        <v>5288</v>
      </c>
    </row>
    <row r="91" spans="1:6" ht="12.75">
      <c r="A91" s="288" t="s">
        <v>622</v>
      </c>
      <c r="B91" s="258" t="s">
        <v>485</v>
      </c>
      <c r="C91" s="258">
        <v>672144</v>
      </c>
      <c r="D91" s="83">
        <f>'önk.kiad.'!M131</f>
        <v>702035</v>
      </c>
      <c r="E91" s="83">
        <f>'önk.kiad.'!N131</f>
        <v>691118</v>
      </c>
      <c r="F91" s="83">
        <f>'önk.kiad.'!O131</f>
        <v>-10917</v>
      </c>
    </row>
    <row r="92" spans="1:6" ht="12.75">
      <c r="A92" s="288" t="s">
        <v>623</v>
      </c>
      <c r="B92" s="258" t="s">
        <v>745</v>
      </c>
      <c r="C92" s="258">
        <v>0</v>
      </c>
      <c r="D92" s="83">
        <f>'önk.kiad.'!P131</f>
        <v>0</v>
      </c>
      <c r="E92" s="83">
        <f>'önk.kiad.'!Q131</f>
        <v>0</v>
      </c>
      <c r="F92" s="83">
        <f>'önk.kiad.'!R131</f>
        <v>0</v>
      </c>
    </row>
    <row r="93" spans="1:6" ht="12.75">
      <c r="A93" s="288" t="s">
        <v>746</v>
      </c>
      <c r="B93" s="258" t="s">
        <v>747</v>
      </c>
      <c r="C93" s="258">
        <v>672144</v>
      </c>
      <c r="D93" s="83">
        <f>'önk.kiad.'!V131</f>
        <v>702035</v>
      </c>
      <c r="E93" s="83">
        <f>'önk.kiad.'!W131</f>
        <v>691118</v>
      </c>
      <c r="F93" s="83">
        <f>'önk.kiad.'!X131</f>
        <v>-10917</v>
      </c>
    </row>
    <row r="94" spans="1:6" ht="12.75">
      <c r="A94" s="288" t="s">
        <v>748</v>
      </c>
      <c r="B94" s="258" t="s">
        <v>486</v>
      </c>
      <c r="C94" s="258">
        <v>1010140</v>
      </c>
      <c r="D94" s="83">
        <f>'önk.kiad.'!Y131</f>
        <v>1108540</v>
      </c>
      <c r="E94" s="83">
        <f>'önk.kiad.'!Z131</f>
        <v>1102995</v>
      </c>
      <c r="F94" s="83">
        <f>'önk.kiad.'!AA131</f>
        <v>-5545</v>
      </c>
    </row>
    <row r="95" spans="1:6" ht="12.75">
      <c r="A95" s="288" t="s">
        <v>749</v>
      </c>
      <c r="B95" s="258" t="s">
        <v>414</v>
      </c>
      <c r="C95" s="258">
        <v>775355</v>
      </c>
      <c r="D95" s="83">
        <f>'szoc.pol.'!D37</f>
        <v>774344</v>
      </c>
      <c r="E95" s="83">
        <f>'szoc.pol.'!E37</f>
        <v>727985</v>
      </c>
      <c r="F95" s="83">
        <f>'szoc.pol.'!F37</f>
        <v>-46359</v>
      </c>
    </row>
    <row r="96" spans="1:6" ht="12.75">
      <c r="A96" s="288"/>
      <c r="B96" s="258"/>
      <c r="C96" s="258"/>
      <c r="D96" s="83"/>
      <c r="E96" s="83"/>
      <c r="F96" s="83"/>
    </row>
    <row r="97" spans="1:6" ht="12.75">
      <c r="A97" s="288"/>
      <c r="B97" s="299" t="s">
        <v>415</v>
      </c>
      <c r="C97" s="299">
        <v>3881</v>
      </c>
      <c r="D97" s="83">
        <f>'Kis.Ö.'!E30</f>
        <v>4286</v>
      </c>
      <c r="E97" s="83">
        <f>'Kis.Ö.'!F30</f>
        <v>4306</v>
      </c>
      <c r="F97" s="83">
        <f>'Kis.Ö.'!G30</f>
        <v>20</v>
      </c>
    </row>
    <row r="98" spans="1:6" ht="12.75">
      <c r="A98" s="288"/>
      <c r="B98" s="299" t="s">
        <v>416</v>
      </c>
      <c r="C98" s="299">
        <v>2740</v>
      </c>
      <c r="D98" s="83">
        <f>'Kis.Ö.'!L30</f>
        <v>5240</v>
      </c>
      <c r="E98" s="83">
        <f>'Kis.Ö.'!M30</f>
        <v>5240</v>
      </c>
      <c r="F98" s="83">
        <f>'Kis.Ö.'!N30</f>
        <v>0</v>
      </c>
    </row>
    <row r="99" spans="1:6" ht="12.75">
      <c r="A99" s="288"/>
      <c r="B99" s="299" t="s">
        <v>588</v>
      </c>
      <c r="C99" s="299">
        <v>1850</v>
      </c>
      <c r="D99" s="83">
        <f>'Kis.Ö. (2)'!E30</f>
        <v>1902</v>
      </c>
      <c r="E99" s="83">
        <f>'Kis.Ö. (2)'!F30</f>
        <v>1902</v>
      </c>
      <c r="F99" s="83">
        <f>'Kis.Ö. (2)'!G30</f>
        <v>0</v>
      </c>
    </row>
    <row r="100" spans="1:6" ht="12.75">
      <c r="A100" s="289"/>
      <c r="B100" s="299" t="s">
        <v>589</v>
      </c>
      <c r="C100" s="299">
        <v>1600</v>
      </c>
      <c r="D100" s="83">
        <f>'Kis.Ö. (2)'!L30</f>
        <v>1652</v>
      </c>
      <c r="E100" s="83">
        <f>'Kis.Ö. (2)'!M30</f>
        <v>1652</v>
      </c>
      <c r="F100" s="83">
        <f>'Kis.Ö. (2)'!N30</f>
        <v>0</v>
      </c>
    </row>
    <row r="101" spans="1:6" ht="12.75">
      <c r="A101" s="12"/>
      <c r="B101" s="13" t="s">
        <v>501</v>
      </c>
      <c r="C101" s="13"/>
      <c r="D101" s="148"/>
      <c r="E101" s="149"/>
      <c r="F101" s="150"/>
    </row>
    <row r="102" spans="1:6" ht="12.75">
      <c r="A102" s="300">
        <v>2.2</v>
      </c>
      <c r="B102" s="258" t="s">
        <v>750</v>
      </c>
      <c r="C102" s="258">
        <v>30000</v>
      </c>
      <c r="D102" s="276">
        <v>20000</v>
      </c>
      <c r="E102" s="83">
        <f>(D102+F102)</f>
        <v>10000</v>
      </c>
      <c r="F102" s="263">
        <v>-10000</v>
      </c>
    </row>
    <row r="103" spans="1:6" ht="12.75">
      <c r="A103" s="300">
        <v>2.3</v>
      </c>
      <c r="B103" s="258" t="s">
        <v>751</v>
      </c>
      <c r="C103" s="258">
        <v>0</v>
      </c>
      <c r="D103" s="276">
        <v>0</v>
      </c>
      <c r="E103" s="83">
        <f>(D103+F103)</f>
        <v>0</v>
      </c>
      <c r="F103" s="263">
        <v>0</v>
      </c>
    </row>
    <row r="104" spans="1:6" ht="12.75">
      <c r="A104" s="300">
        <v>2.4</v>
      </c>
      <c r="B104" s="258" t="s">
        <v>417</v>
      </c>
      <c r="C104" s="258">
        <v>1031377</v>
      </c>
      <c r="D104" s="83">
        <f>'célt.'!B188</f>
        <v>366844</v>
      </c>
      <c r="E104" s="83">
        <f>'célt.'!L188</f>
        <v>109379</v>
      </c>
      <c r="F104" s="83">
        <f>'célt.'!M188</f>
        <v>-257465</v>
      </c>
    </row>
    <row r="105" spans="1:6" ht="12.75">
      <c r="A105" s="301">
        <v>2.5</v>
      </c>
      <c r="B105" s="265" t="s">
        <v>752</v>
      </c>
      <c r="C105" s="265">
        <v>55000</v>
      </c>
      <c r="D105" s="277">
        <v>87603</v>
      </c>
      <c r="E105" s="84">
        <f>(D105+F105)</f>
        <v>87603</v>
      </c>
      <c r="F105" s="266">
        <v>0</v>
      </c>
    </row>
    <row r="106" spans="1:6" ht="12.75">
      <c r="A106" s="14"/>
      <c r="B106" s="15"/>
      <c r="C106" s="15"/>
      <c r="D106" s="20"/>
      <c r="E106" s="15"/>
      <c r="F106" s="16"/>
    </row>
    <row r="107" spans="1:6" ht="12.75">
      <c r="A107" s="29">
        <v>2</v>
      </c>
      <c r="B107" s="44" t="s">
        <v>753</v>
      </c>
      <c r="C107" s="40">
        <f>(C88+C102+C103+C104+C105)</f>
        <v>3874779</v>
      </c>
      <c r="D107" s="40">
        <f>(D88+D102+D103+D104+D105)</f>
        <v>3460420</v>
      </c>
      <c r="E107" s="40">
        <f>(E88+E102+E103+E104+E105)</f>
        <v>3197724</v>
      </c>
      <c r="F107" s="40">
        <f>(F88+F102+F103+F104+F105)</f>
        <v>-262696</v>
      </c>
    </row>
    <row r="108" spans="1:6" ht="12.75" hidden="1">
      <c r="A108" s="307"/>
      <c r="B108" s="184" t="s">
        <v>405</v>
      </c>
      <c r="C108" s="303"/>
      <c r="D108" s="304"/>
      <c r="E108" s="330">
        <v>0</v>
      </c>
      <c r="F108" s="316">
        <v>0</v>
      </c>
    </row>
    <row r="109" spans="1:6" ht="12.75">
      <c r="A109" s="53" t="s">
        <v>754</v>
      </c>
      <c r="B109" s="38" t="s">
        <v>755</v>
      </c>
      <c r="C109" s="41">
        <f>(C80+C107+C108)</f>
        <v>13646952</v>
      </c>
      <c r="D109" s="41">
        <f>(D80+D107+D108)</f>
        <v>13712512</v>
      </c>
      <c r="E109" s="41">
        <f>(E80+E107+E108)</f>
        <v>13733770</v>
      </c>
      <c r="F109" s="315">
        <f>(F80+F107+F108)</f>
        <v>21258</v>
      </c>
    </row>
    <row r="110" spans="1:6" ht="12.75">
      <c r="A110" s="54"/>
      <c r="B110" s="55"/>
      <c r="C110" s="55"/>
      <c r="D110" s="19"/>
      <c r="E110" s="39"/>
      <c r="F110" s="39"/>
    </row>
    <row r="111" spans="1:6" ht="13.5">
      <c r="A111" s="17" t="s">
        <v>501</v>
      </c>
      <c r="B111" s="508" t="s">
        <v>756</v>
      </c>
      <c r="C111" s="508"/>
      <c r="D111" s="508"/>
      <c r="E111" s="508"/>
      <c r="F111" s="508"/>
    </row>
    <row r="112" spans="1:6" ht="12.75">
      <c r="A112" s="47">
        <v>1</v>
      </c>
      <c r="B112" s="56" t="s">
        <v>418</v>
      </c>
      <c r="C112" s="104">
        <f>SUM(C113:C115)</f>
        <v>122314</v>
      </c>
      <c r="D112" s="104">
        <f>SUM(D113:D115)</f>
        <v>255890</v>
      </c>
      <c r="E112" s="104">
        <f>SUM(E113:E115)</f>
        <v>272538</v>
      </c>
      <c r="F112" s="104">
        <f>SUM(F113:F115)</f>
        <v>16648</v>
      </c>
    </row>
    <row r="113" spans="1:6" ht="12.75">
      <c r="A113" s="288">
        <v>1.1</v>
      </c>
      <c r="B113" s="258" t="s">
        <v>487</v>
      </c>
      <c r="C113" s="258">
        <v>29065</v>
      </c>
      <c r="D113" s="263">
        <v>32671</v>
      </c>
      <c r="E113" s="82">
        <f>(D113+F113)</f>
        <v>32832</v>
      </c>
      <c r="F113" s="263">
        <v>161</v>
      </c>
    </row>
    <row r="114" spans="1:6" ht="12.75">
      <c r="A114" s="288">
        <v>1.2</v>
      </c>
      <c r="B114" s="258" t="s">
        <v>488</v>
      </c>
      <c r="C114" s="258">
        <v>13368</v>
      </c>
      <c r="D114" s="263">
        <v>36222</v>
      </c>
      <c r="E114" s="83">
        <f>(D114+F114)</f>
        <v>50018</v>
      </c>
      <c r="F114" s="263">
        <v>13796</v>
      </c>
    </row>
    <row r="115" spans="1:6" ht="12.75">
      <c r="A115" s="289">
        <v>1.3</v>
      </c>
      <c r="B115" s="265" t="s">
        <v>489</v>
      </c>
      <c r="C115" s="265">
        <v>79881</v>
      </c>
      <c r="D115" s="266">
        <v>186997</v>
      </c>
      <c r="E115" s="84">
        <f>(D115+F115)</f>
        <v>189688</v>
      </c>
      <c r="F115" s="266">
        <v>2691</v>
      </c>
    </row>
    <row r="116" spans="1:6" ht="12.75">
      <c r="A116" s="14"/>
      <c r="B116" s="15"/>
      <c r="C116" s="15"/>
      <c r="D116" s="143"/>
      <c r="E116" s="95"/>
      <c r="F116" s="100"/>
    </row>
    <row r="117" spans="1:6" ht="12.75">
      <c r="A117" s="290">
        <v>2.1</v>
      </c>
      <c r="B117" s="260" t="s">
        <v>419</v>
      </c>
      <c r="C117" s="260">
        <v>79295</v>
      </c>
      <c r="D117" s="262">
        <v>131023</v>
      </c>
      <c r="E117" s="82">
        <f aca="true" t="shared" si="5" ref="E117:E122">(D117+F117)</f>
        <v>132561</v>
      </c>
      <c r="F117" s="321">
        <v>1538</v>
      </c>
    </row>
    <row r="118" spans="1:6" ht="12.75">
      <c r="A118" s="288">
        <v>2.2</v>
      </c>
      <c r="B118" s="258" t="s">
        <v>422</v>
      </c>
      <c r="C118" s="258">
        <v>236477</v>
      </c>
      <c r="D118" s="276">
        <v>239116</v>
      </c>
      <c r="E118" s="83">
        <f t="shared" si="5"/>
        <v>243258</v>
      </c>
      <c r="F118" s="263">
        <v>4142</v>
      </c>
    </row>
    <row r="119" spans="1:6" ht="12.75">
      <c r="A119" s="288">
        <v>2.3</v>
      </c>
      <c r="B119" s="258" t="s">
        <v>757</v>
      </c>
      <c r="C119" s="258">
        <v>78182</v>
      </c>
      <c r="D119" s="276">
        <v>84469</v>
      </c>
      <c r="E119" s="83">
        <f t="shared" si="5"/>
        <v>79864</v>
      </c>
      <c r="F119" s="322">
        <v>-4605</v>
      </c>
    </row>
    <row r="120" spans="1:6" ht="12.75">
      <c r="A120" s="288">
        <v>2.4</v>
      </c>
      <c r="B120" s="258" t="s">
        <v>423</v>
      </c>
      <c r="C120" s="258">
        <v>113594</v>
      </c>
      <c r="D120" s="276">
        <v>134142</v>
      </c>
      <c r="E120" s="83">
        <f t="shared" si="5"/>
        <v>134142</v>
      </c>
      <c r="F120" s="263">
        <v>0</v>
      </c>
    </row>
    <row r="121" spans="1:6" ht="12.75">
      <c r="A121" s="288">
        <v>2.5</v>
      </c>
      <c r="B121" s="258" t="s">
        <v>758</v>
      </c>
      <c r="C121" s="258">
        <v>312330</v>
      </c>
      <c r="D121" s="276">
        <v>312330</v>
      </c>
      <c r="E121" s="83">
        <f t="shared" si="5"/>
        <v>305000</v>
      </c>
      <c r="F121" s="263">
        <v>-7330</v>
      </c>
    </row>
    <row r="122" spans="1:6" ht="12.75">
      <c r="A122" s="288">
        <v>2.6</v>
      </c>
      <c r="B122" s="258" t="s">
        <v>424</v>
      </c>
      <c r="C122" s="258">
        <v>5661040</v>
      </c>
      <c r="D122" s="276">
        <v>5855216</v>
      </c>
      <c r="E122" s="83">
        <f t="shared" si="5"/>
        <v>5794888</v>
      </c>
      <c r="F122" s="263">
        <v>-60328</v>
      </c>
    </row>
    <row r="123" spans="1:6" ht="12.75">
      <c r="A123" s="288">
        <v>2.7</v>
      </c>
      <c r="B123" s="258" t="s">
        <v>425</v>
      </c>
      <c r="C123" s="341">
        <f>C124+C125+C126</f>
        <v>128827</v>
      </c>
      <c r="D123" s="83">
        <f>'önk.kiad.'!AZ111</f>
        <v>169992</v>
      </c>
      <c r="E123" s="83">
        <f>'önk.kiad.'!BA111</f>
        <v>174588</v>
      </c>
      <c r="F123" s="83">
        <f>'önk.kiad.'!BB111</f>
        <v>4596</v>
      </c>
    </row>
    <row r="124" spans="1:6" ht="12.75">
      <c r="A124" s="288" t="s">
        <v>563</v>
      </c>
      <c r="B124" s="258" t="s">
        <v>490</v>
      </c>
      <c r="C124" s="258">
        <v>82938</v>
      </c>
      <c r="D124" s="83">
        <f>'önk.kiad.'!V9</f>
        <v>85098</v>
      </c>
      <c r="E124" s="83">
        <f>'önk.kiad.'!W9</f>
        <v>89673</v>
      </c>
      <c r="F124" s="83">
        <f>'önk.kiad.'!X9</f>
        <v>4575</v>
      </c>
    </row>
    <row r="125" spans="1:6" ht="12.75">
      <c r="A125" s="288" t="s">
        <v>564</v>
      </c>
      <c r="B125" s="258" t="s">
        <v>491</v>
      </c>
      <c r="C125" s="258">
        <v>45889</v>
      </c>
      <c r="D125" s="83">
        <f>'önk.kiad.'!AE111</f>
        <v>83432</v>
      </c>
      <c r="E125" s="83">
        <f>'önk.kiad.'!AF111</f>
        <v>83453</v>
      </c>
      <c r="F125" s="83">
        <f>'önk.kiad.'!AG111</f>
        <v>21</v>
      </c>
    </row>
    <row r="126" spans="1:6" ht="12.75">
      <c r="A126" s="288" t="s">
        <v>759</v>
      </c>
      <c r="B126" s="258" t="s">
        <v>492</v>
      </c>
      <c r="C126" s="80">
        <v>0</v>
      </c>
      <c r="D126" s="83">
        <f>(D123-D124-D125)</f>
        <v>1462</v>
      </c>
      <c r="E126" s="83">
        <f>(E123-E124-E125)</f>
        <v>1462</v>
      </c>
      <c r="F126" s="83">
        <f>(F123-F124-F125)</f>
        <v>0</v>
      </c>
    </row>
    <row r="127" spans="1:6" ht="12.75">
      <c r="A127" s="288">
        <v>2.8</v>
      </c>
      <c r="B127" s="258" t="s">
        <v>426</v>
      </c>
      <c r="C127" s="258">
        <v>5570</v>
      </c>
      <c r="D127" s="83">
        <f>'önk.kiad.'!AZ128</f>
        <v>6275</v>
      </c>
      <c r="E127" s="83">
        <f>'önk.kiad.'!BA128</f>
        <v>6275</v>
      </c>
      <c r="F127" s="83">
        <f>'önk.kiad.'!BB128</f>
        <v>0</v>
      </c>
    </row>
    <row r="128" spans="1:6" ht="12.75">
      <c r="A128" s="288" t="s">
        <v>566</v>
      </c>
      <c r="B128" s="305" t="s">
        <v>427</v>
      </c>
      <c r="C128" s="306">
        <v>0</v>
      </c>
      <c r="D128" s="83">
        <f>'Kis.Ö.'!E31</f>
        <v>0</v>
      </c>
      <c r="E128" s="83">
        <f>'Kis.Ö.'!F31</f>
        <v>0</v>
      </c>
      <c r="F128" s="83">
        <f>'Kis.Ö.'!G31</f>
        <v>0</v>
      </c>
    </row>
    <row r="129" spans="1:6" ht="12.75">
      <c r="A129" s="288" t="s">
        <v>760</v>
      </c>
      <c r="B129" s="305" t="s">
        <v>428</v>
      </c>
      <c r="C129" s="306">
        <v>0</v>
      </c>
      <c r="D129" s="83">
        <f>'Kis.Ö.'!L31</f>
        <v>0</v>
      </c>
      <c r="E129" s="83">
        <f>'Kis.Ö.'!M31</f>
        <v>0</v>
      </c>
      <c r="F129" s="83">
        <f>'Kis.Ö.'!N31</f>
        <v>0</v>
      </c>
    </row>
    <row r="130" spans="1:6" ht="12.75">
      <c r="A130" s="288">
        <v>2.9</v>
      </c>
      <c r="B130" s="258" t="s">
        <v>761</v>
      </c>
      <c r="C130" s="258">
        <v>14300</v>
      </c>
      <c r="D130" s="276">
        <v>14300</v>
      </c>
      <c r="E130" s="83">
        <f>(D130+F130)</f>
        <v>14300</v>
      </c>
      <c r="F130" s="263">
        <v>0</v>
      </c>
    </row>
    <row r="131" spans="1:6" ht="12.75">
      <c r="A131" s="288" t="s">
        <v>316</v>
      </c>
      <c r="B131" s="258" t="s">
        <v>429</v>
      </c>
      <c r="C131" s="258">
        <v>108788</v>
      </c>
      <c r="D131" s="84">
        <f>'célt.'!B41</f>
        <v>72249</v>
      </c>
      <c r="E131" s="84">
        <f>'célt.'!L41</f>
        <v>52169</v>
      </c>
      <c r="F131" s="84">
        <f>'célt.'!M41</f>
        <v>-20080</v>
      </c>
    </row>
    <row r="132" spans="1:6" ht="12.75">
      <c r="A132" s="57" t="s">
        <v>574</v>
      </c>
      <c r="B132" s="40" t="s">
        <v>762</v>
      </c>
      <c r="C132" s="104">
        <f>(C117+C118+C119+C120+C121+C122+C123+C127+C130+C131)</f>
        <v>6738403</v>
      </c>
      <c r="D132" s="104">
        <f>(D117+D118+D119+D120+D121+D122+D123+D127+D130+D131)</f>
        <v>7019112</v>
      </c>
      <c r="E132" s="104">
        <f>(E117+E118+E119+E120+E121+E122+E123+E127+E130+E131)</f>
        <v>6937045</v>
      </c>
      <c r="F132" s="104">
        <f>(F117+F118+F119+F120+F121+F122+F123+F127+F130+F131)</f>
        <v>-82067</v>
      </c>
    </row>
    <row r="133" spans="1:6" ht="12.75" hidden="1">
      <c r="A133" s="307"/>
      <c r="B133" s="184" t="s">
        <v>406</v>
      </c>
      <c r="C133" s="302"/>
      <c r="D133" s="302"/>
      <c r="E133" s="330">
        <v>0</v>
      </c>
      <c r="F133" s="302">
        <v>0</v>
      </c>
    </row>
    <row r="134" spans="1:6" ht="12.75">
      <c r="A134" s="49" t="s">
        <v>608</v>
      </c>
      <c r="B134" s="169" t="s">
        <v>763</v>
      </c>
      <c r="C134" s="151">
        <f>(C112+C132+C133)</f>
        <v>6860717</v>
      </c>
      <c r="D134" s="151">
        <f>(D112+D132+D133)</f>
        <v>7275002</v>
      </c>
      <c r="E134" s="151">
        <f>(E112+E132+E133)</f>
        <v>7209583</v>
      </c>
      <c r="F134" s="151">
        <f>(F112+F132+F133)</f>
        <v>-65419</v>
      </c>
    </row>
    <row r="135" spans="1:6" ht="12.75">
      <c r="A135" s="74"/>
      <c r="B135" s="74"/>
      <c r="C135" s="74"/>
      <c r="D135" s="74"/>
      <c r="E135" s="74"/>
      <c r="F135" s="74"/>
    </row>
    <row r="136" spans="1:6" ht="12.75">
      <c r="A136" s="74"/>
      <c r="B136" s="74"/>
      <c r="C136" s="74"/>
      <c r="D136" s="74"/>
      <c r="E136" s="74"/>
      <c r="F136" s="74"/>
    </row>
    <row r="137" spans="1:6" ht="12.75">
      <c r="A137" s="45" t="s">
        <v>501</v>
      </c>
      <c r="B137" s="38" t="s">
        <v>221</v>
      </c>
      <c r="C137" s="151">
        <f>(C109+C134+C135+C136)</f>
        <v>20507669</v>
      </c>
      <c r="D137" s="151">
        <f>(D109+D134+D135+D136)</f>
        <v>20987514</v>
      </c>
      <c r="E137" s="151">
        <f>(E109+E134+E135+E136)</f>
        <v>20943353</v>
      </c>
      <c r="F137" s="151">
        <f>(F109+F134+F135+F136)</f>
        <v>-44161</v>
      </c>
    </row>
    <row r="138" spans="1:6" ht="12.75">
      <c r="A138" s="7"/>
      <c r="B138" s="7"/>
      <c r="C138" s="7"/>
      <c r="D138" s="146"/>
      <c r="E138" s="90"/>
      <c r="F138" s="90"/>
    </row>
    <row r="139" spans="1:6" ht="12.75">
      <c r="A139" s="7"/>
      <c r="B139" s="7"/>
      <c r="C139" s="7"/>
      <c r="D139" s="146"/>
      <c r="E139" s="90"/>
      <c r="F139" s="90"/>
    </row>
    <row r="140" spans="1:6" ht="12.75">
      <c r="A140" s="7"/>
      <c r="B140" s="7"/>
      <c r="C140" s="7"/>
      <c r="D140" s="146"/>
      <c r="E140" s="90"/>
      <c r="F140" s="90"/>
    </row>
    <row r="141" spans="1:6" ht="12.75">
      <c r="A141" s="7"/>
      <c r="B141" s="7"/>
      <c r="C141" s="7"/>
      <c r="D141" s="146"/>
      <c r="E141" s="74"/>
      <c r="F141" s="74"/>
    </row>
    <row r="142" spans="1:6" ht="12.75">
      <c r="A142" s="308"/>
      <c r="B142" s="308" t="s">
        <v>420</v>
      </c>
      <c r="C142" s="308">
        <v>3548</v>
      </c>
      <c r="D142" s="105">
        <v>3495</v>
      </c>
      <c r="E142" s="147">
        <f>(D142+F142)</f>
        <v>3495</v>
      </c>
      <c r="F142" s="105">
        <v>0</v>
      </c>
    </row>
    <row r="143" spans="1:6" ht="12.75">
      <c r="A143" s="7"/>
      <c r="B143" s="7"/>
      <c r="C143" s="7"/>
      <c r="D143" s="146"/>
      <c r="E143" s="74"/>
      <c r="F143" s="74"/>
    </row>
    <row r="144" spans="1:6" ht="12.75">
      <c r="A144" s="7"/>
      <c r="B144" s="7"/>
      <c r="C144" s="7"/>
      <c r="D144" s="146"/>
      <c r="E144" s="74"/>
      <c r="F144" s="74"/>
    </row>
    <row r="145" spans="1:6" ht="12.75">
      <c r="A145" s="7"/>
      <c r="B145" s="7"/>
      <c r="C145" s="7"/>
      <c r="D145" s="146"/>
      <c r="E145" s="74"/>
      <c r="F145" s="74"/>
    </row>
    <row r="146" spans="1:6" ht="12.75">
      <c r="A146" s="7"/>
      <c r="B146" s="7"/>
      <c r="C146" s="7"/>
      <c r="D146" s="146"/>
      <c r="E146" s="74"/>
      <c r="F146" s="74"/>
    </row>
    <row r="147" spans="1:6" ht="12.75">
      <c r="A147" s="7"/>
      <c r="B147" s="7"/>
      <c r="C147" s="7"/>
      <c r="D147" s="21"/>
      <c r="E147" s="7"/>
      <c r="F147" s="7"/>
    </row>
    <row r="148" spans="1:6" ht="12.75">
      <c r="A148" s="7"/>
      <c r="B148" s="7"/>
      <c r="C148" s="7"/>
      <c r="D148" s="21"/>
      <c r="E148" s="7"/>
      <c r="F148" s="7"/>
    </row>
    <row r="149" spans="1:6" ht="12.75">
      <c r="A149" s="7"/>
      <c r="B149" s="7"/>
      <c r="C149" s="7"/>
      <c r="D149" s="21"/>
      <c r="E149" s="7"/>
      <c r="F149" s="7"/>
    </row>
    <row r="150" spans="1:6" ht="12.75">
      <c r="A150" s="32"/>
      <c r="B150" s="32"/>
      <c r="C150" s="32"/>
      <c r="D150" s="21"/>
      <c r="E150" s="32"/>
      <c r="F150" s="32"/>
    </row>
    <row r="151" spans="1:6" ht="12.75">
      <c r="A151" s="32"/>
      <c r="B151" s="32"/>
      <c r="C151" s="32"/>
      <c r="D151" s="21"/>
      <c r="E151" s="32"/>
      <c r="F151" s="32"/>
    </row>
    <row r="152" spans="1:6" ht="12.75">
      <c r="A152" s="32"/>
      <c r="B152" s="32"/>
      <c r="C152" s="32"/>
      <c r="D152" s="21"/>
      <c r="E152" s="32"/>
      <c r="F152" s="32"/>
    </row>
    <row r="153" spans="1:6" ht="12.75">
      <c r="A153" s="32"/>
      <c r="B153" s="32"/>
      <c r="C153" s="32"/>
      <c r="D153" s="58"/>
      <c r="E153" s="32"/>
      <c r="F153" s="32"/>
    </row>
    <row r="154" spans="1:4" ht="12.75">
      <c r="A154" s="2"/>
      <c r="D154" s="22"/>
    </row>
    <row r="155" spans="1:4" ht="12.75">
      <c r="A155" s="2"/>
      <c r="D155" s="2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</sheetData>
  <mergeCells count="3">
    <mergeCell ref="A44:F44"/>
    <mergeCell ref="B79:F79"/>
    <mergeCell ref="B111:F111"/>
  </mergeCells>
  <printOptions horizontalCentered="1" verticalCentered="1"/>
  <pageMargins left="0.7874015748031497" right="0.7874015748031497" top="0.9" bottom="0.68" header="0.36" footer="0.59"/>
  <pageSetup blackAndWhite="1" horizontalDpi="300" verticalDpi="300" orientation="portrait" paperSize="9" scale="71" r:id="rId1"/>
  <headerFooter alignWithMargins="0">
    <oddHeader>&amp;C&amp;"Times New Roman CE,Normál"&amp;P/3
Bevételek és kiadások
pénzforgalmi mérlege&amp;R&amp;"Times New Roman CE,Normál"1. sz. melléklet
58/2003.(XII.17.)sz.önk.rendelethez
(ezer ft-ban)</oddHeader>
    <oddFooter>&amp;L&amp;"Times New Roman CE,Normál"&amp;8&amp;D/&amp;T
Molnár György
gazdasági igazgató&amp;C&amp;"Times New Roman CE,Normál"&amp;8&amp;F.xls/&amp;A/Ráczné&amp;R&amp;"Times New Roman CE,Normál"&amp;8............../............oldal</oddFooter>
  </headerFooter>
  <rowBreaks count="1" manualBreakCount="1">
    <brk id="7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O236"/>
  <sheetViews>
    <sheetView view="pageBreakPreview" zoomScale="75" zoomScaleSheetLayoutView="75" workbookViewId="0" topLeftCell="AU96">
      <selection activeCell="AY111" sqref="AY111"/>
    </sheetView>
  </sheetViews>
  <sheetFormatPr defaultColWidth="9.140625" defaultRowHeight="12.75"/>
  <cols>
    <col min="1" max="1" width="5.7109375" style="0" customWidth="1"/>
    <col min="2" max="2" width="4.57421875" style="0" customWidth="1"/>
    <col min="3" max="3" width="60.7109375" style="0" customWidth="1"/>
    <col min="4" max="4" width="10.7109375" style="0" customWidth="1"/>
    <col min="5" max="9" width="9.7109375" style="0" customWidth="1"/>
    <col min="10" max="10" width="5.7109375" style="0" customWidth="1"/>
    <col min="11" max="11" width="4.57421875" style="0" customWidth="1"/>
    <col min="12" max="12" width="60.7109375" style="0" customWidth="1"/>
    <col min="13" max="18" width="9.7109375" style="0" customWidth="1"/>
    <col min="19" max="19" width="5.7109375" style="0" customWidth="1"/>
    <col min="20" max="20" width="4.7109375" style="0" customWidth="1"/>
    <col min="21" max="21" width="60.7109375" style="0" customWidth="1"/>
    <col min="22" max="27" width="9.7109375" style="0" customWidth="1"/>
    <col min="28" max="28" width="5.7109375" style="0" customWidth="1"/>
    <col min="29" max="29" width="4.57421875" style="0" customWidth="1"/>
    <col min="30" max="30" width="60.7109375" style="0" customWidth="1"/>
    <col min="31" max="36" width="9.7109375" style="0" customWidth="1"/>
    <col min="37" max="37" width="5.7109375" style="0" customWidth="1"/>
    <col min="38" max="38" width="4.7109375" style="0" customWidth="1"/>
    <col min="39" max="39" width="60.7109375" style="0" customWidth="1"/>
    <col min="40" max="45" width="9.7109375" style="0" customWidth="1"/>
    <col min="46" max="46" width="5.7109375" style="0" customWidth="1"/>
    <col min="47" max="47" width="4.8515625" style="0" customWidth="1"/>
    <col min="48" max="48" width="62.00390625" style="0" customWidth="1"/>
    <col min="49" max="49" width="11.00390625" style="0" customWidth="1"/>
    <col min="50" max="64" width="9.7109375" style="0" customWidth="1"/>
  </cols>
  <sheetData>
    <row r="1" spans="1:67" ht="18" customHeight="1">
      <c r="A1" s="203" t="s">
        <v>501</v>
      </c>
      <c r="B1" s="203" t="s">
        <v>501</v>
      </c>
      <c r="C1" s="203" t="s">
        <v>501</v>
      </c>
      <c r="D1" s="204" t="s">
        <v>764</v>
      </c>
      <c r="E1" s="205"/>
      <c r="F1" s="206"/>
      <c r="G1" s="204" t="s">
        <v>764</v>
      </c>
      <c r="H1" s="205"/>
      <c r="I1" s="206"/>
      <c r="J1" s="203" t="s">
        <v>501</v>
      </c>
      <c r="K1" s="203" t="s">
        <v>501</v>
      </c>
      <c r="L1" s="203" t="s">
        <v>501</v>
      </c>
      <c r="M1" s="225" t="s">
        <v>764</v>
      </c>
      <c r="N1" s="226"/>
      <c r="O1" s="208"/>
      <c r="P1" s="227" t="s">
        <v>501</v>
      </c>
      <c r="Q1" s="228"/>
      <c r="R1" s="229"/>
      <c r="S1" s="203" t="s">
        <v>501</v>
      </c>
      <c r="T1" s="203" t="s">
        <v>501</v>
      </c>
      <c r="U1" s="203" t="s">
        <v>501</v>
      </c>
      <c r="V1" s="204" t="s">
        <v>501</v>
      </c>
      <c r="W1" s="205"/>
      <c r="X1" s="206"/>
      <c r="Y1" s="204" t="s">
        <v>764</v>
      </c>
      <c r="Z1" s="205"/>
      <c r="AA1" s="206"/>
      <c r="AB1" s="203" t="s">
        <v>501</v>
      </c>
      <c r="AC1" s="203" t="s">
        <v>501</v>
      </c>
      <c r="AD1" s="203" t="s">
        <v>501</v>
      </c>
      <c r="AE1" s="204" t="s">
        <v>501</v>
      </c>
      <c r="AF1" s="205"/>
      <c r="AG1" s="206"/>
      <c r="AH1" s="204" t="s">
        <v>501</v>
      </c>
      <c r="AI1" s="205"/>
      <c r="AJ1" s="206"/>
      <c r="AK1" s="203" t="s">
        <v>501</v>
      </c>
      <c r="AL1" s="203" t="s">
        <v>501</v>
      </c>
      <c r="AM1" s="203" t="s">
        <v>501</v>
      </c>
      <c r="AN1" s="225" t="s">
        <v>764</v>
      </c>
      <c r="AO1" s="226"/>
      <c r="AP1" s="208"/>
      <c r="AQ1" s="225" t="s">
        <v>764</v>
      </c>
      <c r="AR1" s="226"/>
      <c r="AS1" s="208"/>
      <c r="AT1" s="203" t="s">
        <v>501</v>
      </c>
      <c r="AU1" s="203" t="s">
        <v>501</v>
      </c>
      <c r="AV1" s="203" t="s">
        <v>501</v>
      </c>
      <c r="AW1" s="204" t="s">
        <v>615</v>
      </c>
      <c r="AX1" s="205"/>
      <c r="AY1" s="206"/>
      <c r="AZ1" s="204" t="s">
        <v>831</v>
      </c>
      <c r="BA1" s="205"/>
      <c r="BB1" s="206"/>
      <c r="BC1" s="74"/>
      <c r="BD1" s="74"/>
      <c r="BE1" s="74"/>
      <c r="BF1" s="74"/>
      <c r="BG1" s="74"/>
      <c r="BH1" s="74"/>
      <c r="BI1" s="74"/>
      <c r="BJ1" s="74"/>
      <c r="BK1" s="74"/>
      <c r="BL1" s="74"/>
      <c r="BM1" s="74"/>
      <c r="BN1" s="74"/>
      <c r="BO1" s="74"/>
    </row>
    <row r="2" spans="1:67" ht="18" customHeight="1">
      <c r="A2" s="207" t="s">
        <v>767</v>
      </c>
      <c r="B2" s="207" t="s">
        <v>832</v>
      </c>
      <c r="C2" s="207" t="s">
        <v>833</v>
      </c>
      <c r="D2" s="208" t="s">
        <v>768</v>
      </c>
      <c r="E2" s="208"/>
      <c r="F2" s="208"/>
      <c r="G2" s="208" t="s">
        <v>769</v>
      </c>
      <c r="H2" s="208"/>
      <c r="I2" s="208"/>
      <c r="J2" s="207" t="s">
        <v>767</v>
      </c>
      <c r="K2" s="207" t="s">
        <v>832</v>
      </c>
      <c r="L2" s="207" t="s">
        <v>833</v>
      </c>
      <c r="M2" s="206" t="s">
        <v>770</v>
      </c>
      <c r="N2" s="206"/>
      <c r="O2" s="206"/>
      <c r="P2" s="230" t="s">
        <v>805</v>
      </c>
      <c r="Q2" s="206"/>
      <c r="R2" s="206"/>
      <c r="S2" s="207" t="s">
        <v>767</v>
      </c>
      <c r="T2" s="207" t="s">
        <v>832</v>
      </c>
      <c r="U2" s="207" t="s">
        <v>833</v>
      </c>
      <c r="V2" s="208" t="s">
        <v>806</v>
      </c>
      <c r="W2" s="208"/>
      <c r="X2" s="208"/>
      <c r="Y2" s="208" t="s">
        <v>771</v>
      </c>
      <c r="Z2" s="208"/>
      <c r="AA2" s="208"/>
      <c r="AB2" s="207" t="s">
        <v>767</v>
      </c>
      <c r="AC2" s="207" t="s">
        <v>832</v>
      </c>
      <c r="AD2" s="207" t="s">
        <v>833</v>
      </c>
      <c r="AE2" s="208" t="s">
        <v>807</v>
      </c>
      <c r="AF2" s="208"/>
      <c r="AG2" s="208"/>
      <c r="AH2" s="208" t="s">
        <v>772</v>
      </c>
      <c r="AI2" s="208"/>
      <c r="AJ2" s="208"/>
      <c r="AK2" s="207" t="s">
        <v>767</v>
      </c>
      <c r="AL2" s="207" t="s">
        <v>832</v>
      </c>
      <c r="AM2" s="207" t="s">
        <v>833</v>
      </c>
      <c r="AN2" s="206" t="s">
        <v>808</v>
      </c>
      <c r="AO2" s="206"/>
      <c r="AP2" s="206"/>
      <c r="AQ2" s="206" t="s">
        <v>809</v>
      </c>
      <c r="AR2" s="206"/>
      <c r="AS2" s="206"/>
      <c r="AT2" s="207" t="s">
        <v>767</v>
      </c>
      <c r="AU2" s="207" t="s">
        <v>832</v>
      </c>
      <c r="AV2" s="207" t="s">
        <v>833</v>
      </c>
      <c r="AW2" s="208" t="s">
        <v>834</v>
      </c>
      <c r="AX2" s="208"/>
      <c r="AY2" s="208"/>
      <c r="AZ2" s="231" t="s">
        <v>810</v>
      </c>
      <c r="BA2" s="208"/>
      <c r="BB2" s="208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</row>
    <row r="3" spans="1:67" ht="18" customHeight="1">
      <c r="A3" s="207" t="s">
        <v>773</v>
      </c>
      <c r="B3" s="207" t="s">
        <v>835</v>
      </c>
      <c r="C3" s="209"/>
      <c r="D3" s="204" t="s">
        <v>35</v>
      </c>
      <c r="E3" s="205"/>
      <c r="F3" s="206"/>
      <c r="G3" s="204" t="s">
        <v>818</v>
      </c>
      <c r="H3" s="205"/>
      <c r="I3" s="206"/>
      <c r="J3" s="207" t="s">
        <v>773</v>
      </c>
      <c r="K3" s="207" t="s">
        <v>835</v>
      </c>
      <c r="L3" s="209"/>
      <c r="M3" s="225" t="s">
        <v>819</v>
      </c>
      <c r="N3" s="226"/>
      <c r="O3" s="208"/>
      <c r="P3" s="232" t="s">
        <v>820</v>
      </c>
      <c r="Q3" s="233"/>
      <c r="R3" s="234"/>
      <c r="S3" s="207" t="s">
        <v>773</v>
      </c>
      <c r="T3" s="207" t="s">
        <v>835</v>
      </c>
      <c r="U3" s="209"/>
      <c r="V3" s="235" t="s">
        <v>821</v>
      </c>
      <c r="W3" s="235"/>
      <c r="X3" s="235"/>
      <c r="Y3" s="204" t="s">
        <v>822</v>
      </c>
      <c r="Z3" s="205"/>
      <c r="AA3" s="206"/>
      <c r="AB3" s="207" t="s">
        <v>773</v>
      </c>
      <c r="AC3" s="207" t="s">
        <v>835</v>
      </c>
      <c r="AD3" s="209"/>
      <c r="AE3" s="204" t="s">
        <v>823</v>
      </c>
      <c r="AF3" s="205"/>
      <c r="AG3" s="206"/>
      <c r="AH3" s="204" t="s">
        <v>824</v>
      </c>
      <c r="AI3" s="205"/>
      <c r="AJ3" s="206"/>
      <c r="AK3" s="207" t="s">
        <v>773</v>
      </c>
      <c r="AL3" s="207" t="s">
        <v>835</v>
      </c>
      <c r="AM3" s="209"/>
      <c r="AN3" s="225" t="s">
        <v>825</v>
      </c>
      <c r="AO3" s="226"/>
      <c r="AP3" s="208"/>
      <c r="AQ3" s="225" t="s">
        <v>826</v>
      </c>
      <c r="AR3" s="226"/>
      <c r="AS3" s="208"/>
      <c r="AT3" s="207" t="s">
        <v>773</v>
      </c>
      <c r="AU3" s="207" t="s">
        <v>835</v>
      </c>
      <c r="AV3" s="209"/>
      <c r="AW3" s="204" t="s">
        <v>827</v>
      </c>
      <c r="AX3" s="205"/>
      <c r="AY3" s="206"/>
      <c r="AZ3" s="204" t="s">
        <v>828</v>
      </c>
      <c r="BA3" s="205"/>
      <c r="BB3" s="206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</row>
    <row r="4" spans="1:67" ht="18" customHeight="1">
      <c r="A4" s="207" t="s">
        <v>501</v>
      </c>
      <c r="B4" s="207" t="s">
        <v>773</v>
      </c>
      <c r="C4" s="207"/>
      <c r="D4" s="210" t="s">
        <v>533</v>
      </c>
      <c r="E4" s="210" t="s">
        <v>904</v>
      </c>
      <c r="F4" s="210" t="s">
        <v>494</v>
      </c>
      <c r="G4" s="210" t="s">
        <v>533</v>
      </c>
      <c r="H4" s="210" t="s">
        <v>904</v>
      </c>
      <c r="I4" s="210" t="s">
        <v>494</v>
      </c>
      <c r="J4" s="207" t="s">
        <v>501</v>
      </c>
      <c r="K4" s="207" t="s">
        <v>773</v>
      </c>
      <c r="L4" s="207"/>
      <c r="M4" s="210" t="s">
        <v>533</v>
      </c>
      <c r="N4" s="210" t="s">
        <v>904</v>
      </c>
      <c r="O4" s="210" t="s">
        <v>494</v>
      </c>
      <c r="P4" s="210" t="s">
        <v>533</v>
      </c>
      <c r="Q4" s="210" t="s">
        <v>904</v>
      </c>
      <c r="R4" s="210" t="s">
        <v>494</v>
      </c>
      <c r="S4" s="207" t="s">
        <v>501</v>
      </c>
      <c r="T4" s="207" t="s">
        <v>773</v>
      </c>
      <c r="U4" s="207"/>
      <c r="V4" s="210" t="s">
        <v>533</v>
      </c>
      <c r="W4" s="210" t="s">
        <v>904</v>
      </c>
      <c r="X4" s="210" t="s">
        <v>494</v>
      </c>
      <c r="Y4" s="210" t="s">
        <v>533</v>
      </c>
      <c r="Z4" s="210" t="s">
        <v>904</v>
      </c>
      <c r="AA4" s="210" t="s">
        <v>494</v>
      </c>
      <c r="AB4" s="207" t="s">
        <v>501</v>
      </c>
      <c r="AC4" s="207" t="s">
        <v>773</v>
      </c>
      <c r="AD4" s="207"/>
      <c r="AE4" s="210" t="s">
        <v>533</v>
      </c>
      <c r="AF4" s="210" t="s">
        <v>904</v>
      </c>
      <c r="AG4" s="210" t="s">
        <v>494</v>
      </c>
      <c r="AH4" s="210" t="s">
        <v>533</v>
      </c>
      <c r="AI4" s="210" t="s">
        <v>904</v>
      </c>
      <c r="AJ4" s="210" t="s">
        <v>494</v>
      </c>
      <c r="AK4" s="207" t="s">
        <v>501</v>
      </c>
      <c r="AL4" s="207" t="s">
        <v>773</v>
      </c>
      <c r="AM4" s="207"/>
      <c r="AN4" s="210" t="s">
        <v>533</v>
      </c>
      <c r="AO4" s="210" t="s">
        <v>904</v>
      </c>
      <c r="AP4" s="210" t="s">
        <v>494</v>
      </c>
      <c r="AQ4" s="210" t="s">
        <v>533</v>
      </c>
      <c r="AR4" s="210" t="s">
        <v>904</v>
      </c>
      <c r="AS4" s="210" t="s">
        <v>494</v>
      </c>
      <c r="AT4" s="207" t="s">
        <v>501</v>
      </c>
      <c r="AU4" s="207" t="s">
        <v>773</v>
      </c>
      <c r="AV4" s="207"/>
      <c r="AW4" s="210" t="s">
        <v>533</v>
      </c>
      <c r="AX4" s="210" t="s">
        <v>904</v>
      </c>
      <c r="AY4" s="210" t="s">
        <v>494</v>
      </c>
      <c r="AZ4" s="210" t="s">
        <v>533</v>
      </c>
      <c r="BA4" s="210" t="s">
        <v>904</v>
      </c>
      <c r="BB4" s="210" t="s">
        <v>494</v>
      </c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</row>
    <row r="5" spans="1:67" ht="18" customHeight="1">
      <c r="A5" s="211"/>
      <c r="B5" s="212"/>
      <c r="C5" s="213"/>
      <c r="D5" s="214" t="s">
        <v>543</v>
      </c>
      <c r="E5" s="214" t="s">
        <v>543</v>
      </c>
      <c r="F5" s="214" t="s">
        <v>497</v>
      </c>
      <c r="G5" s="214" t="s">
        <v>543</v>
      </c>
      <c r="H5" s="214" t="s">
        <v>543</v>
      </c>
      <c r="I5" s="214" t="s">
        <v>497</v>
      </c>
      <c r="J5" s="211"/>
      <c r="K5" s="212"/>
      <c r="L5" s="213"/>
      <c r="M5" s="214" t="s">
        <v>543</v>
      </c>
      <c r="N5" s="214" t="s">
        <v>543</v>
      </c>
      <c r="O5" s="214" t="s">
        <v>497</v>
      </c>
      <c r="P5" s="214" t="s">
        <v>543</v>
      </c>
      <c r="Q5" s="214" t="s">
        <v>543</v>
      </c>
      <c r="R5" s="214" t="s">
        <v>497</v>
      </c>
      <c r="S5" s="211"/>
      <c r="T5" s="212"/>
      <c r="U5" s="213"/>
      <c r="V5" s="214" t="s">
        <v>543</v>
      </c>
      <c r="W5" s="214" t="s">
        <v>543</v>
      </c>
      <c r="X5" s="214" t="s">
        <v>497</v>
      </c>
      <c r="Y5" s="214" t="s">
        <v>543</v>
      </c>
      <c r="Z5" s="214" t="s">
        <v>543</v>
      </c>
      <c r="AA5" s="214" t="s">
        <v>497</v>
      </c>
      <c r="AB5" s="211"/>
      <c r="AC5" s="212"/>
      <c r="AD5" s="213"/>
      <c r="AE5" s="214" t="s">
        <v>543</v>
      </c>
      <c r="AF5" s="214" t="s">
        <v>543</v>
      </c>
      <c r="AG5" s="214" t="s">
        <v>497</v>
      </c>
      <c r="AH5" s="214" t="s">
        <v>543</v>
      </c>
      <c r="AI5" s="214" t="s">
        <v>543</v>
      </c>
      <c r="AJ5" s="214" t="s">
        <v>497</v>
      </c>
      <c r="AK5" s="211"/>
      <c r="AL5" s="212"/>
      <c r="AM5" s="213"/>
      <c r="AN5" s="214" t="s">
        <v>543</v>
      </c>
      <c r="AO5" s="214" t="s">
        <v>543</v>
      </c>
      <c r="AP5" s="214" t="s">
        <v>497</v>
      </c>
      <c r="AQ5" s="214" t="s">
        <v>543</v>
      </c>
      <c r="AR5" s="214" t="s">
        <v>543</v>
      </c>
      <c r="AS5" s="214" t="s">
        <v>497</v>
      </c>
      <c r="AT5" s="211"/>
      <c r="AU5" s="212"/>
      <c r="AV5" s="213"/>
      <c r="AW5" s="214" t="s">
        <v>543</v>
      </c>
      <c r="AX5" s="214" t="s">
        <v>543</v>
      </c>
      <c r="AY5" s="214" t="s">
        <v>497</v>
      </c>
      <c r="AZ5" s="214" t="s">
        <v>543</v>
      </c>
      <c r="BA5" s="214" t="s">
        <v>543</v>
      </c>
      <c r="BB5" s="214" t="s">
        <v>497</v>
      </c>
      <c r="BC5" s="74"/>
      <c r="BD5" s="74"/>
      <c r="BE5" s="74"/>
      <c r="BF5" s="74"/>
      <c r="BG5" s="74"/>
      <c r="BH5" s="74"/>
      <c r="BI5" s="74"/>
      <c r="BJ5" s="74"/>
      <c r="BK5" s="74"/>
      <c r="BL5" s="74"/>
      <c r="BM5" s="74"/>
      <c r="BN5" s="74"/>
      <c r="BO5" s="74"/>
    </row>
    <row r="6" spans="1:67" ht="18" customHeight="1">
      <c r="A6" s="215" t="s">
        <v>836</v>
      </c>
      <c r="B6" s="216" t="s">
        <v>579</v>
      </c>
      <c r="C6" s="338" t="s">
        <v>889</v>
      </c>
      <c r="D6" s="217">
        <v>0</v>
      </c>
      <c r="E6" s="218">
        <f>(D6+F6)</f>
        <v>0</v>
      </c>
      <c r="F6" s="217">
        <v>0</v>
      </c>
      <c r="G6" s="217">
        <v>0</v>
      </c>
      <c r="H6" s="218">
        <f aca="true" t="shared" si="0" ref="H6:H12">(G6+I6)</f>
        <v>0</v>
      </c>
      <c r="I6" s="217">
        <v>0</v>
      </c>
      <c r="J6" s="215" t="s">
        <v>836</v>
      </c>
      <c r="K6" s="216" t="s">
        <v>579</v>
      </c>
      <c r="L6" s="338" t="s">
        <v>889</v>
      </c>
      <c r="M6" s="217">
        <v>0</v>
      </c>
      <c r="N6" s="218">
        <f>(M6+O6)</f>
        <v>0</v>
      </c>
      <c r="O6" s="217">
        <v>0</v>
      </c>
      <c r="P6" s="217">
        <v>0</v>
      </c>
      <c r="Q6" s="218">
        <f>(P6+R6)</f>
        <v>0</v>
      </c>
      <c r="R6" s="217">
        <v>0</v>
      </c>
      <c r="S6" s="215" t="s">
        <v>836</v>
      </c>
      <c r="T6" s="216" t="s">
        <v>579</v>
      </c>
      <c r="U6" s="338" t="s">
        <v>889</v>
      </c>
      <c r="V6" s="218">
        <f aca="true" t="shared" si="1" ref="V6:X7">(M6-P6)</f>
        <v>0</v>
      </c>
      <c r="W6" s="218">
        <f t="shared" si="1"/>
        <v>0</v>
      </c>
      <c r="X6" s="218">
        <f t="shared" si="1"/>
        <v>0</v>
      </c>
      <c r="Y6" s="217">
        <v>66484</v>
      </c>
      <c r="Z6" s="218">
        <f>(Y6+AA6)</f>
        <v>66484</v>
      </c>
      <c r="AA6" s="217">
        <v>0</v>
      </c>
      <c r="AB6" s="215" t="s">
        <v>836</v>
      </c>
      <c r="AC6" s="216" t="s">
        <v>579</v>
      </c>
      <c r="AD6" s="338" t="s">
        <v>889</v>
      </c>
      <c r="AE6" s="217">
        <v>0</v>
      </c>
      <c r="AF6" s="218">
        <f>(AE6+AG6)</f>
        <v>0</v>
      </c>
      <c r="AG6" s="217">
        <v>0</v>
      </c>
      <c r="AH6" s="218">
        <f aca="true" t="shared" si="2" ref="AH6:AJ7">(Y6-AE6)</f>
        <v>66484</v>
      </c>
      <c r="AI6" s="218">
        <f t="shared" si="2"/>
        <v>66484</v>
      </c>
      <c r="AJ6" s="218">
        <f t="shared" si="2"/>
        <v>0</v>
      </c>
      <c r="AK6" s="215" t="s">
        <v>836</v>
      </c>
      <c r="AL6" s="216" t="s">
        <v>579</v>
      </c>
      <c r="AM6" s="338" t="s">
        <v>685</v>
      </c>
      <c r="AN6" s="217">
        <v>0</v>
      </c>
      <c r="AO6" s="218">
        <f>(AN6+AP6)</f>
        <v>0</v>
      </c>
      <c r="AP6" s="217">
        <v>0</v>
      </c>
      <c r="AQ6" s="217">
        <v>0</v>
      </c>
      <c r="AR6" s="218">
        <f>(AQ6+AS6)</f>
        <v>0</v>
      </c>
      <c r="AS6" s="217">
        <v>0</v>
      </c>
      <c r="AT6" s="215" t="s">
        <v>836</v>
      </c>
      <c r="AU6" s="216" t="s">
        <v>579</v>
      </c>
      <c r="AV6" s="338" t="s">
        <v>889</v>
      </c>
      <c r="AW6" s="218">
        <f>(D6+G6+M6+Y6+AN6+AQ6)</f>
        <v>66484</v>
      </c>
      <c r="AX6" s="218">
        <f>(E6+H6+N6+Z6+AO6+AR6)</f>
        <v>66484</v>
      </c>
      <c r="AY6" s="222">
        <f>(F6+I6+O6+AA6+AP6+AS6)</f>
        <v>0</v>
      </c>
      <c r="AZ6" s="218">
        <f aca="true" t="shared" si="3" ref="AZ6:BB7">(AE6+AN6+AQ6)</f>
        <v>0</v>
      </c>
      <c r="BA6" s="218">
        <f t="shared" si="3"/>
        <v>0</v>
      </c>
      <c r="BB6" s="218">
        <f>(AG6+AP6+AS6)</f>
        <v>0</v>
      </c>
      <c r="BC6" s="74"/>
      <c r="BD6" s="74"/>
      <c r="BE6" s="74"/>
      <c r="BF6" s="74"/>
      <c r="BG6" s="74"/>
      <c r="BH6" s="74"/>
      <c r="BI6" s="74"/>
      <c r="BJ6" s="74"/>
      <c r="BK6" s="74"/>
      <c r="BL6" s="74"/>
      <c r="BM6" s="74"/>
      <c r="BN6" s="74"/>
      <c r="BO6" s="74"/>
    </row>
    <row r="7" spans="1:67" ht="18" customHeight="1">
      <c r="A7" s="219"/>
      <c r="B7" s="220" t="s">
        <v>574</v>
      </c>
      <c r="C7" s="339" t="s">
        <v>837</v>
      </c>
      <c r="D7" s="219">
        <v>0</v>
      </c>
      <c r="E7" s="222">
        <f>(D7+F7)</f>
        <v>0</v>
      </c>
      <c r="F7" s="219">
        <v>0</v>
      </c>
      <c r="G7" s="219">
        <v>0</v>
      </c>
      <c r="H7" s="222">
        <f t="shared" si="0"/>
        <v>0</v>
      </c>
      <c r="I7" s="219">
        <v>0</v>
      </c>
      <c r="J7" s="219"/>
      <c r="K7" s="220" t="s">
        <v>574</v>
      </c>
      <c r="L7" s="339" t="s">
        <v>837</v>
      </c>
      <c r="M7" s="219">
        <v>0</v>
      </c>
      <c r="N7" s="222">
        <f>(M7+O7)</f>
        <v>0</v>
      </c>
      <c r="O7" s="219">
        <v>0</v>
      </c>
      <c r="P7" s="219">
        <v>0</v>
      </c>
      <c r="Q7" s="222">
        <f>(P7+R7)</f>
        <v>0</v>
      </c>
      <c r="R7" s="219">
        <v>0</v>
      </c>
      <c r="S7" s="219"/>
      <c r="T7" s="220" t="s">
        <v>574</v>
      </c>
      <c r="U7" s="339" t="s">
        <v>837</v>
      </c>
      <c r="V7" s="222">
        <f t="shared" si="1"/>
        <v>0</v>
      </c>
      <c r="W7" s="222">
        <f t="shared" si="1"/>
        <v>0</v>
      </c>
      <c r="X7" s="222">
        <f t="shared" si="1"/>
        <v>0</v>
      </c>
      <c r="Y7" s="219">
        <v>62077</v>
      </c>
      <c r="Z7" s="222">
        <f>(Y7+AA7)</f>
        <v>62077</v>
      </c>
      <c r="AA7" s="219">
        <v>0</v>
      </c>
      <c r="AB7" s="219"/>
      <c r="AC7" s="220" t="s">
        <v>574</v>
      </c>
      <c r="AD7" s="339" t="s">
        <v>837</v>
      </c>
      <c r="AE7" s="219">
        <v>0</v>
      </c>
      <c r="AF7" s="222">
        <f>(AE7+AG7)</f>
        <v>0</v>
      </c>
      <c r="AG7" s="219">
        <v>0</v>
      </c>
      <c r="AH7" s="222">
        <f t="shared" si="2"/>
        <v>62077</v>
      </c>
      <c r="AI7" s="222">
        <f t="shared" si="2"/>
        <v>62077</v>
      </c>
      <c r="AJ7" s="222">
        <f t="shared" si="2"/>
        <v>0</v>
      </c>
      <c r="AK7" s="219"/>
      <c r="AL7" s="220" t="s">
        <v>574</v>
      </c>
      <c r="AM7" s="339" t="s">
        <v>837</v>
      </c>
      <c r="AN7" s="219">
        <v>0</v>
      </c>
      <c r="AO7" s="222">
        <f>(AN7+AP7)</f>
        <v>0</v>
      </c>
      <c r="AP7" s="219">
        <v>0</v>
      </c>
      <c r="AQ7" s="219">
        <v>0</v>
      </c>
      <c r="AR7" s="222">
        <f>(AQ7+AS7)</f>
        <v>0</v>
      </c>
      <c r="AS7" s="219">
        <v>0</v>
      </c>
      <c r="AT7" s="219"/>
      <c r="AU7" s="220" t="s">
        <v>574</v>
      </c>
      <c r="AV7" s="339" t="s">
        <v>837</v>
      </c>
      <c r="AW7" s="222">
        <f>(D7+G7+M7+Y7+AN7+AQ7)</f>
        <v>62077</v>
      </c>
      <c r="AX7" s="222">
        <f>(E7+H7+N7+Z7+AO7+AR7)</f>
        <v>62077</v>
      </c>
      <c r="AY7" s="222">
        <f aca="true" t="shared" si="4" ref="AW7:AY19">(F7+I7+O7+AA7+AP7+AS7)</f>
        <v>0</v>
      </c>
      <c r="AZ7" s="222">
        <f t="shared" si="3"/>
        <v>0</v>
      </c>
      <c r="BA7" s="222">
        <f t="shared" si="3"/>
        <v>0</v>
      </c>
      <c r="BB7" s="222">
        <f t="shared" si="3"/>
        <v>0</v>
      </c>
      <c r="BC7" s="74"/>
      <c r="BD7" s="74"/>
      <c r="BE7" s="74"/>
      <c r="BF7" s="74"/>
      <c r="BG7" s="74"/>
      <c r="BH7" s="74"/>
      <c r="BI7" s="74"/>
      <c r="BJ7" s="74"/>
      <c r="BK7" s="74"/>
      <c r="BL7" s="74"/>
      <c r="BM7" s="74"/>
      <c r="BN7" s="74"/>
      <c r="BO7" s="74"/>
    </row>
    <row r="8" spans="1:67" ht="18" customHeight="1">
      <c r="A8" s="219"/>
      <c r="B8" s="220" t="s">
        <v>580</v>
      </c>
      <c r="C8" s="339" t="s">
        <v>430</v>
      </c>
      <c r="D8" s="222">
        <f>egyéb!G111</f>
        <v>0</v>
      </c>
      <c r="E8" s="222">
        <f>(D8+F8)</f>
        <v>104</v>
      </c>
      <c r="F8" s="222">
        <f>egyéb!I111</f>
        <v>104</v>
      </c>
      <c r="G8" s="219">
        <v>0</v>
      </c>
      <c r="H8" s="222">
        <f t="shared" si="0"/>
        <v>0</v>
      </c>
      <c r="I8" s="219">
        <v>0</v>
      </c>
      <c r="J8" s="219"/>
      <c r="K8" s="220" t="s">
        <v>580</v>
      </c>
      <c r="L8" s="339" t="s">
        <v>430</v>
      </c>
      <c r="M8" s="222">
        <f>egyéb!J111</f>
        <v>4853</v>
      </c>
      <c r="N8" s="222">
        <f>egyéb!K111</f>
        <v>2026</v>
      </c>
      <c r="O8" s="222">
        <f>egyéb!L111</f>
        <v>-2827</v>
      </c>
      <c r="P8" s="219">
        <v>0</v>
      </c>
      <c r="Q8" s="222">
        <f>(P8+R8)</f>
        <v>0</v>
      </c>
      <c r="R8" s="219">
        <v>0</v>
      </c>
      <c r="S8" s="219"/>
      <c r="T8" s="220" t="s">
        <v>580</v>
      </c>
      <c r="U8" s="339" t="s">
        <v>430</v>
      </c>
      <c r="V8" s="222">
        <f aca="true" t="shared" si="5" ref="V8:X18">(M8-P8)</f>
        <v>4853</v>
      </c>
      <c r="W8" s="222">
        <f t="shared" si="5"/>
        <v>2026</v>
      </c>
      <c r="X8" s="222">
        <f t="shared" si="5"/>
        <v>-2827</v>
      </c>
      <c r="Y8" s="222">
        <f>AE8+AH8</f>
        <v>236221</v>
      </c>
      <c r="Z8" s="222">
        <f>AF8+AI8</f>
        <v>242307</v>
      </c>
      <c r="AA8" s="222">
        <f>AG8+AJ8</f>
        <v>6086</v>
      </c>
      <c r="AB8" s="219"/>
      <c r="AC8" s="220" t="s">
        <v>580</v>
      </c>
      <c r="AD8" s="339" t="s">
        <v>430</v>
      </c>
      <c r="AE8" s="222">
        <f>egyéb!M112</f>
        <v>83432</v>
      </c>
      <c r="AF8" s="222">
        <f>egyéb!N112</f>
        <v>83453</v>
      </c>
      <c r="AG8" s="222">
        <f>egyéb!O112</f>
        <v>21</v>
      </c>
      <c r="AH8" s="222">
        <f>egyéb!P111</f>
        <v>152789</v>
      </c>
      <c r="AI8" s="222">
        <f>egyéb!Q111</f>
        <v>158854</v>
      </c>
      <c r="AJ8" s="222">
        <f>egyéb!R111</f>
        <v>6065</v>
      </c>
      <c r="AK8" s="219"/>
      <c r="AL8" s="220" t="s">
        <v>580</v>
      </c>
      <c r="AM8" s="339" t="s">
        <v>430</v>
      </c>
      <c r="AN8" s="219">
        <v>0</v>
      </c>
      <c r="AO8" s="222">
        <f>(AN8+AP8)</f>
        <v>0</v>
      </c>
      <c r="AP8" s="219">
        <v>0</v>
      </c>
      <c r="AQ8" s="219">
        <v>0</v>
      </c>
      <c r="AR8" s="222">
        <f>(AQ8+AS8)</f>
        <v>0</v>
      </c>
      <c r="AS8" s="219">
        <v>0</v>
      </c>
      <c r="AT8" s="219"/>
      <c r="AU8" s="220" t="s">
        <v>580</v>
      </c>
      <c r="AV8" s="339" t="s">
        <v>430</v>
      </c>
      <c r="AW8" s="222">
        <f t="shared" si="4"/>
        <v>241074</v>
      </c>
      <c r="AX8" s="222">
        <f t="shared" si="4"/>
        <v>244437</v>
      </c>
      <c r="AY8" s="222">
        <f>(F8+I8+O8+AA8+AP8+AS8)</f>
        <v>3363</v>
      </c>
      <c r="AZ8" s="222">
        <f>(AE8+AN8+AQ8)</f>
        <v>83432</v>
      </c>
      <c r="BA8" s="222">
        <f>(AF8+AO8+AR8)</f>
        <v>83453</v>
      </c>
      <c r="BB8" s="222">
        <f>(AG8+AP8+AS8)</f>
        <v>21</v>
      </c>
      <c r="BC8" s="74"/>
      <c r="BD8" s="74"/>
      <c r="BE8" s="74"/>
      <c r="BF8" s="74"/>
      <c r="BG8" s="74"/>
      <c r="BH8" s="74"/>
      <c r="BI8" s="74"/>
      <c r="BJ8" s="74"/>
      <c r="BK8" s="74"/>
      <c r="BL8" s="74"/>
      <c r="BM8" s="74"/>
      <c r="BN8" s="74"/>
      <c r="BO8" s="74"/>
    </row>
    <row r="9" spans="1:67" ht="18" customHeight="1">
      <c r="A9" s="219"/>
      <c r="B9" s="220" t="s">
        <v>582</v>
      </c>
      <c r="C9" s="339" t="s">
        <v>431</v>
      </c>
      <c r="D9" s="219">
        <v>0</v>
      </c>
      <c r="E9" s="222">
        <f aca="true" t="shared" si="6" ref="E9:E20">(D9+F9)</f>
        <v>0</v>
      </c>
      <c r="F9" s="219">
        <v>0</v>
      </c>
      <c r="G9" s="219">
        <v>0</v>
      </c>
      <c r="H9" s="222">
        <f t="shared" si="0"/>
        <v>0</v>
      </c>
      <c r="I9" s="219">
        <v>0</v>
      </c>
      <c r="J9" s="219"/>
      <c r="K9" s="220" t="s">
        <v>582</v>
      </c>
      <c r="L9" s="339" t="s">
        <v>431</v>
      </c>
      <c r="M9" s="219">
        <v>85098</v>
      </c>
      <c r="N9" s="222">
        <f>(M9+O9)</f>
        <v>89673</v>
      </c>
      <c r="O9" s="219">
        <v>4575</v>
      </c>
      <c r="P9" s="219">
        <v>0</v>
      </c>
      <c r="Q9" s="222">
        <f aca="true" t="shared" si="7" ref="Q9:Q20">(P9+R9)</f>
        <v>0</v>
      </c>
      <c r="R9" s="219">
        <v>0</v>
      </c>
      <c r="S9" s="219"/>
      <c r="T9" s="220" t="s">
        <v>582</v>
      </c>
      <c r="U9" s="339" t="s">
        <v>431</v>
      </c>
      <c r="V9" s="222">
        <f t="shared" si="5"/>
        <v>85098</v>
      </c>
      <c r="W9" s="222">
        <f t="shared" si="5"/>
        <v>89673</v>
      </c>
      <c r="X9" s="222">
        <f t="shared" si="5"/>
        <v>4575</v>
      </c>
      <c r="Y9" s="219">
        <v>0</v>
      </c>
      <c r="Z9" s="222">
        <f>(Y9+AA9)</f>
        <v>0</v>
      </c>
      <c r="AA9" s="219">
        <v>0</v>
      </c>
      <c r="AB9" s="219"/>
      <c r="AC9" s="220" t="s">
        <v>582</v>
      </c>
      <c r="AD9" s="339" t="s">
        <v>431</v>
      </c>
      <c r="AE9" s="219">
        <v>0</v>
      </c>
      <c r="AF9" s="222">
        <f aca="true" t="shared" si="8" ref="AF9:AF22">(AE9+AG9)</f>
        <v>0</v>
      </c>
      <c r="AG9" s="219">
        <v>0</v>
      </c>
      <c r="AH9" s="222">
        <f>(Y9-AE9)</f>
        <v>0</v>
      </c>
      <c r="AI9" s="222">
        <f>(Z9-AF9)</f>
        <v>0</v>
      </c>
      <c r="AJ9" s="222">
        <f>(AA9-AG9)</f>
        <v>0</v>
      </c>
      <c r="AK9" s="219"/>
      <c r="AL9" s="220" t="s">
        <v>582</v>
      </c>
      <c r="AM9" s="339" t="s">
        <v>431</v>
      </c>
      <c r="AN9" s="219">
        <v>0</v>
      </c>
      <c r="AO9" s="222">
        <f aca="true" t="shared" si="9" ref="AO9:AO23">(AN9+AP9)</f>
        <v>0</v>
      </c>
      <c r="AP9" s="219">
        <v>0</v>
      </c>
      <c r="AQ9" s="219">
        <v>0</v>
      </c>
      <c r="AR9" s="222">
        <f aca="true" t="shared" si="10" ref="AR9:AR20">(AQ9+AS9)</f>
        <v>0</v>
      </c>
      <c r="AS9" s="219">
        <v>0</v>
      </c>
      <c r="AT9" s="219"/>
      <c r="AU9" s="220" t="s">
        <v>582</v>
      </c>
      <c r="AV9" s="339" t="s">
        <v>431</v>
      </c>
      <c r="AW9" s="222">
        <f t="shared" si="4"/>
        <v>85098</v>
      </c>
      <c r="AX9" s="222">
        <f t="shared" si="4"/>
        <v>89673</v>
      </c>
      <c r="AY9" s="222">
        <f t="shared" si="4"/>
        <v>4575</v>
      </c>
      <c r="AZ9" s="222">
        <f>M9</f>
        <v>85098</v>
      </c>
      <c r="BA9" s="222">
        <f>N9</f>
        <v>89673</v>
      </c>
      <c r="BB9" s="222">
        <f>O9</f>
        <v>4575</v>
      </c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</row>
    <row r="10" spans="1:67" ht="18" customHeight="1">
      <c r="A10" s="219"/>
      <c r="B10" s="220"/>
      <c r="C10" s="339" t="s">
        <v>432</v>
      </c>
      <c r="D10" s="219">
        <v>0</v>
      </c>
      <c r="E10" s="222">
        <f t="shared" si="6"/>
        <v>0</v>
      </c>
      <c r="F10" s="219">
        <v>0</v>
      </c>
      <c r="G10" s="219">
        <v>0</v>
      </c>
      <c r="H10" s="222">
        <f t="shared" si="0"/>
        <v>0</v>
      </c>
      <c r="I10" s="219">
        <v>0</v>
      </c>
      <c r="J10" s="219"/>
      <c r="K10" s="220"/>
      <c r="L10" s="339" t="s">
        <v>432</v>
      </c>
      <c r="M10" s="219">
        <v>90138</v>
      </c>
      <c r="N10" s="222">
        <f aca="true" t="shared" si="11" ref="N10:N22">(M10+O10)</f>
        <v>88730</v>
      </c>
      <c r="O10" s="219">
        <v>-1408</v>
      </c>
      <c r="P10" s="219">
        <v>0</v>
      </c>
      <c r="Q10" s="222">
        <f t="shared" si="7"/>
        <v>0</v>
      </c>
      <c r="R10" s="219">
        <v>0</v>
      </c>
      <c r="S10" s="219"/>
      <c r="T10" s="220"/>
      <c r="U10" s="339" t="s">
        <v>432</v>
      </c>
      <c r="V10" s="222">
        <f t="shared" si="5"/>
        <v>90138</v>
      </c>
      <c r="W10" s="222">
        <f t="shared" si="5"/>
        <v>88730</v>
      </c>
      <c r="X10" s="222">
        <f t="shared" si="5"/>
        <v>-1408</v>
      </c>
      <c r="Y10" s="219">
        <v>0</v>
      </c>
      <c r="Z10" s="222">
        <f aca="true" t="shared" si="12" ref="Z10:Z22">(Y10+AA10)</f>
        <v>0</v>
      </c>
      <c r="AA10" s="219">
        <v>0</v>
      </c>
      <c r="AB10" s="219"/>
      <c r="AC10" s="220"/>
      <c r="AD10" s="339" t="s">
        <v>432</v>
      </c>
      <c r="AE10" s="219">
        <v>0</v>
      </c>
      <c r="AF10" s="222">
        <f t="shared" si="8"/>
        <v>0</v>
      </c>
      <c r="AG10" s="219">
        <v>0</v>
      </c>
      <c r="AH10" s="222">
        <f aca="true" t="shared" si="13" ref="AH10:AJ22">(Y10-AE10)</f>
        <v>0</v>
      </c>
      <c r="AI10" s="222">
        <f t="shared" si="13"/>
        <v>0</v>
      </c>
      <c r="AJ10" s="222">
        <f t="shared" si="13"/>
        <v>0</v>
      </c>
      <c r="AK10" s="219"/>
      <c r="AL10" s="220"/>
      <c r="AM10" s="339" t="s">
        <v>432</v>
      </c>
      <c r="AN10" s="219">
        <v>0</v>
      </c>
      <c r="AO10" s="222">
        <f t="shared" si="9"/>
        <v>0</v>
      </c>
      <c r="AP10" s="219">
        <v>0</v>
      </c>
      <c r="AQ10" s="219">
        <v>0</v>
      </c>
      <c r="AR10" s="222">
        <f t="shared" si="10"/>
        <v>0</v>
      </c>
      <c r="AS10" s="219">
        <v>0</v>
      </c>
      <c r="AT10" s="219"/>
      <c r="AU10" s="220"/>
      <c r="AV10" s="339" t="s">
        <v>432</v>
      </c>
      <c r="AW10" s="222">
        <f>(D10+G10+M10+Y10+AN10+AQ10)</f>
        <v>90138</v>
      </c>
      <c r="AX10" s="222">
        <f>(E10+H10+N10+Z10+AO10+AR10)</f>
        <v>88730</v>
      </c>
      <c r="AY10" s="222">
        <f>(F10+I10+O10+AA10+AP10+AS10)</f>
        <v>-1408</v>
      </c>
      <c r="AZ10" s="222">
        <f aca="true" t="shared" si="14" ref="AZ10:BB27">(AE10+AN10+AQ10)</f>
        <v>0</v>
      </c>
      <c r="BA10" s="222">
        <f t="shared" si="14"/>
        <v>0</v>
      </c>
      <c r="BB10" s="222">
        <f t="shared" si="14"/>
        <v>0</v>
      </c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4"/>
      <c r="BO10" s="74"/>
    </row>
    <row r="11" spans="1:67" ht="18" customHeight="1">
      <c r="A11" s="219"/>
      <c r="B11" s="220" t="s">
        <v>584</v>
      </c>
      <c r="C11" s="339" t="s">
        <v>838</v>
      </c>
      <c r="D11" s="219">
        <v>0</v>
      </c>
      <c r="E11" s="222">
        <f t="shared" si="6"/>
        <v>0</v>
      </c>
      <c r="F11" s="219">
        <v>0</v>
      </c>
      <c r="G11" s="219">
        <v>0</v>
      </c>
      <c r="H11" s="222">
        <f t="shared" si="0"/>
        <v>0</v>
      </c>
      <c r="I11" s="219">
        <v>0</v>
      </c>
      <c r="J11" s="219"/>
      <c r="K11" s="220" t="s">
        <v>584</v>
      </c>
      <c r="L11" s="339" t="s">
        <v>838</v>
      </c>
      <c r="M11" s="219">
        <v>1824</v>
      </c>
      <c r="N11" s="222">
        <f t="shared" si="11"/>
        <v>1824</v>
      </c>
      <c r="O11" s="219">
        <v>0</v>
      </c>
      <c r="P11" s="219">
        <v>0</v>
      </c>
      <c r="Q11" s="222">
        <f t="shared" si="7"/>
        <v>0</v>
      </c>
      <c r="R11" s="219">
        <v>0</v>
      </c>
      <c r="S11" s="219"/>
      <c r="T11" s="220" t="s">
        <v>584</v>
      </c>
      <c r="U11" s="339" t="s">
        <v>838</v>
      </c>
      <c r="V11" s="222">
        <f t="shared" si="5"/>
        <v>1824</v>
      </c>
      <c r="W11" s="222">
        <f t="shared" si="5"/>
        <v>1824</v>
      </c>
      <c r="X11" s="222">
        <f t="shared" si="5"/>
        <v>0</v>
      </c>
      <c r="Y11" s="219">
        <v>0</v>
      </c>
      <c r="Z11" s="222">
        <f t="shared" si="12"/>
        <v>0</v>
      </c>
      <c r="AA11" s="219">
        <v>0</v>
      </c>
      <c r="AB11" s="219"/>
      <c r="AC11" s="220" t="s">
        <v>584</v>
      </c>
      <c r="AD11" s="339" t="s">
        <v>838</v>
      </c>
      <c r="AE11" s="219">
        <v>0</v>
      </c>
      <c r="AF11" s="222">
        <f t="shared" si="8"/>
        <v>0</v>
      </c>
      <c r="AG11" s="219">
        <v>0</v>
      </c>
      <c r="AH11" s="222">
        <f t="shared" si="13"/>
        <v>0</v>
      </c>
      <c r="AI11" s="222">
        <f t="shared" si="13"/>
        <v>0</v>
      </c>
      <c r="AJ11" s="222">
        <f t="shared" si="13"/>
        <v>0</v>
      </c>
      <c r="AK11" s="219"/>
      <c r="AL11" s="220" t="s">
        <v>584</v>
      </c>
      <c r="AM11" s="339" t="s">
        <v>838</v>
      </c>
      <c r="AN11" s="219">
        <v>0</v>
      </c>
      <c r="AO11" s="222">
        <f t="shared" si="9"/>
        <v>0</v>
      </c>
      <c r="AP11" s="219">
        <v>0</v>
      </c>
      <c r="AQ11" s="219">
        <v>0</v>
      </c>
      <c r="AR11" s="222">
        <f t="shared" si="10"/>
        <v>0</v>
      </c>
      <c r="AS11" s="219">
        <v>0</v>
      </c>
      <c r="AT11" s="219"/>
      <c r="AU11" s="220" t="s">
        <v>584</v>
      </c>
      <c r="AV11" s="339" t="s">
        <v>838</v>
      </c>
      <c r="AW11" s="222">
        <f t="shared" si="4"/>
        <v>1824</v>
      </c>
      <c r="AX11" s="222">
        <f t="shared" si="4"/>
        <v>1824</v>
      </c>
      <c r="AY11" s="222">
        <f t="shared" si="4"/>
        <v>0</v>
      </c>
      <c r="AZ11" s="222">
        <f t="shared" si="14"/>
        <v>0</v>
      </c>
      <c r="BA11" s="222">
        <f t="shared" si="14"/>
        <v>0</v>
      </c>
      <c r="BB11" s="222">
        <f t="shared" si="14"/>
        <v>0</v>
      </c>
      <c r="BC11" s="74"/>
      <c r="BD11" s="74"/>
      <c r="BE11" s="74"/>
      <c r="BF11" s="74"/>
      <c r="BG11" s="74"/>
      <c r="BH11" s="74"/>
      <c r="BI11" s="74"/>
      <c r="BJ11" s="74"/>
      <c r="BK11" s="74"/>
      <c r="BL11" s="74"/>
      <c r="BM11" s="74"/>
      <c r="BN11" s="74"/>
      <c r="BO11" s="74"/>
    </row>
    <row r="12" spans="1:67" ht="18" customHeight="1">
      <c r="A12" s="219"/>
      <c r="B12" s="220" t="s">
        <v>586</v>
      </c>
      <c r="C12" s="339" t="s">
        <v>433</v>
      </c>
      <c r="D12" s="219">
        <v>0</v>
      </c>
      <c r="E12" s="222">
        <f t="shared" si="6"/>
        <v>0</v>
      </c>
      <c r="F12" s="219">
        <v>0</v>
      </c>
      <c r="G12" s="219">
        <v>0</v>
      </c>
      <c r="H12" s="222">
        <f t="shared" si="0"/>
        <v>0</v>
      </c>
      <c r="I12" s="219">
        <v>0</v>
      </c>
      <c r="J12" s="219"/>
      <c r="K12" s="220" t="s">
        <v>586</v>
      </c>
      <c r="L12" s="339" t="s">
        <v>433</v>
      </c>
      <c r="M12" s="219">
        <v>3500</v>
      </c>
      <c r="N12" s="222">
        <f t="shared" si="11"/>
        <v>3500</v>
      </c>
      <c r="O12" s="219">
        <v>0</v>
      </c>
      <c r="P12" s="219">
        <v>0</v>
      </c>
      <c r="Q12" s="222">
        <f t="shared" si="7"/>
        <v>0</v>
      </c>
      <c r="R12" s="219">
        <v>0</v>
      </c>
      <c r="S12" s="219"/>
      <c r="T12" s="220" t="s">
        <v>586</v>
      </c>
      <c r="U12" s="339" t="s">
        <v>433</v>
      </c>
      <c r="V12" s="222">
        <f t="shared" si="5"/>
        <v>3500</v>
      </c>
      <c r="W12" s="222">
        <f t="shared" si="5"/>
        <v>3500</v>
      </c>
      <c r="X12" s="222">
        <f t="shared" si="5"/>
        <v>0</v>
      </c>
      <c r="Y12" s="219">
        <v>0</v>
      </c>
      <c r="Z12" s="222">
        <f t="shared" si="12"/>
        <v>0</v>
      </c>
      <c r="AA12" s="219">
        <v>0</v>
      </c>
      <c r="AB12" s="219"/>
      <c r="AC12" s="220" t="s">
        <v>586</v>
      </c>
      <c r="AD12" s="339" t="s">
        <v>433</v>
      </c>
      <c r="AE12" s="219">
        <v>0</v>
      </c>
      <c r="AF12" s="222">
        <f t="shared" si="8"/>
        <v>0</v>
      </c>
      <c r="AG12" s="219">
        <v>0</v>
      </c>
      <c r="AH12" s="222">
        <f t="shared" si="13"/>
        <v>0</v>
      </c>
      <c r="AI12" s="222">
        <f t="shared" si="13"/>
        <v>0</v>
      </c>
      <c r="AJ12" s="222">
        <f t="shared" si="13"/>
        <v>0</v>
      </c>
      <c r="AK12" s="219"/>
      <c r="AL12" s="220" t="s">
        <v>586</v>
      </c>
      <c r="AM12" s="339" t="s">
        <v>433</v>
      </c>
      <c r="AN12" s="219">
        <v>0</v>
      </c>
      <c r="AO12" s="222">
        <f t="shared" si="9"/>
        <v>0</v>
      </c>
      <c r="AP12" s="219">
        <v>0</v>
      </c>
      <c r="AQ12" s="219">
        <v>0</v>
      </c>
      <c r="AR12" s="222">
        <f t="shared" si="10"/>
        <v>0</v>
      </c>
      <c r="AS12" s="219">
        <v>0</v>
      </c>
      <c r="AT12" s="219"/>
      <c r="AU12" s="220" t="s">
        <v>586</v>
      </c>
      <c r="AV12" s="339" t="s">
        <v>433</v>
      </c>
      <c r="AW12" s="222">
        <f t="shared" si="4"/>
        <v>3500</v>
      </c>
      <c r="AX12" s="222">
        <f t="shared" si="4"/>
        <v>3500</v>
      </c>
      <c r="AY12" s="222">
        <f t="shared" si="4"/>
        <v>0</v>
      </c>
      <c r="AZ12" s="222">
        <f t="shared" si="14"/>
        <v>0</v>
      </c>
      <c r="BA12" s="222">
        <f t="shared" si="14"/>
        <v>0</v>
      </c>
      <c r="BB12" s="222">
        <f t="shared" si="14"/>
        <v>0</v>
      </c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</row>
    <row r="13" spans="1:67" ht="18" customHeight="1">
      <c r="A13" s="219"/>
      <c r="B13" s="220" t="s">
        <v>587</v>
      </c>
      <c r="C13" s="339" t="s">
        <v>890</v>
      </c>
      <c r="D13" s="219">
        <v>100</v>
      </c>
      <c r="E13" s="222">
        <f t="shared" si="6"/>
        <v>100</v>
      </c>
      <c r="F13" s="219">
        <v>0</v>
      </c>
      <c r="G13" s="219">
        <v>27</v>
      </c>
      <c r="H13" s="222">
        <f aca="true" t="shared" si="15" ref="H13:H42">(G13+I13)</f>
        <v>27</v>
      </c>
      <c r="I13" s="219">
        <v>0</v>
      </c>
      <c r="J13" s="219"/>
      <c r="K13" s="220" t="s">
        <v>587</v>
      </c>
      <c r="L13" s="339" t="s">
        <v>890</v>
      </c>
      <c r="M13" s="219">
        <v>1792</v>
      </c>
      <c r="N13" s="222">
        <f t="shared" si="11"/>
        <v>1792</v>
      </c>
      <c r="O13" s="219">
        <v>0</v>
      </c>
      <c r="P13" s="219">
        <v>0</v>
      </c>
      <c r="Q13" s="222">
        <f t="shared" si="7"/>
        <v>0</v>
      </c>
      <c r="R13" s="219">
        <v>0</v>
      </c>
      <c r="S13" s="219"/>
      <c r="T13" s="220" t="s">
        <v>587</v>
      </c>
      <c r="U13" s="339" t="s">
        <v>890</v>
      </c>
      <c r="V13" s="222">
        <f t="shared" si="5"/>
        <v>1792</v>
      </c>
      <c r="W13" s="222">
        <f t="shared" si="5"/>
        <v>1792</v>
      </c>
      <c r="X13" s="222">
        <f t="shared" si="5"/>
        <v>0</v>
      </c>
      <c r="Y13" s="219">
        <v>0</v>
      </c>
      <c r="Z13" s="222">
        <f t="shared" si="12"/>
        <v>0</v>
      </c>
      <c r="AA13" s="219">
        <v>0</v>
      </c>
      <c r="AB13" s="219"/>
      <c r="AC13" s="220" t="s">
        <v>587</v>
      </c>
      <c r="AD13" s="339" t="s">
        <v>890</v>
      </c>
      <c r="AE13" s="219">
        <v>0</v>
      </c>
      <c r="AF13" s="222">
        <f t="shared" si="8"/>
        <v>0</v>
      </c>
      <c r="AG13" s="219">
        <v>0</v>
      </c>
      <c r="AH13" s="222">
        <f t="shared" si="13"/>
        <v>0</v>
      </c>
      <c r="AI13" s="222">
        <f t="shared" si="13"/>
        <v>0</v>
      </c>
      <c r="AJ13" s="222">
        <f t="shared" si="13"/>
        <v>0</v>
      </c>
      <c r="AK13" s="219"/>
      <c r="AL13" s="220" t="s">
        <v>587</v>
      </c>
      <c r="AM13" s="339" t="s">
        <v>890</v>
      </c>
      <c r="AN13" s="219">
        <v>0</v>
      </c>
      <c r="AO13" s="222">
        <f t="shared" si="9"/>
        <v>0</v>
      </c>
      <c r="AP13" s="219">
        <v>0</v>
      </c>
      <c r="AQ13" s="219">
        <v>0</v>
      </c>
      <c r="AR13" s="222">
        <f t="shared" si="10"/>
        <v>0</v>
      </c>
      <c r="AS13" s="219">
        <v>0</v>
      </c>
      <c r="AT13" s="219"/>
      <c r="AU13" s="220" t="s">
        <v>587</v>
      </c>
      <c r="AV13" s="339" t="s">
        <v>890</v>
      </c>
      <c r="AW13" s="222">
        <f t="shared" si="4"/>
        <v>1919</v>
      </c>
      <c r="AX13" s="222">
        <f t="shared" si="4"/>
        <v>1919</v>
      </c>
      <c r="AY13" s="222">
        <f t="shared" si="4"/>
        <v>0</v>
      </c>
      <c r="AZ13" s="222">
        <f t="shared" si="14"/>
        <v>0</v>
      </c>
      <c r="BA13" s="222">
        <f t="shared" si="14"/>
        <v>0</v>
      </c>
      <c r="BB13" s="222">
        <f t="shared" si="14"/>
        <v>0</v>
      </c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</row>
    <row r="14" spans="1:67" ht="18" customHeight="1">
      <c r="A14" s="219"/>
      <c r="B14" s="220" t="s">
        <v>590</v>
      </c>
      <c r="C14" s="339" t="s">
        <v>434</v>
      </c>
      <c r="D14" s="219">
        <v>0</v>
      </c>
      <c r="E14" s="222">
        <f t="shared" si="6"/>
        <v>0</v>
      </c>
      <c r="F14" s="219">
        <v>0</v>
      </c>
      <c r="G14" s="219">
        <v>0</v>
      </c>
      <c r="H14" s="222">
        <f t="shared" si="15"/>
        <v>0</v>
      </c>
      <c r="I14" s="219">
        <v>0</v>
      </c>
      <c r="J14" s="219"/>
      <c r="K14" s="220" t="s">
        <v>590</v>
      </c>
      <c r="L14" s="339" t="s">
        <v>434</v>
      </c>
      <c r="M14" s="219">
        <v>18100</v>
      </c>
      <c r="N14" s="222">
        <f t="shared" si="11"/>
        <v>19075</v>
      </c>
      <c r="O14" s="219">
        <v>975</v>
      </c>
      <c r="P14" s="219">
        <v>0</v>
      </c>
      <c r="Q14" s="222">
        <f t="shared" si="7"/>
        <v>0</v>
      </c>
      <c r="R14" s="219">
        <v>0</v>
      </c>
      <c r="S14" s="219"/>
      <c r="T14" s="220" t="s">
        <v>590</v>
      </c>
      <c r="U14" s="339" t="s">
        <v>434</v>
      </c>
      <c r="V14" s="222">
        <f t="shared" si="5"/>
        <v>18100</v>
      </c>
      <c r="W14" s="222">
        <f t="shared" si="5"/>
        <v>19075</v>
      </c>
      <c r="X14" s="222">
        <f t="shared" si="5"/>
        <v>975</v>
      </c>
      <c r="Y14" s="219">
        <v>0</v>
      </c>
      <c r="Z14" s="222">
        <f t="shared" si="12"/>
        <v>0</v>
      </c>
      <c r="AA14" s="219">
        <v>0</v>
      </c>
      <c r="AB14" s="219"/>
      <c r="AC14" s="220" t="s">
        <v>590</v>
      </c>
      <c r="AD14" s="339" t="s">
        <v>434</v>
      </c>
      <c r="AE14" s="219">
        <v>0</v>
      </c>
      <c r="AF14" s="222">
        <f t="shared" si="8"/>
        <v>0</v>
      </c>
      <c r="AG14" s="219">
        <v>0</v>
      </c>
      <c r="AH14" s="222">
        <f t="shared" si="13"/>
        <v>0</v>
      </c>
      <c r="AI14" s="222">
        <f t="shared" si="13"/>
        <v>0</v>
      </c>
      <c r="AJ14" s="222">
        <f t="shared" si="13"/>
        <v>0</v>
      </c>
      <c r="AK14" s="219"/>
      <c r="AL14" s="220" t="s">
        <v>590</v>
      </c>
      <c r="AM14" s="339" t="s">
        <v>434</v>
      </c>
      <c r="AN14" s="219">
        <v>0</v>
      </c>
      <c r="AO14" s="222">
        <f t="shared" si="9"/>
        <v>0</v>
      </c>
      <c r="AP14" s="219">
        <v>0</v>
      </c>
      <c r="AQ14" s="219">
        <v>0</v>
      </c>
      <c r="AR14" s="222">
        <f t="shared" si="10"/>
        <v>0</v>
      </c>
      <c r="AS14" s="219">
        <v>0</v>
      </c>
      <c r="AT14" s="219"/>
      <c r="AU14" s="220" t="s">
        <v>590</v>
      </c>
      <c r="AV14" s="339" t="s">
        <v>434</v>
      </c>
      <c r="AW14" s="222">
        <f t="shared" si="4"/>
        <v>18100</v>
      </c>
      <c r="AX14" s="222">
        <f t="shared" si="4"/>
        <v>19075</v>
      </c>
      <c r="AY14" s="222">
        <f t="shared" si="4"/>
        <v>975</v>
      </c>
      <c r="AZ14" s="222">
        <f t="shared" si="14"/>
        <v>0</v>
      </c>
      <c r="BA14" s="222">
        <f t="shared" si="14"/>
        <v>0</v>
      </c>
      <c r="BB14" s="222">
        <f t="shared" si="14"/>
        <v>0</v>
      </c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</row>
    <row r="15" spans="1:67" ht="18" customHeight="1">
      <c r="A15" s="219"/>
      <c r="B15" s="220" t="s">
        <v>598</v>
      </c>
      <c r="C15" s="339" t="s">
        <v>435</v>
      </c>
      <c r="D15" s="219">
        <v>0</v>
      </c>
      <c r="E15" s="222">
        <f t="shared" si="6"/>
        <v>0</v>
      </c>
      <c r="F15" s="219">
        <v>0</v>
      </c>
      <c r="G15" s="219">
        <v>0</v>
      </c>
      <c r="H15" s="222">
        <f t="shared" si="15"/>
        <v>0</v>
      </c>
      <c r="I15" s="219">
        <v>0</v>
      </c>
      <c r="J15" s="219"/>
      <c r="K15" s="220" t="s">
        <v>598</v>
      </c>
      <c r="L15" s="339" t="s">
        <v>435</v>
      </c>
      <c r="M15" s="219">
        <v>2395</v>
      </c>
      <c r="N15" s="222">
        <f t="shared" si="11"/>
        <v>2395</v>
      </c>
      <c r="O15" s="219">
        <v>0</v>
      </c>
      <c r="P15" s="219">
        <v>0</v>
      </c>
      <c r="Q15" s="222">
        <f t="shared" si="7"/>
        <v>0</v>
      </c>
      <c r="R15" s="219">
        <v>0</v>
      </c>
      <c r="S15" s="219"/>
      <c r="T15" s="220" t="s">
        <v>598</v>
      </c>
      <c r="U15" s="339" t="s">
        <v>435</v>
      </c>
      <c r="V15" s="222">
        <f t="shared" si="5"/>
        <v>2395</v>
      </c>
      <c r="W15" s="222">
        <f t="shared" si="5"/>
        <v>2395</v>
      </c>
      <c r="X15" s="222">
        <f t="shared" si="5"/>
        <v>0</v>
      </c>
      <c r="Y15" s="219">
        <v>0</v>
      </c>
      <c r="Z15" s="222">
        <f t="shared" si="12"/>
        <v>0</v>
      </c>
      <c r="AA15" s="219">
        <v>0</v>
      </c>
      <c r="AB15" s="219"/>
      <c r="AC15" s="220" t="s">
        <v>598</v>
      </c>
      <c r="AD15" s="339" t="s">
        <v>435</v>
      </c>
      <c r="AE15" s="219">
        <v>0</v>
      </c>
      <c r="AF15" s="222">
        <f t="shared" si="8"/>
        <v>0</v>
      </c>
      <c r="AG15" s="219">
        <v>0</v>
      </c>
      <c r="AH15" s="222">
        <f t="shared" si="13"/>
        <v>0</v>
      </c>
      <c r="AI15" s="222">
        <f t="shared" si="13"/>
        <v>0</v>
      </c>
      <c r="AJ15" s="222">
        <f t="shared" si="13"/>
        <v>0</v>
      </c>
      <c r="AK15" s="219"/>
      <c r="AL15" s="220" t="s">
        <v>598</v>
      </c>
      <c r="AM15" s="339" t="s">
        <v>435</v>
      </c>
      <c r="AN15" s="219">
        <v>0</v>
      </c>
      <c r="AO15" s="222">
        <f t="shared" si="9"/>
        <v>0</v>
      </c>
      <c r="AP15" s="219">
        <v>0</v>
      </c>
      <c r="AQ15" s="219">
        <v>0</v>
      </c>
      <c r="AR15" s="222">
        <f t="shared" si="10"/>
        <v>0</v>
      </c>
      <c r="AS15" s="219">
        <v>0</v>
      </c>
      <c r="AT15" s="219"/>
      <c r="AU15" s="220" t="s">
        <v>598</v>
      </c>
      <c r="AV15" s="339" t="s">
        <v>435</v>
      </c>
      <c r="AW15" s="222">
        <f t="shared" si="4"/>
        <v>2395</v>
      </c>
      <c r="AX15" s="222">
        <f t="shared" si="4"/>
        <v>2395</v>
      </c>
      <c r="AY15" s="222">
        <f t="shared" si="4"/>
        <v>0</v>
      </c>
      <c r="AZ15" s="222">
        <f t="shared" si="14"/>
        <v>0</v>
      </c>
      <c r="BA15" s="222">
        <f t="shared" si="14"/>
        <v>0</v>
      </c>
      <c r="BB15" s="222">
        <f t="shared" si="14"/>
        <v>0</v>
      </c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</row>
    <row r="16" spans="1:67" ht="18" customHeight="1">
      <c r="A16" s="219"/>
      <c r="B16" s="220" t="s">
        <v>600</v>
      </c>
      <c r="C16" s="339" t="s">
        <v>436</v>
      </c>
      <c r="D16" s="219">
        <v>0</v>
      </c>
      <c r="E16" s="222">
        <f t="shared" si="6"/>
        <v>0</v>
      </c>
      <c r="F16" s="219">
        <v>0</v>
      </c>
      <c r="G16" s="219">
        <v>0</v>
      </c>
      <c r="H16" s="222">
        <f t="shared" si="15"/>
        <v>0</v>
      </c>
      <c r="I16" s="219">
        <v>0</v>
      </c>
      <c r="J16" s="219"/>
      <c r="K16" s="220" t="s">
        <v>600</v>
      </c>
      <c r="L16" s="339" t="s">
        <v>436</v>
      </c>
      <c r="M16" s="219">
        <v>2500</v>
      </c>
      <c r="N16" s="222">
        <f t="shared" si="11"/>
        <v>2500</v>
      </c>
      <c r="O16" s="219">
        <v>0</v>
      </c>
      <c r="P16" s="219">
        <v>0</v>
      </c>
      <c r="Q16" s="222">
        <f t="shared" si="7"/>
        <v>0</v>
      </c>
      <c r="R16" s="219">
        <v>0</v>
      </c>
      <c r="S16" s="219"/>
      <c r="T16" s="220" t="s">
        <v>600</v>
      </c>
      <c r="U16" s="339" t="s">
        <v>436</v>
      </c>
      <c r="V16" s="222">
        <f t="shared" si="5"/>
        <v>2500</v>
      </c>
      <c r="W16" s="222">
        <f t="shared" si="5"/>
        <v>2500</v>
      </c>
      <c r="X16" s="222">
        <f t="shared" si="5"/>
        <v>0</v>
      </c>
      <c r="Y16" s="219">
        <v>0</v>
      </c>
      <c r="Z16" s="222">
        <f t="shared" si="12"/>
        <v>0</v>
      </c>
      <c r="AA16" s="219">
        <v>0</v>
      </c>
      <c r="AB16" s="219"/>
      <c r="AC16" s="220" t="s">
        <v>600</v>
      </c>
      <c r="AD16" s="339" t="s">
        <v>436</v>
      </c>
      <c r="AE16" s="219">
        <v>0</v>
      </c>
      <c r="AF16" s="222">
        <f t="shared" si="8"/>
        <v>0</v>
      </c>
      <c r="AG16" s="219">
        <v>0</v>
      </c>
      <c r="AH16" s="222">
        <f t="shared" si="13"/>
        <v>0</v>
      </c>
      <c r="AI16" s="222">
        <f t="shared" si="13"/>
        <v>0</v>
      </c>
      <c r="AJ16" s="222">
        <f t="shared" si="13"/>
        <v>0</v>
      </c>
      <c r="AK16" s="219"/>
      <c r="AL16" s="220" t="s">
        <v>600</v>
      </c>
      <c r="AM16" s="339" t="s">
        <v>436</v>
      </c>
      <c r="AN16" s="219">
        <v>0</v>
      </c>
      <c r="AO16" s="222">
        <f t="shared" si="9"/>
        <v>0</v>
      </c>
      <c r="AP16" s="219">
        <v>0</v>
      </c>
      <c r="AQ16" s="219">
        <v>0</v>
      </c>
      <c r="AR16" s="222">
        <f t="shared" si="10"/>
        <v>0</v>
      </c>
      <c r="AS16" s="219">
        <v>0</v>
      </c>
      <c r="AT16" s="219"/>
      <c r="AU16" s="220" t="s">
        <v>600</v>
      </c>
      <c r="AV16" s="339" t="s">
        <v>436</v>
      </c>
      <c r="AW16" s="222">
        <f t="shared" si="4"/>
        <v>2500</v>
      </c>
      <c r="AX16" s="222">
        <f t="shared" si="4"/>
        <v>2500</v>
      </c>
      <c r="AY16" s="222">
        <f t="shared" si="4"/>
        <v>0</v>
      </c>
      <c r="AZ16" s="222">
        <f t="shared" si="14"/>
        <v>0</v>
      </c>
      <c r="BA16" s="222">
        <f t="shared" si="14"/>
        <v>0</v>
      </c>
      <c r="BB16" s="222">
        <f t="shared" si="14"/>
        <v>0</v>
      </c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</row>
    <row r="17" spans="1:67" ht="18" customHeight="1">
      <c r="A17" s="219"/>
      <c r="B17" s="220" t="s">
        <v>601</v>
      </c>
      <c r="C17" s="339" t="s">
        <v>437</v>
      </c>
      <c r="D17" s="219">
        <v>0</v>
      </c>
      <c r="E17" s="222">
        <f t="shared" si="6"/>
        <v>0</v>
      </c>
      <c r="F17" s="219">
        <v>0</v>
      </c>
      <c r="G17" s="219">
        <v>0</v>
      </c>
      <c r="H17" s="222">
        <f t="shared" si="15"/>
        <v>0</v>
      </c>
      <c r="I17" s="219">
        <v>0</v>
      </c>
      <c r="J17" s="219"/>
      <c r="K17" s="220" t="s">
        <v>601</v>
      </c>
      <c r="L17" s="339" t="s">
        <v>437</v>
      </c>
      <c r="M17" s="219">
        <v>2150</v>
      </c>
      <c r="N17" s="222">
        <f t="shared" si="11"/>
        <v>2150</v>
      </c>
      <c r="O17" s="219">
        <v>0</v>
      </c>
      <c r="P17" s="219">
        <v>0</v>
      </c>
      <c r="Q17" s="222">
        <f t="shared" si="7"/>
        <v>0</v>
      </c>
      <c r="R17" s="219">
        <v>0</v>
      </c>
      <c r="S17" s="219"/>
      <c r="T17" s="220" t="s">
        <v>601</v>
      </c>
      <c r="U17" s="339" t="s">
        <v>437</v>
      </c>
      <c r="V17" s="222">
        <f t="shared" si="5"/>
        <v>2150</v>
      </c>
      <c r="W17" s="222">
        <f t="shared" si="5"/>
        <v>2150</v>
      </c>
      <c r="X17" s="222">
        <f t="shared" si="5"/>
        <v>0</v>
      </c>
      <c r="Y17" s="219">
        <v>0</v>
      </c>
      <c r="Z17" s="222">
        <f t="shared" si="12"/>
        <v>0</v>
      </c>
      <c r="AA17" s="219">
        <v>0</v>
      </c>
      <c r="AB17" s="219"/>
      <c r="AC17" s="220" t="s">
        <v>601</v>
      </c>
      <c r="AD17" s="339" t="s">
        <v>437</v>
      </c>
      <c r="AE17" s="219">
        <v>0</v>
      </c>
      <c r="AF17" s="222">
        <f t="shared" si="8"/>
        <v>0</v>
      </c>
      <c r="AG17" s="219">
        <v>0</v>
      </c>
      <c r="AH17" s="222">
        <f t="shared" si="13"/>
        <v>0</v>
      </c>
      <c r="AI17" s="222">
        <f t="shared" si="13"/>
        <v>0</v>
      </c>
      <c r="AJ17" s="222">
        <f t="shared" si="13"/>
        <v>0</v>
      </c>
      <c r="AK17" s="219"/>
      <c r="AL17" s="220" t="s">
        <v>601</v>
      </c>
      <c r="AM17" s="339" t="s">
        <v>437</v>
      </c>
      <c r="AN17" s="219">
        <v>0</v>
      </c>
      <c r="AO17" s="222">
        <f t="shared" si="9"/>
        <v>0</v>
      </c>
      <c r="AP17" s="219">
        <v>0</v>
      </c>
      <c r="AQ17" s="219">
        <v>0</v>
      </c>
      <c r="AR17" s="222">
        <f t="shared" si="10"/>
        <v>0</v>
      </c>
      <c r="AS17" s="219">
        <v>0</v>
      </c>
      <c r="AT17" s="219"/>
      <c r="AU17" s="220" t="s">
        <v>601</v>
      </c>
      <c r="AV17" s="339" t="s">
        <v>437</v>
      </c>
      <c r="AW17" s="222">
        <f t="shared" si="4"/>
        <v>2150</v>
      </c>
      <c r="AX17" s="222">
        <f t="shared" si="4"/>
        <v>2150</v>
      </c>
      <c r="AY17" s="222">
        <f t="shared" si="4"/>
        <v>0</v>
      </c>
      <c r="AZ17" s="222">
        <f t="shared" si="14"/>
        <v>0</v>
      </c>
      <c r="BA17" s="222">
        <f t="shared" si="14"/>
        <v>0</v>
      </c>
      <c r="BB17" s="222">
        <f t="shared" si="14"/>
        <v>0</v>
      </c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</row>
    <row r="18" spans="1:67" ht="18" customHeight="1">
      <c r="A18" s="219"/>
      <c r="B18" s="220" t="s">
        <v>602</v>
      </c>
      <c r="C18" s="339" t="s">
        <v>438</v>
      </c>
      <c r="D18" s="219">
        <v>0</v>
      </c>
      <c r="E18" s="222">
        <f t="shared" si="6"/>
        <v>0</v>
      </c>
      <c r="F18" s="219">
        <v>0</v>
      </c>
      <c r="G18" s="219">
        <v>0</v>
      </c>
      <c r="H18" s="222">
        <f t="shared" si="15"/>
        <v>0</v>
      </c>
      <c r="I18" s="219">
        <v>0</v>
      </c>
      <c r="J18" s="219"/>
      <c r="K18" s="220" t="s">
        <v>602</v>
      </c>
      <c r="L18" s="339" t="s">
        <v>438</v>
      </c>
      <c r="M18" s="219">
        <v>1685</v>
      </c>
      <c r="N18" s="222">
        <f t="shared" si="11"/>
        <v>1685</v>
      </c>
      <c r="O18" s="219">
        <v>0</v>
      </c>
      <c r="P18" s="219">
        <v>0</v>
      </c>
      <c r="Q18" s="222">
        <f t="shared" si="7"/>
        <v>0</v>
      </c>
      <c r="R18" s="219">
        <v>0</v>
      </c>
      <c r="S18" s="219"/>
      <c r="T18" s="220" t="s">
        <v>602</v>
      </c>
      <c r="U18" s="339" t="s">
        <v>438</v>
      </c>
      <c r="V18" s="222">
        <f t="shared" si="5"/>
        <v>1685</v>
      </c>
      <c r="W18" s="222">
        <f t="shared" si="5"/>
        <v>1685</v>
      </c>
      <c r="X18" s="222">
        <f t="shared" si="5"/>
        <v>0</v>
      </c>
      <c r="Y18" s="219">
        <v>0</v>
      </c>
      <c r="Z18" s="222">
        <f t="shared" si="12"/>
        <v>0</v>
      </c>
      <c r="AA18" s="219">
        <v>0</v>
      </c>
      <c r="AB18" s="219"/>
      <c r="AC18" s="220" t="s">
        <v>602</v>
      </c>
      <c r="AD18" s="339" t="s">
        <v>438</v>
      </c>
      <c r="AE18" s="219">
        <v>0</v>
      </c>
      <c r="AF18" s="222">
        <f t="shared" si="8"/>
        <v>0</v>
      </c>
      <c r="AG18" s="219">
        <v>0</v>
      </c>
      <c r="AH18" s="222">
        <f t="shared" si="13"/>
        <v>0</v>
      </c>
      <c r="AI18" s="222">
        <f t="shared" si="13"/>
        <v>0</v>
      </c>
      <c r="AJ18" s="222">
        <f t="shared" si="13"/>
        <v>0</v>
      </c>
      <c r="AK18" s="219"/>
      <c r="AL18" s="220" t="s">
        <v>602</v>
      </c>
      <c r="AM18" s="339" t="s">
        <v>438</v>
      </c>
      <c r="AN18" s="219">
        <v>0</v>
      </c>
      <c r="AO18" s="222">
        <f t="shared" si="9"/>
        <v>0</v>
      </c>
      <c r="AP18" s="219">
        <v>0</v>
      </c>
      <c r="AQ18" s="219">
        <v>0</v>
      </c>
      <c r="AR18" s="222">
        <f t="shared" si="10"/>
        <v>0</v>
      </c>
      <c r="AS18" s="219">
        <v>0</v>
      </c>
      <c r="AT18" s="219"/>
      <c r="AU18" s="220" t="s">
        <v>602</v>
      </c>
      <c r="AV18" s="339" t="s">
        <v>438</v>
      </c>
      <c r="AW18" s="222">
        <f t="shared" si="4"/>
        <v>1685</v>
      </c>
      <c r="AX18" s="222">
        <f t="shared" si="4"/>
        <v>1685</v>
      </c>
      <c r="AY18" s="222">
        <f t="shared" si="4"/>
        <v>0</v>
      </c>
      <c r="AZ18" s="222">
        <f t="shared" si="14"/>
        <v>0</v>
      </c>
      <c r="BA18" s="222">
        <f t="shared" si="14"/>
        <v>0</v>
      </c>
      <c r="BB18" s="222">
        <f t="shared" si="14"/>
        <v>0</v>
      </c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</row>
    <row r="19" spans="1:67" ht="18" customHeight="1">
      <c r="A19" s="219"/>
      <c r="B19" s="220" t="s">
        <v>604</v>
      </c>
      <c r="C19" s="339" t="s">
        <v>839</v>
      </c>
      <c r="D19" s="219">
        <v>90</v>
      </c>
      <c r="E19" s="222">
        <f t="shared" si="6"/>
        <v>211</v>
      </c>
      <c r="F19" s="219">
        <v>121</v>
      </c>
      <c r="G19" s="219">
        <v>17</v>
      </c>
      <c r="H19" s="222">
        <f t="shared" si="15"/>
        <v>29</v>
      </c>
      <c r="I19" s="219">
        <v>12</v>
      </c>
      <c r="J19" s="219"/>
      <c r="K19" s="220" t="s">
        <v>604</v>
      </c>
      <c r="L19" s="339" t="s">
        <v>839</v>
      </c>
      <c r="M19" s="219">
        <v>13393</v>
      </c>
      <c r="N19" s="222">
        <f t="shared" si="11"/>
        <v>760</v>
      </c>
      <c r="O19" s="219">
        <v>-12633</v>
      </c>
      <c r="P19" s="219">
        <v>0</v>
      </c>
      <c r="Q19" s="222">
        <f t="shared" si="7"/>
        <v>0</v>
      </c>
      <c r="R19" s="219">
        <v>0</v>
      </c>
      <c r="S19" s="219"/>
      <c r="T19" s="220" t="s">
        <v>604</v>
      </c>
      <c r="U19" s="339" t="s">
        <v>839</v>
      </c>
      <c r="V19" s="222">
        <f aca="true" t="shared" si="16" ref="V19:V31">(M19-P19)</f>
        <v>13393</v>
      </c>
      <c r="W19" s="222">
        <f aca="true" t="shared" si="17" ref="W19:W31">(N19-Q19)</f>
        <v>760</v>
      </c>
      <c r="X19" s="222">
        <f aca="true" t="shared" si="18" ref="X19:X31">(O19-R19)</f>
        <v>-12633</v>
      </c>
      <c r="Y19" s="219">
        <v>0</v>
      </c>
      <c r="Z19" s="222">
        <f t="shared" si="12"/>
        <v>0</v>
      </c>
      <c r="AA19" s="219">
        <v>0</v>
      </c>
      <c r="AB19" s="219"/>
      <c r="AC19" s="220" t="s">
        <v>604</v>
      </c>
      <c r="AD19" s="339" t="s">
        <v>839</v>
      </c>
      <c r="AE19" s="219">
        <v>0</v>
      </c>
      <c r="AF19" s="222">
        <f t="shared" si="8"/>
        <v>0</v>
      </c>
      <c r="AG19" s="219">
        <v>0</v>
      </c>
      <c r="AH19" s="222">
        <f t="shared" si="13"/>
        <v>0</v>
      </c>
      <c r="AI19" s="222">
        <f t="shared" si="13"/>
        <v>0</v>
      </c>
      <c r="AJ19" s="222">
        <f t="shared" si="13"/>
        <v>0</v>
      </c>
      <c r="AK19" s="219"/>
      <c r="AL19" s="220" t="s">
        <v>604</v>
      </c>
      <c r="AM19" s="339" t="s">
        <v>839</v>
      </c>
      <c r="AN19" s="219">
        <v>0</v>
      </c>
      <c r="AO19" s="222">
        <f t="shared" si="9"/>
        <v>0</v>
      </c>
      <c r="AP19" s="219">
        <v>0</v>
      </c>
      <c r="AQ19" s="219">
        <v>0</v>
      </c>
      <c r="AR19" s="222">
        <f t="shared" si="10"/>
        <v>0</v>
      </c>
      <c r="AS19" s="219">
        <v>0</v>
      </c>
      <c r="AT19" s="219"/>
      <c r="AU19" s="220" t="s">
        <v>604</v>
      </c>
      <c r="AV19" s="339" t="s">
        <v>839</v>
      </c>
      <c r="AW19" s="222">
        <f t="shared" si="4"/>
        <v>13500</v>
      </c>
      <c r="AX19" s="222">
        <f t="shared" si="4"/>
        <v>1000</v>
      </c>
      <c r="AY19" s="222">
        <f t="shared" si="4"/>
        <v>-12500</v>
      </c>
      <c r="AZ19" s="222">
        <f t="shared" si="14"/>
        <v>0</v>
      </c>
      <c r="BA19" s="222">
        <f t="shared" si="14"/>
        <v>0</v>
      </c>
      <c r="BB19" s="222">
        <f t="shared" si="14"/>
        <v>0</v>
      </c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</row>
    <row r="20" spans="1:67" ht="18" customHeight="1">
      <c r="A20" s="219"/>
      <c r="B20" s="220" t="s">
        <v>774</v>
      </c>
      <c r="C20" s="339" t="s">
        <v>585</v>
      </c>
      <c r="D20" s="219">
        <v>0</v>
      </c>
      <c r="E20" s="222">
        <f t="shared" si="6"/>
        <v>70</v>
      </c>
      <c r="F20" s="219">
        <v>70</v>
      </c>
      <c r="G20" s="219">
        <v>0</v>
      </c>
      <c r="H20" s="222">
        <f t="shared" si="15"/>
        <v>18</v>
      </c>
      <c r="I20" s="219">
        <v>18</v>
      </c>
      <c r="J20" s="219"/>
      <c r="K20" s="220" t="s">
        <v>774</v>
      </c>
      <c r="L20" s="339" t="s">
        <v>585</v>
      </c>
      <c r="M20" s="219">
        <v>1250</v>
      </c>
      <c r="N20" s="222">
        <f t="shared" si="11"/>
        <v>1162</v>
      </c>
      <c r="O20" s="219">
        <v>-88</v>
      </c>
      <c r="P20" s="219">
        <v>0</v>
      </c>
      <c r="Q20" s="222">
        <f t="shared" si="7"/>
        <v>0</v>
      </c>
      <c r="R20" s="219">
        <v>0</v>
      </c>
      <c r="S20" s="219"/>
      <c r="T20" s="220" t="s">
        <v>774</v>
      </c>
      <c r="U20" s="339" t="s">
        <v>585</v>
      </c>
      <c r="V20" s="222">
        <f t="shared" si="16"/>
        <v>1250</v>
      </c>
      <c r="W20" s="222">
        <f t="shared" si="17"/>
        <v>1162</v>
      </c>
      <c r="X20" s="222">
        <f t="shared" si="18"/>
        <v>-88</v>
      </c>
      <c r="Y20" s="219">
        <v>0</v>
      </c>
      <c r="Z20" s="222">
        <f t="shared" si="12"/>
        <v>0</v>
      </c>
      <c r="AA20" s="219">
        <v>0</v>
      </c>
      <c r="AB20" s="219"/>
      <c r="AC20" s="220" t="s">
        <v>774</v>
      </c>
      <c r="AD20" s="339" t="s">
        <v>585</v>
      </c>
      <c r="AE20" s="219">
        <v>0</v>
      </c>
      <c r="AF20" s="222">
        <f t="shared" si="8"/>
        <v>0</v>
      </c>
      <c r="AG20" s="219">
        <v>0</v>
      </c>
      <c r="AH20" s="222">
        <f t="shared" si="13"/>
        <v>0</v>
      </c>
      <c r="AI20" s="222">
        <f t="shared" si="13"/>
        <v>0</v>
      </c>
      <c r="AJ20" s="222">
        <f t="shared" si="13"/>
        <v>0</v>
      </c>
      <c r="AK20" s="219"/>
      <c r="AL20" s="220" t="s">
        <v>774</v>
      </c>
      <c r="AM20" s="339" t="s">
        <v>585</v>
      </c>
      <c r="AN20" s="219">
        <v>0</v>
      </c>
      <c r="AO20" s="222">
        <f t="shared" si="9"/>
        <v>0</v>
      </c>
      <c r="AP20" s="219">
        <v>0</v>
      </c>
      <c r="AQ20" s="219">
        <v>0</v>
      </c>
      <c r="AR20" s="222">
        <f t="shared" si="10"/>
        <v>0</v>
      </c>
      <c r="AS20" s="219">
        <v>0</v>
      </c>
      <c r="AT20" s="219"/>
      <c r="AU20" s="220" t="s">
        <v>774</v>
      </c>
      <c r="AV20" s="339" t="s">
        <v>585</v>
      </c>
      <c r="AW20" s="222">
        <f aca="true" t="shared" si="19" ref="AW20:AW31">(D20+G20+M20+Y20+AN20+AQ20)</f>
        <v>1250</v>
      </c>
      <c r="AX20" s="222">
        <f aca="true" t="shared" si="20" ref="AX20:AX31">(E20+H20+N20+Z20+AO20+AR20)</f>
        <v>1250</v>
      </c>
      <c r="AY20" s="222">
        <f aca="true" t="shared" si="21" ref="AY20:AY31">(F20+I20+O20+AA20+AP20+AS20)</f>
        <v>0</v>
      </c>
      <c r="AZ20" s="222">
        <f aca="true" t="shared" si="22" ref="AZ20:AZ31">(AE20+AN20+AQ20)</f>
        <v>0</v>
      </c>
      <c r="BA20" s="222">
        <f t="shared" si="14"/>
        <v>0</v>
      </c>
      <c r="BB20" s="222">
        <f aca="true" t="shared" si="23" ref="BB20:BB31">(AG20+AP20+AS20)</f>
        <v>0</v>
      </c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</row>
    <row r="21" spans="1:67" ht="18" customHeight="1">
      <c r="A21" s="219"/>
      <c r="B21" s="220" t="s">
        <v>777</v>
      </c>
      <c r="C21" s="339" t="s">
        <v>840</v>
      </c>
      <c r="D21" s="219">
        <v>0</v>
      </c>
      <c r="E21" s="222">
        <f aca="true" t="shared" si="24" ref="E21:E42">(D21+F21)</f>
        <v>0</v>
      </c>
      <c r="F21" s="219">
        <v>0</v>
      </c>
      <c r="G21" s="219">
        <v>0</v>
      </c>
      <c r="H21" s="222">
        <f t="shared" si="15"/>
        <v>0</v>
      </c>
      <c r="I21" s="219">
        <v>0</v>
      </c>
      <c r="J21" s="219"/>
      <c r="K21" s="220" t="s">
        <v>777</v>
      </c>
      <c r="L21" s="339" t="s">
        <v>840</v>
      </c>
      <c r="M21" s="219">
        <v>4000</v>
      </c>
      <c r="N21" s="222">
        <f t="shared" si="11"/>
        <v>4900</v>
      </c>
      <c r="O21" s="219">
        <v>900</v>
      </c>
      <c r="P21" s="219">
        <v>0</v>
      </c>
      <c r="Q21" s="222">
        <f aca="true" t="shared" si="25" ref="Q21:Q42">(P21+R21)</f>
        <v>0</v>
      </c>
      <c r="R21" s="219">
        <v>0</v>
      </c>
      <c r="S21" s="219"/>
      <c r="T21" s="220" t="s">
        <v>777</v>
      </c>
      <c r="U21" s="339" t="s">
        <v>840</v>
      </c>
      <c r="V21" s="222">
        <f t="shared" si="16"/>
        <v>4000</v>
      </c>
      <c r="W21" s="222">
        <f t="shared" si="17"/>
        <v>4900</v>
      </c>
      <c r="X21" s="222">
        <f t="shared" si="18"/>
        <v>900</v>
      </c>
      <c r="Y21" s="219">
        <v>0</v>
      </c>
      <c r="Z21" s="222">
        <f t="shared" si="12"/>
        <v>0</v>
      </c>
      <c r="AA21" s="219">
        <v>0</v>
      </c>
      <c r="AB21" s="219"/>
      <c r="AC21" s="220" t="s">
        <v>777</v>
      </c>
      <c r="AD21" s="339" t="s">
        <v>840</v>
      </c>
      <c r="AE21" s="219">
        <v>0</v>
      </c>
      <c r="AF21" s="222">
        <f t="shared" si="8"/>
        <v>0</v>
      </c>
      <c r="AG21" s="219">
        <v>0</v>
      </c>
      <c r="AH21" s="222">
        <f t="shared" si="13"/>
        <v>0</v>
      </c>
      <c r="AI21" s="222">
        <f t="shared" si="13"/>
        <v>0</v>
      </c>
      <c r="AJ21" s="222">
        <f t="shared" si="13"/>
        <v>0</v>
      </c>
      <c r="AK21" s="219"/>
      <c r="AL21" s="220" t="s">
        <v>777</v>
      </c>
      <c r="AM21" s="339" t="s">
        <v>840</v>
      </c>
      <c r="AN21" s="219">
        <v>0</v>
      </c>
      <c r="AO21" s="222">
        <f t="shared" si="9"/>
        <v>0</v>
      </c>
      <c r="AP21" s="219">
        <v>0</v>
      </c>
      <c r="AQ21" s="219">
        <v>0</v>
      </c>
      <c r="AR21" s="222">
        <f aca="true" t="shared" si="26" ref="AR21:AR42">(AQ21+AS21)</f>
        <v>0</v>
      </c>
      <c r="AS21" s="219">
        <v>0</v>
      </c>
      <c r="AT21" s="219"/>
      <c r="AU21" s="220" t="s">
        <v>777</v>
      </c>
      <c r="AV21" s="339" t="s">
        <v>840</v>
      </c>
      <c r="AW21" s="222">
        <f t="shared" si="19"/>
        <v>4000</v>
      </c>
      <c r="AX21" s="222">
        <f t="shared" si="20"/>
        <v>4900</v>
      </c>
      <c r="AY21" s="222">
        <f t="shared" si="21"/>
        <v>900</v>
      </c>
      <c r="AZ21" s="222">
        <f t="shared" si="22"/>
        <v>0</v>
      </c>
      <c r="BA21" s="222">
        <f t="shared" si="14"/>
        <v>0</v>
      </c>
      <c r="BB21" s="222">
        <f t="shared" si="23"/>
        <v>0</v>
      </c>
      <c r="BC21" s="74"/>
      <c r="BD21" s="74"/>
      <c r="BE21" s="74"/>
      <c r="BF21" s="74"/>
      <c r="BG21" s="74"/>
      <c r="BH21" s="74"/>
      <c r="BI21" s="74"/>
      <c r="BJ21" s="74"/>
      <c r="BK21" s="74"/>
      <c r="BL21" s="74"/>
      <c r="BM21" s="74"/>
      <c r="BN21" s="74"/>
      <c r="BO21" s="74"/>
    </row>
    <row r="22" spans="1:67" ht="18" customHeight="1">
      <c r="A22" s="219"/>
      <c r="B22" s="220" t="s">
        <v>778</v>
      </c>
      <c r="C22" s="339" t="s">
        <v>462</v>
      </c>
      <c r="D22" s="219">
        <v>0</v>
      </c>
      <c r="E22" s="222">
        <f t="shared" si="24"/>
        <v>0</v>
      </c>
      <c r="F22" s="219">
        <v>0</v>
      </c>
      <c r="G22" s="219">
        <v>0</v>
      </c>
      <c r="H22" s="222">
        <f t="shared" si="15"/>
        <v>0</v>
      </c>
      <c r="I22" s="219">
        <v>0</v>
      </c>
      <c r="J22" s="219"/>
      <c r="K22" s="220" t="s">
        <v>778</v>
      </c>
      <c r="L22" s="339" t="s">
        <v>462</v>
      </c>
      <c r="M22" s="219">
        <v>0</v>
      </c>
      <c r="N22" s="222">
        <f t="shared" si="11"/>
        <v>0</v>
      </c>
      <c r="O22" s="219">
        <v>0</v>
      </c>
      <c r="P22" s="219">
        <v>0</v>
      </c>
      <c r="Q22" s="222">
        <f t="shared" si="25"/>
        <v>0</v>
      </c>
      <c r="R22" s="219">
        <v>0</v>
      </c>
      <c r="S22" s="219"/>
      <c r="T22" s="220" t="s">
        <v>778</v>
      </c>
      <c r="U22" s="339" t="s">
        <v>462</v>
      </c>
      <c r="V22" s="222">
        <f t="shared" si="16"/>
        <v>0</v>
      </c>
      <c r="W22" s="222">
        <f t="shared" si="17"/>
        <v>0</v>
      </c>
      <c r="X22" s="222">
        <f t="shared" si="18"/>
        <v>0</v>
      </c>
      <c r="Y22" s="219">
        <v>3000</v>
      </c>
      <c r="Z22" s="222">
        <f t="shared" si="12"/>
        <v>3000</v>
      </c>
      <c r="AA22" s="219">
        <v>0</v>
      </c>
      <c r="AB22" s="219"/>
      <c r="AC22" s="220" t="s">
        <v>778</v>
      </c>
      <c r="AD22" s="339" t="s">
        <v>462</v>
      </c>
      <c r="AE22" s="219">
        <v>0</v>
      </c>
      <c r="AF22" s="222">
        <f t="shared" si="8"/>
        <v>0</v>
      </c>
      <c r="AG22" s="219">
        <v>0</v>
      </c>
      <c r="AH22" s="222">
        <f t="shared" si="13"/>
        <v>3000</v>
      </c>
      <c r="AI22" s="222">
        <f t="shared" si="13"/>
        <v>3000</v>
      </c>
      <c r="AJ22" s="222">
        <f t="shared" si="13"/>
        <v>0</v>
      </c>
      <c r="AK22" s="219"/>
      <c r="AL22" s="220" t="s">
        <v>778</v>
      </c>
      <c r="AM22" s="339" t="s">
        <v>462</v>
      </c>
      <c r="AN22" s="219">
        <v>0</v>
      </c>
      <c r="AO22" s="222">
        <f t="shared" si="9"/>
        <v>0</v>
      </c>
      <c r="AP22" s="219">
        <v>0</v>
      </c>
      <c r="AQ22" s="219">
        <v>0</v>
      </c>
      <c r="AR22" s="222">
        <f t="shared" si="26"/>
        <v>0</v>
      </c>
      <c r="AS22" s="219">
        <v>0</v>
      </c>
      <c r="AT22" s="219"/>
      <c r="AU22" s="220" t="s">
        <v>778</v>
      </c>
      <c r="AV22" s="339" t="s">
        <v>462</v>
      </c>
      <c r="AW22" s="222">
        <f t="shared" si="19"/>
        <v>3000</v>
      </c>
      <c r="AX22" s="222">
        <f t="shared" si="20"/>
        <v>3000</v>
      </c>
      <c r="AY22" s="222">
        <f t="shared" si="21"/>
        <v>0</v>
      </c>
      <c r="AZ22" s="222">
        <f t="shared" si="22"/>
        <v>0</v>
      </c>
      <c r="BA22" s="222">
        <f t="shared" si="14"/>
        <v>0</v>
      </c>
      <c r="BB22" s="222">
        <f t="shared" si="23"/>
        <v>0</v>
      </c>
      <c r="BC22" s="74"/>
      <c r="BD22" s="74"/>
      <c r="BE22" s="74"/>
      <c r="BF22" s="74"/>
      <c r="BG22" s="74"/>
      <c r="BH22" s="74"/>
      <c r="BI22" s="74"/>
      <c r="BJ22" s="74"/>
      <c r="BK22" s="74"/>
      <c r="BL22" s="74"/>
      <c r="BM22" s="74"/>
      <c r="BN22" s="74"/>
      <c r="BO22" s="74"/>
    </row>
    <row r="23" spans="1:67" ht="18" customHeight="1">
      <c r="A23" s="219"/>
      <c r="B23" s="220" t="s">
        <v>779</v>
      </c>
      <c r="C23" s="339" t="s">
        <v>463</v>
      </c>
      <c r="D23" s="219">
        <v>0</v>
      </c>
      <c r="E23" s="222">
        <f t="shared" si="24"/>
        <v>0</v>
      </c>
      <c r="F23" s="219">
        <v>0</v>
      </c>
      <c r="G23" s="219">
        <v>0</v>
      </c>
      <c r="H23" s="222">
        <f t="shared" si="15"/>
        <v>0</v>
      </c>
      <c r="I23" s="219">
        <v>0</v>
      </c>
      <c r="J23" s="219"/>
      <c r="K23" s="220" t="s">
        <v>779</v>
      </c>
      <c r="L23" s="339" t="s">
        <v>463</v>
      </c>
      <c r="M23" s="219">
        <v>3000</v>
      </c>
      <c r="N23" s="222">
        <f aca="true" t="shared" si="27" ref="N23:N42">(M23+O23)</f>
        <v>1927</v>
      </c>
      <c r="O23" s="219">
        <v>-1073</v>
      </c>
      <c r="P23" s="219">
        <v>0</v>
      </c>
      <c r="Q23" s="222">
        <f t="shared" si="25"/>
        <v>0</v>
      </c>
      <c r="R23" s="219">
        <v>0</v>
      </c>
      <c r="S23" s="219"/>
      <c r="T23" s="220" t="s">
        <v>779</v>
      </c>
      <c r="U23" s="339" t="s">
        <v>463</v>
      </c>
      <c r="V23" s="222">
        <f t="shared" si="16"/>
        <v>3000</v>
      </c>
      <c r="W23" s="222">
        <f t="shared" si="17"/>
        <v>1927</v>
      </c>
      <c r="X23" s="222">
        <f t="shared" si="18"/>
        <v>-1073</v>
      </c>
      <c r="Y23" s="219">
        <v>0</v>
      </c>
      <c r="Z23" s="222">
        <f>(Y23+AA23)</f>
        <v>0</v>
      </c>
      <c r="AA23" s="219">
        <v>0</v>
      </c>
      <c r="AB23" s="219"/>
      <c r="AC23" s="220" t="s">
        <v>779</v>
      </c>
      <c r="AD23" s="339" t="s">
        <v>463</v>
      </c>
      <c r="AE23" s="219">
        <v>0</v>
      </c>
      <c r="AF23" s="222">
        <f>(AE23+AG23)</f>
        <v>0</v>
      </c>
      <c r="AG23" s="219">
        <v>0</v>
      </c>
      <c r="AH23" s="222">
        <f aca="true" t="shared" si="28" ref="AH23:AH28">(Y23-AE23)</f>
        <v>0</v>
      </c>
      <c r="AI23" s="222">
        <f aca="true" t="shared" si="29" ref="AI23:AI28">(Z23-AF23)</f>
        <v>0</v>
      </c>
      <c r="AJ23" s="222">
        <f aca="true" t="shared" si="30" ref="AJ23:AJ28">(AA23-AG23)</f>
        <v>0</v>
      </c>
      <c r="AK23" s="219"/>
      <c r="AL23" s="220" t="s">
        <v>779</v>
      </c>
      <c r="AM23" s="339" t="s">
        <v>463</v>
      </c>
      <c r="AN23" s="219">
        <v>0</v>
      </c>
      <c r="AO23" s="222">
        <f t="shared" si="9"/>
        <v>0</v>
      </c>
      <c r="AP23" s="219">
        <v>0</v>
      </c>
      <c r="AQ23" s="219">
        <v>0</v>
      </c>
      <c r="AR23" s="222">
        <f t="shared" si="26"/>
        <v>0</v>
      </c>
      <c r="AS23" s="219">
        <v>0</v>
      </c>
      <c r="AT23" s="219"/>
      <c r="AU23" s="220" t="s">
        <v>779</v>
      </c>
      <c r="AV23" s="339" t="s">
        <v>463</v>
      </c>
      <c r="AW23" s="222">
        <f t="shared" si="19"/>
        <v>3000</v>
      </c>
      <c r="AX23" s="222">
        <f t="shared" si="20"/>
        <v>1927</v>
      </c>
      <c r="AY23" s="222">
        <f t="shared" si="21"/>
        <v>-1073</v>
      </c>
      <c r="AZ23" s="222">
        <f t="shared" si="22"/>
        <v>0</v>
      </c>
      <c r="BA23" s="222">
        <f t="shared" si="14"/>
        <v>0</v>
      </c>
      <c r="BB23" s="222">
        <f t="shared" si="23"/>
        <v>0</v>
      </c>
      <c r="BC23" s="74"/>
      <c r="BD23" s="74"/>
      <c r="BE23" s="74"/>
      <c r="BF23" s="74"/>
      <c r="BG23" s="74"/>
      <c r="BH23" s="74"/>
      <c r="BI23" s="74"/>
      <c r="BJ23" s="74"/>
      <c r="BK23" s="74"/>
      <c r="BL23" s="74"/>
      <c r="BM23" s="74"/>
      <c r="BN23" s="74"/>
      <c r="BO23" s="74"/>
    </row>
    <row r="24" spans="1:67" ht="18" customHeight="1">
      <c r="A24" s="219"/>
      <c r="B24" s="220" t="s">
        <v>780</v>
      </c>
      <c r="C24" s="339" t="s">
        <v>842</v>
      </c>
      <c r="D24" s="219">
        <v>0</v>
      </c>
      <c r="E24" s="222">
        <f>(D24+F24)</f>
        <v>0</v>
      </c>
      <c r="F24" s="219">
        <v>0</v>
      </c>
      <c r="G24" s="219">
        <v>0</v>
      </c>
      <c r="H24" s="222">
        <f t="shared" si="15"/>
        <v>0</v>
      </c>
      <c r="I24" s="219">
        <v>0</v>
      </c>
      <c r="J24" s="219"/>
      <c r="K24" s="220" t="s">
        <v>780</v>
      </c>
      <c r="L24" s="339" t="s">
        <v>842</v>
      </c>
      <c r="M24" s="219">
        <v>500</v>
      </c>
      <c r="N24" s="222">
        <f>(M24+O24)</f>
        <v>500</v>
      </c>
      <c r="O24" s="219">
        <v>0</v>
      </c>
      <c r="P24" s="219">
        <v>0</v>
      </c>
      <c r="Q24" s="222">
        <f>(P24+R24)</f>
        <v>0</v>
      </c>
      <c r="R24" s="219">
        <v>0</v>
      </c>
      <c r="S24" s="219"/>
      <c r="T24" s="220" t="s">
        <v>780</v>
      </c>
      <c r="U24" s="339" t="s">
        <v>842</v>
      </c>
      <c r="V24" s="222">
        <f t="shared" si="16"/>
        <v>500</v>
      </c>
      <c r="W24" s="222">
        <f t="shared" si="17"/>
        <v>500</v>
      </c>
      <c r="X24" s="222">
        <f t="shared" si="18"/>
        <v>0</v>
      </c>
      <c r="Y24" s="219">
        <v>0</v>
      </c>
      <c r="Z24" s="222">
        <f>(Y24+AA24)</f>
        <v>0</v>
      </c>
      <c r="AA24" s="219">
        <v>0</v>
      </c>
      <c r="AB24" s="219"/>
      <c r="AC24" s="220" t="s">
        <v>780</v>
      </c>
      <c r="AD24" s="339" t="s">
        <v>842</v>
      </c>
      <c r="AE24" s="219">
        <v>0</v>
      </c>
      <c r="AF24" s="222">
        <f>(AE24+AG24)</f>
        <v>0</v>
      </c>
      <c r="AG24" s="219">
        <v>0</v>
      </c>
      <c r="AH24" s="222">
        <f t="shared" si="28"/>
        <v>0</v>
      </c>
      <c r="AI24" s="222">
        <f t="shared" si="29"/>
        <v>0</v>
      </c>
      <c r="AJ24" s="222">
        <f t="shared" si="30"/>
        <v>0</v>
      </c>
      <c r="AK24" s="219"/>
      <c r="AL24" s="220" t="s">
        <v>780</v>
      </c>
      <c r="AM24" s="339" t="s">
        <v>842</v>
      </c>
      <c r="AN24" s="219">
        <v>0</v>
      </c>
      <c r="AO24" s="222">
        <f>(AN24+AP24)</f>
        <v>0</v>
      </c>
      <c r="AP24" s="219">
        <v>0</v>
      </c>
      <c r="AQ24" s="219">
        <v>0</v>
      </c>
      <c r="AR24" s="222">
        <f>(AQ24+AS24)</f>
        <v>0</v>
      </c>
      <c r="AS24" s="219">
        <v>0</v>
      </c>
      <c r="AT24" s="219"/>
      <c r="AU24" s="220" t="s">
        <v>780</v>
      </c>
      <c r="AV24" s="339" t="s">
        <v>842</v>
      </c>
      <c r="AW24" s="222">
        <f t="shared" si="19"/>
        <v>500</v>
      </c>
      <c r="AX24" s="222">
        <f t="shared" si="20"/>
        <v>500</v>
      </c>
      <c r="AY24" s="222">
        <f t="shared" si="21"/>
        <v>0</v>
      </c>
      <c r="AZ24" s="222">
        <f t="shared" si="22"/>
        <v>0</v>
      </c>
      <c r="BA24" s="222">
        <f t="shared" si="14"/>
        <v>0</v>
      </c>
      <c r="BB24" s="222">
        <f t="shared" si="23"/>
        <v>0</v>
      </c>
      <c r="BC24" s="74"/>
      <c r="BD24" s="74"/>
      <c r="BE24" s="74"/>
      <c r="BF24" s="74"/>
      <c r="BG24" s="74"/>
      <c r="BH24" s="74"/>
      <c r="BI24" s="74"/>
      <c r="BJ24" s="74"/>
      <c r="BK24" s="74"/>
      <c r="BL24" s="74"/>
      <c r="BM24" s="74"/>
      <c r="BN24" s="74"/>
      <c r="BO24" s="74"/>
    </row>
    <row r="25" spans="1:67" ht="18" customHeight="1">
      <c r="A25" s="219"/>
      <c r="B25" s="220" t="s">
        <v>781</v>
      </c>
      <c r="C25" s="339" t="s">
        <v>843</v>
      </c>
      <c r="D25" s="219">
        <v>0</v>
      </c>
      <c r="E25" s="222">
        <f>(D25+F25)</f>
        <v>0</v>
      </c>
      <c r="F25" s="219">
        <v>0</v>
      </c>
      <c r="G25" s="219">
        <v>0</v>
      </c>
      <c r="H25" s="222">
        <f t="shared" si="15"/>
        <v>0</v>
      </c>
      <c r="I25" s="219">
        <v>0</v>
      </c>
      <c r="J25" s="219"/>
      <c r="K25" s="220" t="s">
        <v>781</v>
      </c>
      <c r="L25" s="339" t="s">
        <v>843</v>
      </c>
      <c r="M25" s="219">
        <v>350</v>
      </c>
      <c r="N25" s="222">
        <f>(M25+O25)</f>
        <v>350</v>
      </c>
      <c r="O25" s="219">
        <v>0</v>
      </c>
      <c r="P25" s="219">
        <v>0</v>
      </c>
      <c r="Q25" s="222">
        <f>(P25+R25)</f>
        <v>0</v>
      </c>
      <c r="R25" s="219">
        <v>0</v>
      </c>
      <c r="S25" s="219"/>
      <c r="T25" s="220" t="s">
        <v>781</v>
      </c>
      <c r="U25" s="339" t="s">
        <v>843</v>
      </c>
      <c r="V25" s="222">
        <f t="shared" si="16"/>
        <v>350</v>
      </c>
      <c r="W25" s="222">
        <f t="shared" si="17"/>
        <v>350</v>
      </c>
      <c r="X25" s="222">
        <f t="shared" si="18"/>
        <v>0</v>
      </c>
      <c r="Y25" s="219">
        <v>0</v>
      </c>
      <c r="Z25" s="222">
        <f>(Y25+AA25)</f>
        <v>0</v>
      </c>
      <c r="AA25" s="219">
        <v>0</v>
      </c>
      <c r="AB25" s="219"/>
      <c r="AC25" s="220" t="s">
        <v>781</v>
      </c>
      <c r="AD25" s="339" t="s">
        <v>843</v>
      </c>
      <c r="AE25" s="219">
        <v>0</v>
      </c>
      <c r="AF25" s="222">
        <f>(AE25+AG25)</f>
        <v>0</v>
      </c>
      <c r="AG25" s="219">
        <v>0</v>
      </c>
      <c r="AH25" s="222">
        <f t="shared" si="28"/>
        <v>0</v>
      </c>
      <c r="AI25" s="222">
        <f t="shared" si="29"/>
        <v>0</v>
      </c>
      <c r="AJ25" s="222">
        <f t="shared" si="30"/>
        <v>0</v>
      </c>
      <c r="AK25" s="219"/>
      <c r="AL25" s="220" t="s">
        <v>781</v>
      </c>
      <c r="AM25" s="339" t="s">
        <v>843</v>
      </c>
      <c r="AN25" s="219">
        <v>0</v>
      </c>
      <c r="AO25" s="222">
        <f>(AN25+AP25)</f>
        <v>0</v>
      </c>
      <c r="AP25" s="219">
        <v>0</v>
      </c>
      <c r="AQ25" s="219">
        <v>0</v>
      </c>
      <c r="AR25" s="222">
        <f>(AQ25+AS25)</f>
        <v>0</v>
      </c>
      <c r="AS25" s="219">
        <v>0</v>
      </c>
      <c r="AT25" s="219"/>
      <c r="AU25" s="220" t="s">
        <v>781</v>
      </c>
      <c r="AV25" s="339" t="s">
        <v>843</v>
      </c>
      <c r="AW25" s="222">
        <f t="shared" si="19"/>
        <v>350</v>
      </c>
      <c r="AX25" s="222">
        <f t="shared" si="20"/>
        <v>350</v>
      </c>
      <c r="AY25" s="222">
        <f t="shared" si="21"/>
        <v>0</v>
      </c>
      <c r="AZ25" s="222">
        <f t="shared" si="22"/>
        <v>0</v>
      </c>
      <c r="BA25" s="222">
        <f t="shared" si="14"/>
        <v>0</v>
      </c>
      <c r="BB25" s="222">
        <f t="shared" si="23"/>
        <v>0</v>
      </c>
      <c r="BC25" s="74"/>
      <c r="BD25" s="74"/>
      <c r="BE25" s="74"/>
      <c r="BF25" s="74"/>
      <c r="BG25" s="74"/>
      <c r="BH25" s="74"/>
      <c r="BI25" s="74"/>
      <c r="BJ25" s="74"/>
      <c r="BK25" s="74"/>
      <c r="BL25" s="74"/>
      <c r="BM25" s="74"/>
      <c r="BN25" s="74"/>
      <c r="BO25" s="74"/>
    </row>
    <row r="26" spans="1:67" ht="18" customHeight="1">
      <c r="A26" s="219"/>
      <c r="B26" s="220" t="s">
        <v>782</v>
      </c>
      <c r="C26" s="339" t="s">
        <v>439</v>
      </c>
      <c r="D26" s="219">
        <v>0</v>
      </c>
      <c r="E26" s="222">
        <f>(D26+F26)</f>
        <v>0</v>
      </c>
      <c r="F26" s="219">
        <v>0</v>
      </c>
      <c r="G26" s="219">
        <v>0</v>
      </c>
      <c r="H26" s="222">
        <f t="shared" si="15"/>
        <v>0</v>
      </c>
      <c r="I26" s="219">
        <v>0</v>
      </c>
      <c r="J26" s="219"/>
      <c r="K26" s="220" t="s">
        <v>782</v>
      </c>
      <c r="L26" s="339" t="s">
        <v>439</v>
      </c>
      <c r="M26" s="219">
        <v>5000</v>
      </c>
      <c r="N26" s="222">
        <f>(M26+O26)</f>
        <v>4600</v>
      </c>
      <c r="O26" s="219">
        <v>-400</v>
      </c>
      <c r="P26" s="219">
        <v>0</v>
      </c>
      <c r="Q26" s="222">
        <f>(P26+R26)</f>
        <v>0</v>
      </c>
      <c r="R26" s="219">
        <v>0</v>
      </c>
      <c r="S26" s="219"/>
      <c r="T26" s="220" t="s">
        <v>782</v>
      </c>
      <c r="U26" s="339" t="s">
        <v>439</v>
      </c>
      <c r="V26" s="222">
        <f t="shared" si="16"/>
        <v>5000</v>
      </c>
      <c r="W26" s="222">
        <f t="shared" si="17"/>
        <v>4600</v>
      </c>
      <c r="X26" s="222">
        <f t="shared" si="18"/>
        <v>-400</v>
      </c>
      <c r="Y26" s="219">
        <v>0</v>
      </c>
      <c r="Z26" s="222">
        <f>(Y26+AA26)</f>
        <v>0</v>
      </c>
      <c r="AA26" s="219">
        <v>0</v>
      </c>
      <c r="AB26" s="219"/>
      <c r="AC26" s="220" t="s">
        <v>782</v>
      </c>
      <c r="AD26" s="339" t="s">
        <v>439</v>
      </c>
      <c r="AE26" s="219">
        <v>0</v>
      </c>
      <c r="AF26" s="222">
        <f>(AE26+AG26)</f>
        <v>0</v>
      </c>
      <c r="AG26" s="219">
        <v>0</v>
      </c>
      <c r="AH26" s="222">
        <f t="shared" si="28"/>
        <v>0</v>
      </c>
      <c r="AI26" s="222">
        <f t="shared" si="29"/>
        <v>0</v>
      </c>
      <c r="AJ26" s="222">
        <f t="shared" si="30"/>
        <v>0</v>
      </c>
      <c r="AK26" s="219"/>
      <c r="AL26" s="220" t="s">
        <v>782</v>
      </c>
      <c r="AM26" s="339" t="s">
        <v>439</v>
      </c>
      <c r="AN26" s="219">
        <v>0</v>
      </c>
      <c r="AO26" s="222">
        <f>(AN26+AP26)</f>
        <v>0</v>
      </c>
      <c r="AP26" s="219">
        <v>0</v>
      </c>
      <c r="AQ26" s="219">
        <v>0</v>
      </c>
      <c r="AR26" s="222">
        <f>(AQ26+AS26)</f>
        <v>0</v>
      </c>
      <c r="AS26" s="219">
        <v>0</v>
      </c>
      <c r="AT26" s="219"/>
      <c r="AU26" s="220" t="s">
        <v>782</v>
      </c>
      <c r="AV26" s="339" t="s">
        <v>439</v>
      </c>
      <c r="AW26" s="222">
        <f t="shared" si="19"/>
        <v>5000</v>
      </c>
      <c r="AX26" s="222">
        <f t="shared" si="20"/>
        <v>4600</v>
      </c>
      <c r="AY26" s="222">
        <f t="shared" si="21"/>
        <v>-400</v>
      </c>
      <c r="AZ26" s="222">
        <f t="shared" si="22"/>
        <v>0</v>
      </c>
      <c r="BA26" s="222">
        <f t="shared" si="14"/>
        <v>0</v>
      </c>
      <c r="BB26" s="222">
        <f t="shared" si="23"/>
        <v>0</v>
      </c>
      <c r="BC26" s="74"/>
      <c r="BD26" s="74"/>
      <c r="BE26" s="74"/>
      <c r="BF26" s="74"/>
      <c r="BG26" s="74"/>
      <c r="BH26" s="74"/>
      <c r="BI26" s="74"/>
      <c r="BJ26" s="74"/>
      <c r="BK26" s="74"/>
      <c r="BL26" s="74"/>
      <c r="BM26" s="74"/>
      <c r="BN26" s="74"/>
      <c r="BO26" s="74"/>
    </row>
    <row r="27" spans="1:67" ht="18" customHeight="1">
      <c r="A27" s="219"/>
      <c r="B27" s="220" t="s">
        <v>783</v>
      </c>
      <c r="C27" s="339" t="s">
        <v>891</v>
      </c>
      <c r="D27" s="219">
        <v>0</v>
      </c>
      <c r="E27" s="222">
        <f t="shared" si="24"/>
        <v>0</v>
      </c>
      <c r="F27" s="219">
        <v>0</v>
      </c>
      <c r="G27" s="219">
        <v>0</v>
      </c>
      <c r="H27" s="222">
        <f t="shared" si="15"/>
        <v>0</v>
      </c>
      <c r="I27" s="219">
        <v>0</v>
      </c>
      <c r="J27" s="219"/>
      <c r="K27" s="220" t="s">
        <v>783</v>
      </c>
      <c r="L27" s="339" t="s">
        <v>891</v>
      </c>
      <c r="M27" s="219">
        <v>5377</v>
      </c>
      <c r="N27" s="222">
        <f t="shared" si="27"/>
        <v>5557</v>
      </c>
      <c r="O27" s="219">
        <v>180</v>
      </c>
      <c r="P27" s="219">
        <v>0</v>
      </c>
      <c r="Q27" s="222">
        <f t="shared" si="25"/>
        <v>0</v>
      </c>
      <c r="R27" s="219">
        <v>0</v>
      </c>
      <c r="S27" s="219"/>
      <c r="T27" s="220" t="s">
        <v>783</v>
      </c>
      <c r="U27" s="339" t="s">
        <v>684</v>
      </c>
      <c r="V27" s="222">
        <f t="shared" si="16"/>
        <v>5377</v>
      </c>
      <c r="W27" s="222">
        <f t="shared" si="17"/>
        <v>5557</v>
      </c>
      <c r="X27" s="222">
        <f t="shared" si="18"/>
        <v>180</v>
      </c>
      <c r="Y27" s="219">
        <v>0</v>
      </c>
      <c r="Z27" s="222">
        <f>(Y27+AA27)</f>
        <v>0</v>
      </c>
      <c r="AA27" s="219">
        <v>0</v>
      </c>
      <c r="AB27" s="219"/>
      <c r="AC27" s="220" t="s">
        <v>783</v>
      </c>
      <c r="AD27" s="339" t="s">
        <v>891</v>
      </c>
      <c r="AE27" s="219">
        <v>0</v>
      </c>
      <c r="AF27" s="222">
        <f>(AE27+AG27)</f>
        <v>0</v>
      </c>
      <c r="AG27" s="219">
        <v>0</v>
      </c>
      <c r="AH27" s="222">
        <f t="shared" si="28"/>
        <v>0</v>
      </c>
      <c r="AI27" s="222">
        <f t="shared" si="29"/>
        <v>0</v>
      </c>
      <c r="AJ27" s="222">
        <f t="shared" si="30"/>
        <v>0</v>
      </c>
      <c r="AK27" s="219"/>
      <c r="AL27" s="220" t="s">
        <v>783</v>
      </c>
      <c r="AM27" s="339" t="s">
        <v>891</v>
      </c>
      <c r="AN27" s="219">
        <v>0</v>
      </c>
      <c r="AO27" s="222">
        <f aca="true" t="shared" si="31" ref="AO27:AO42">(AN27+AP27)</f>
        <v>0</v>
      </c>
      <c r="AP27" s="219">
        <v>0</v>
      </c>
      <c r="AQ27" s="219">
        <v>0</v>
      </c>
      <c r="AR27" s="222">
        <f t="shared" si="26"/>
        <v>0</v>
      </c>
      <c r="AS27" s="219">
        <v>0</v>
      </c>
      <c r="AT27" s="219"/>
      <c r="AU27" s="220" t="s">
        <v>783</v>
      </c>
      <c r="AV27" s="339" t="s">
        <v>891</v>
      </c>
      <c r="AW27" s="222">
        <f t="shared" si="19"/>
        <v>5377</v>
      </c>
      <c r="AX27" s="222">
        <f t="shared" si="20"/>
        <v>5557</v>
      </c>
      <c r="AY27" s="222">
        <f t="shared" si="21"/>
        <v>180</v>
      </c>
      <c r="AZ27" s="222">
        <f t="shared" si="22"/>
        <v>0</v>
      </c>
      <c r="BA27" s="222">
        <f t="shared" si="14"/>
        <v>0</v>
      </c>
      <c r="BB27" s="222">
        <f t="shared" si="23"/>
        <v>0</v>
      </c>
      <c r="BC27" s="74"/>
      <c r="BD27" s="74"/>
      <c r="BE27" s="74"/>
      <c r="BF27" s="74"/>
      <c r="BG27" s="74"/>
      <c r="BH27" s="74"/>
      <c r="BI27" s="74"/>
      <c r="BJ27" s="74"/>
      <c r="BK27" s="74"/>
      <c r="BL27" s="74"/>
      <c r="BM27" s="74"/>
      <c r="BN27" s="74"/>
      <c r="BO27" s="74"/>
    </row>
    <row r="28" spans="1:67" ht="18" customHeight="1">
      <c r="A28" s="219"/>
      <c r="B28" s="220" t="s">
        <v>784</v>
      </c>
      <c r="C28" s="339" t="s">
        <v>464</v>
      </c>
      <c r="D28" s="219">
        <v>0</v>
      </c>
      <c r="E28" s="222">
        <f>(D28+F28)</f>
        <v>0</v>
      </c>
      <c r="F28" s="219">
        <v>0</v>
      </c>
      <c r="G28" s="219">
        <v>0</v>
      </c>
      <c r="H28" s="222">
        <f t="shared" si="15"/>
        <v>0</v>
      </c>
      <c r="I28" s="219">
        <v>0</v>
      </c>
      <c r="J28" s="219"/>
      <c r="K28" s="220" t="s">
        <v>784</v>
      </c>
      <c r="L28" s="339" t="s">
        <v>464</v>
      </c>
      <c r="M28" s="219">
        <v>18948</v>
      </c>
      <c r="N28" s="222">
        <f>(M28+O28)</f>
        <v>0</v>
      </c>
      <c r="O28" s="219">
        <v>-18948</v>
      </c>
      <c r="P28" s="219">
        <v>0</v>
      </c>
      <c r="Q28" s="222">
        <f>(P28+R28)</f>
        <v>0</v>
      </c>
      <c r="R28" s="219">
        <v>0</v>
      </c>
      <c r="S28" s="219"/>
      <c r="T28" s="220" t="s">
        <v>784</v>
      </c>
      <c r="U28" s="339" t="s">
        <v>464</v>
      </c>
      <c r="V28" s="222">
        <f t="shared" si="16"/>
        <v>18948</v>
      </c>
      <c r="W28" s="222">
        <f t="shared" si="17"/>
        <v>0</v>
      </c>
      <c r="X28" s="222">
        <f t="shared" si="18"/>
        <v>-18948</v>
      </c>
      <c r="Y28" s="219">
        <v>0</v>
      </c>
      <c r="Z28" s="222">
        <f aca="true" t="shared" si="32" ref="Z28:Z42">(Y28+AA28)</f>
        <v>18948</v>
      </c>
      <c r="AA28" s="219">
        <v>18948</v>
      </c>
      <c r="AB28" s="219"/>
      <c r="AC28" s="220" t="s">
        <v>784</v>
      </c>
      <c r="AD28" s="339" t="s">
        <v>464</v>
      </c>
      <c r="AE28" s="219">
        <v>0</v>
      </c>
      <c r="AF28" s="222">
        <f aca="true" t="shared" si="33" ref="AF28:AF42">(AE28+AG28)</f>
        <v>0</v>
      </c>
      <c r="AG28" s="219">
        <v>0</v>
      </c>
      <c r="AH28" s="222">
        <f t="shared" si="28"/>
        <v>0</v>
      </c>
      <c r="AI28" s="222">
        <f t="shared" si="29"/>
        <v>18948</v>
      </c>
      <c r="AJ28" s="222">
        <f t="shared" si="30"/>
        <v>18948</v>
      </c>
      <c r="AK28" s="219"/>
      <c r="AL28" s="220" t="s">
        <v>784</v>
      </c>
      <c r="AM28" s="339" t="s">
        <v>464</v>
      </c>
      <c r="AN28" s="219">
        <v>0</v>
      </c>
      <c r="AO28" s="222">
        <f>(AN28+AP28)</f>
        <v>0</v>
      </c>
      <c r="AP28" s="219">
        <v>0</v>
      </c>
      <c r="AQ28" s="219">
        <v>0</v>
      </c>
      <c r="AR28" s="222">
        <f>(AQ28+AS28)</f>
        <v>0</v>
      </c>
      <c r="AS28" s="219">
        <v>0</v>
      </c>
      <c r="AT28" s="219"/>
      <c r="AU28" s="220" t="s">
        <v>784</v>
      </c>
      <c r="AV28" s="339" t="s">
        <v>464</v>
      </c>
      <c r="AW28" s="222">
        <f t="shared" si="19"/>
        <v>18948</v>
      </c>
      <c r="AX28" s="222">
        <f t="shared" si="20"/>
        <v>18948</v>
      </c>
      <c r="AY28" s="222">
        <f t="shared" si="21"/>
        <v>0</v>
      </c>
      <c r="AZ28" s="222">
        <f t="shared" si="22"/>
        <v>0</v>
      </c>
      <c r="BA28" s="222">
        <f>(AF28+AO28+AR28)</f>
        <v>0</v>
      </c>
      <c r="BB28" s="222">
        <f t="shared" si="23"/>
        <v>0</v>
      </c>
      <c r="BC28" s="74"/>
      <c r="BD28" s="74"/>
      <c r="BE28" s="74"/>
      <c r="BF28" s="74"/>
      <c r="BG28" s="74"/>
      <c r="BH28" s="74"/>
      <c r="BI28" s="74"/>
      <c r="BJ28" s="74"/>
      <c r="BK28" s="74"/>
      <c r="BL28" s="74"/>
      <c r="BM28" s="74"/>
      <c r="BN28" s="74"/>
      <c r="BO28" s="74"/>
    </row>
    <row r="29" spans="1:67" ht="18" customHeight="1">
      <c r="A29" s="219"/>
      <c r="B29" s="220" t="s">
        <v>785</v>
      </c>
      <c r="C29" s="339" t="s">
        <v>440</v>
      </c>
      <c r="D29" s="219">
        <v>742</v>
      </c>
      <c r="E29" s="222">
        <f t="shared" si="24"/>
        <v>1484</v>
      </c>
      <c r="F29" s="219">
        <v>742</v>
      </c>
      <c r="G29" s="219">
        <v>13</v>
      </c>
      <c r="H29" s="222">
        <f t="shared" si="15"/>
        <v>26</v>
      </c>
      <c r="I29" s="219">
        <v>13</v>
      </c>
      <c r="J29" s="219"/>
      <c r="K29" s="220" t="s">
        <v>785</v>
      </c>
      <c r="L29" s="339" t="s">
        <v>440</v>
      </c>
      <c r="M29" s="219">
        <v>1605</v>
      </c>
      <c r="N29" s="222">
        <f>(M29+O29)</f>
        <v>850</v>
      </c>
      <c r="O29" s="219">
        <v>-755</v>
      </c>
      <c r="P29" s="219">
        <v>0</v>
      </c>
      <c r="Q29" s="222">
        <f>(P29+R29)</f>
        <v>0</v>
      </c>
      <c r="R29" s="219">
        <v>0</v>
      </c>
      <c r="S29" s="219"/>
      <c r="T29" s="220" t="s">
        <v>785</v>
      </c>
      <c r="U29" s="339" t="s">
        <v>440</v>
      </c>
      <c r="V29" s="222">
        <f t="shared" si="16"/>
        <v>1605</v>
      </c>
      <c r="W29" s="222">
        <f t="shared" si="17"/>
        <v>850</v>
      </c>
      <c r="X29" s="222">
        <f t="shared" si="18"/>
        <v>-755</v>
      </c>
      <c r="Y29" s="219">
        <v>0</v>
      </c>
      <c r="Z29" s="222">
        <f t="shared" si="32"/>
        <v>0</v>
      </c>
      <c r="AA29" s="219">
        <v>0</v>
      </c>
      <c r="AB29" s="219"/>
      <c r="AC29" s="220" t="s">
        <v>785</v>
      </c>
      <c r="AD29" s="339" t="s">
        <v>440</v>
      </c>
      <c r="AE29" s="219">
        <v>0</v>
      </c>
      <c r="AF29" s="222">
        <f t="shared" si="33"/>
        <v>0</v>
      </c>
      <c r="AG29" s="219">
        <v>0</v>
      </c>
      <c r="AH29" s="222">
        <f aca="true" t="shared" si="34" ref="AH29:AJ31">(Y29-AE29)</f>
        <v>0</v>
      </c>
      <c r="AI29" s="222">
        <f t="shared" si="34"/>
        <v>0</v>
      </c>
      <c r="AJ29" s="222">
        <f t="shared" si="34"/>
        <v>0</v>
      </c>
      <c r="AK29" s="219"/>
      <c r="AL29" s="220" t="s">
        <v>785</v>
      </c>
      <c r="AM29" s="339" t="s">
        <v>440</v>
      </c>
      <c r="AN29" s="219">
        <v>0</v>
      </c>
      <c r="AO29" s="222">
        <f>(AN29+AP29)</f>
        <v>0</v>
      </c>
      <c r="AP29" s="219">
        <v>0</v>
      </c>
      <c r="AQ29" s="219">
        <v>0</v>
      </c>
      <c r="AR29" s="222">
        <f>(AQ29+AS29)</f>
        <v>0</v>
      </c>
      <c r="AS29" s="219">
        <v>0</v>
      </c>
      <c r="AT29" s="219"/>
      <c r="AU29" s="220" t="s">
        <v>785</v>
      </c>
      <c r="AV29" s="339" t="s">
        <v>440</v>
      </c>
      <c r="AW29" s="222">
        <f>(D29+G29+M29+Y29+AN29+AQ29)</f>
        <v>2360</v>
      </c>
      <c r="AX29" s="222">
        <f>(E29+H29+N29+Z29+AO29+AR29)</f>
        <v>2360</v>
      </c>
      <c r="AY29" s="222">
        <f>(F29+I29+O29+AA29+AP29+AS29)</f>
        <v>0</v>
      </c>
      <c r="AZ29" s="222">
        <f>(AE29+AN29+AQ29)</f>
        <v>0</v>
      </c>
      <c r="BA29" s="222">
        <f>(AF29+AO29+AR29)</f>
        <v>0</v>
      </c>
      <c r="BB29" s="222">
        <f>(AG29+AP29+AS29)</f>
        <v>0</v>
      </c>
      <c r="BC29" s="74"/>
      <c r="BD29" s="74"/>
      <c r="BE29" s="74"/>
      <c r="BF29" s="74"/>
      <c r="BG29" s="74"/>
      <c r="BH29" s="74"/>
      <c r="BI29" s="74"/>
      <c r="BJ29" s="74"/>
      <c r="BK29" s="74"/>
      <c r="BL29" s="74"/>
      <c r="BM29" s="74"/>
      <c r="BN29" s="74"/>
      <c r="BO29" s="74"/>
    </row>
    <row r="30" spans="1:67" ht="18" customHeight="1">
      <c r="A30" s="219"/>
      <c r="B30" s="220" t="s">
        <v>786</v>
      </c>
      <c r="C30" s="219" t="s">
        <v>75</v>
      </c>
      <c r="D30" s="219">
        <v>0</v>
      </c>
      <c r="E30" s="222">
        <f t="shared" si="24"/>
        <v>0</v>
      </c>
      <c r="F30" s="219">
        <v>0</v>
      </c>
      <c r="G30" s="219">
        <v>0</v>
      </c>
      <c r="H30" s="222">
        <f t="shared" si="15"/>
        <v>0</v>
      </c>
      <c r="I30" s="219">
        <v>0</v>
      </c>
      <c r="J30" s="219"/>
      <c r="K30" s="220" t="s">
        <v>786</v>
      </c>
      <c r="L30" s="219" t="s">
        <v>75</v>
      </c>
      <c r="M30" s="219">
        <v>0</v>
      </c>
      <c r="N30" s="222">
        <f t="shared" si="27"/>
        <v>0</v>
      </c>
      <c r="O30" s="219">
        <v>0</v>
      </c>
      <c r="P30" s="219">
        <v>0</v>
      </c>
      <c r="Q30" s="222">
        <f t="shared" si="25"/>
        <v>0</v>
      </c>
      <c r="R30" s="219">
        <v>0</v>
      </c>
      <c r="S30" s="219"/>
      <c r="T30" s="220" t="s">
        <v>786</v>
      </c>
      <c r="U30" s="219" t="s">
        <v>75</v>
      </c>
      <c r="V30" s="222">
        <f t="shared" si="16"/>
        <v>0</v>
      </c>
      <c r="W30" s="222">
        <f t="shared" si="17"/>
        <v>0</v>
      </c>
      <c r="X30" s="222">
        <f t="shared" si="18"/>
        <v>0</v>
      </c>
      <c r="Y30" s="219">
        <v>0</v>
      </c>
      <c r="Z30" s="222">
        <f t="shared" si="32"/>
        <v>0</v>
      </c>
      <c r="AA30" s="219">
        <v>0</v>
      </c>
      <c r="AB30" s="219"/>
      <c r="AC30" s="220" t="s">
        <v>786</v>
      </c>
      <c r="AD30" s="219" t="s">
        <v>75</v>
      </c>
      <c r="AE30" s="219">
        <v>0</v>
      </c>
      <c r="AF30" s="222">
        <f t="shared" si="33"/>
        <v>0</v>
      </c>
      <c r="AG30" s="219">
        <v>0</v>
      </c>
      <c r="AH30" s="222">
        <f t="shared" si="34"/>
        <v>0</v>
      </c>
      <c r="AI30" s="222">
        <f t="shared" si="34"/>
        <v>0</v>
      </c>
      <c r="AJ30" s="222">
        <f t="shared" si="34"/>
        <v>0</v>
      </c>
      <c r="AK30" s="219"/>
      <c r="AL30" s="220" t="s">
        <v>786</v>
      </c>
      <c r="AM30" s="219" t="s">
        <v>75</v>
      </c>
      <c r="AN30" s="219">
        <v>0</v>
      </c>
      <c r="AO30" s="222">
        <f>(AN30+AP30)</f>
        <v>0</v>
      </c>
      <c r="AP30" s="219">
        <v>0</v>
      </c>
      <c r="AQ30" s="219">
        <v>1300</v>
      </c>
      <c r="AR30" s="222">
        <f>(AQ30+AS30)</f>
        <v>1300</v>
      </c>
      <c r="AS30" s="219">
        <v>0</v>
      </c>
      <c r="AT30" s="219"/>
      <c r="AU30" s="220" t="s">
        <v>786</v>
      </c>
      <c r="AV30" s="219" t="s">
        <v>75</v>
      </c>
      <c r="AW30" s="222">
        <f t="shared" si="19"/>
        <v>1300</v>
      </c>
      <c r="AX30" s="222">
        <f t="shared" si="20"/>
        <v>1300</v>
      </c>
      <c r="AY30" s="222">
        <f t="shared" si="21"/>
        <v>0</v>
      </c>
      <c r="AZ30" s="222">
        <f t="shared" si="22"/>
        <v>1300</v>
      </c>
      <c r="BA30" s="222">
        <f>(AF30+AO30+AR30)</f>
        <v>1300</v>
      </c>
      <c r="BB30" s="222">
        <f t="shared" si="23"/>
        <v>0</v>
      </c>
      <c r="BC30" s="74"/>
      <c r="BD30" s="74"/>
      <c r="BE30" s="74"/>
      <c r="BF30" s="74"/>
      <c r="BG30" s="74"/>
      <c r="BH30" s="74"/>
      <c r="BI30" s="74"/>
      <c r="BJ30" s="74"/>
      <c r="BK30" s="74"/>
      <c r="BL30" s="74"/>
      <c r="BM30" s="74"/>
      <c r="BN30" s="74"/>
      <c r="BO30" s="74"/>
    </row>
    <row r="31" spans="1:67" ht="18" customHeight="1">
      <c r="A31" s="219"/>
      <c r="B31" s="220" t="s">
        <v>787</v>
      </c>
      <c r="C31" s="219" t="s">
        <v>442</v>
      </c>
      <c r="D31" s="219">
        <v>0</v>
      </c>
      <c r="E31" s="222">
        <f t="shared" si="24"/>
        <v>0</v>
      </c>
      <c r="F31" s="219">
        <v>0</v>
      </c>
      <c r="G31" s="219">
        <v>0</v>
      </c>
      <c r="H31" s="222">
        <f t="shared" si="15"/>
        <v>0</v>
      </c>
      <c r="I31" s="219">
        <v>0</v>
      </c>
      <c r="J31" s="219"/>
      <c r="K31" s="220" t="s">
        <v>787</v>
      </c>
      <c r="L31" s="219" t="s">
        <v>442</v>
      </c>
      <c r="M31" s="219">
        <v>460</v>
      </c>
      <c r="N31" s="222">
        <f t="shared" si="27"/>
        <v>460</v>
      </c>
      <c r="O31" s="219">
        <v>0</v>
      </c>
      <c r="P31" s="219">
        <v>0</v>
      </c>
      <c r="Q31" s="222">
        <f t="shared" si="25"/>
        <v>0</v>
      </c>
      <c r="R31" s="219">
        <v>0</v>
      </c>
      <c r="S31" s="219"/>
      <c r="T31" s="220" t="s">
        <v>787</v>
      </c>
      <c r="U31" s="219" t="s">
        <v>442</v>
      </c>
      <c r="V31" s="222">
        <f t="shared" si="16"/>
        <v>460</v>
      </c>
      <c r="W31" s="222">
        <f t="shared" si="17"/>
        <v>460</v>
      </c>
      <c r="X31" s="222">
        <f t="shared" si="18"/>
        <v>0</v>
      </c>
      <c r="Y31" s="219">
        <v>0</v>
      </c>
      <c r="Z31" s="222">
        <f t="shared" si="32"/>
        <v>0</v>
      </c>
      <c r="AA31" s="219">
        <v>0</v>
      </c>
      <c r="AB31" s="219"/>
      <c r="AC31" s="220" t="s">
        <v>787</v>
      </c>
      <c r="AD31" s="219" t="s">
        <v>442</v>
      </c>
      <c r="AE31" s="219">
        <v>0</v>
      </c>
      <c r="AF31" s="222">
        <f t="shared" si="33"/>
        <v>0</v>
      </c>
      <c r="AG31" s="219">
        <v>0</v>
      </c>
      <c r="AH31" s="222">
        <f t="shared" si="34"/>
        <v>0</v>
      </c>
      <c r="AI31" s="222">
        <f t="shared" si="34"/>
        <v>0</v>
      </c>
      <c r="AJ31" s="222">
        <f t="shared" si="34"/>
        <v>0</v>
      </c>
      <c r="AK31" s="219"/>
      <c r="AL31" s="220" t="s">
        <v>787</v>
      </c>
      <c r="AM31" s="219" t="s">
        <v>442</v>
      </c>
      <c r="AN31" s="219">
        <v>0</v>
      </c>
      <c r="AO31" s="222">
        <f t="shared" si="31"/>
        <v>0</v>
      </c>
      <c r="AP31" s="219">
        <v>0</v>
      </c>
      <c r="AQ31" s="219">
        <v>0</v>
      </c>
      <c r="AR31" s="222">
        <f t="shared" si="26"/>
        <v>0</v>
      </c>
      <c r="AS31" s="219">
        <v>0</v>
      </c>
      <c r="AT31" s="219"/>
      <c r="AU31" s="220" t="s">
        <v>787</v>
      </c>
      <c r="AV31" s="219" t="s">
        <v>442</v>
      </c>
      <c r="AW31" s="222">
        <f t="shared" si="19"/>
        <v>460</v>
      </c>
      <c r="AX31" s="222">
        <f t="shared" si="20"/>
        <v>460</v>
      </c>
      <c r="AY31" s="222">
        <f t="shared" si="21"/>
        <v>0</v>
      </c>
      <c r="AZ31" s="222">
        <f t="shared" si="22"/>
        <v>0</v>
      </c>
      <c r="BA31" s="222">
        <f>(AF31+AO31+AR31)</f>
        <v>0</v>
      </c>
      <c r="BB31" s="222">
        <f t="shared" si="23"/>
        <v>0</v>
      </c>
      <c r="BC31" s="74"/>
      <c r="BD31" s="74"/>
      <c r="BE31" s="74"/>
      <c r="BF31" s="74"/>
      <c r="BG31" s="74"/>
      <c r="BH31" s="74"/>
      <c r="BI31" s="74"/>
      <c r="BJ31" s="74"/>
      <c r="BK31" s="74"/>
      <c r="BL31" s="74"/>
      <c r="BM31" s="74"/>
      <c r="BN31" s="74"/>
      <c r="BO31" s="74"/>
    </row>
    <row r="32" spans="1:67" ht="18" customHeight="1">
      <c r="A32" s="219"/>
      <c r="B32" s="220" t="s">
        <v>788</v>
      </c>
      <c r="C32" s="219" t="s">
        <v>319</v>
      </c>
      <c r="D32" s="219">
        <v>0</v>
      </c>
      <c r="E32" s="222">
        <f t="shared" si="24"/>
        <v>0</v>
      </c>
      <c r="F32" s="219">
        <v>0</v>
      </c>
      <c r="G32" s="219">
        <v>0</v>
      </c>
      <c r="H32" s="222">
        <f t="shared" si="15"/>
        <v>0</v>
      </c>
      <c r="I32" s="219">
        <v>0</v>
      </c>
      <c r="J32" s="219"/>
      <c r="K32" s="220" t="s">
        <v>788</v>
      </c>
      <c r="L32" s="219" t="s">
        <v>319</v>
      </c>
      <c r="M32" s="219">
        <v>139</v>
      </c>
      <c r="N32" s="222">
        <f t="shared" si="27"/>
        <v>139</v>
      </c>
      <c r="O32" s="219">
        <v>0</v>
      </c>
      <c r="P32" s="219">
        <v>0</v>
      </c>
      <c r="Q32" s="222">
        <f t="shared" si="25"/>
        <v>0</v>
      </c>
      <c r="R32" s="219">
        <v>0</v>
      </c>
      <c r="S32" s="219"/>
      <c r="T32" s="220" t="s">
        <v>788</v>
      </c>
      <c r="U32" s="219" t="s">
        <v>319</v>
      </c>
      <c r="V32" s="222">
        <f>(M32-P32)</f>
        <v>139</v>
      </c>
      <c r="W32" s="222">
        <f>(N32-Q32)</f>
        <v>139</v>
      </c>
      <c r="X32" s="222">
        <f>(O32-R32)</f>
        <v>0</v>
      </c>
      <c r="Y32" s="219">
        <v>0</v>
      </c>
      <c r="Z32" s="222">
        <f t="shared" si="32"/>
        <v>0</v>
      </c>
      <c r="AA32" s="219">
        <v>0</v>
      </c>
      <c r="AB32" s="219"/>
      <c r="AC32" s="220" t="s">
        <v>788</v>
      </c>
      <c r="AD32" s="219" t="s">
        <v>319</v>
      </c>
      <c r="AE32" s="219">
        <v>0</v>
      </c>
      <c r="AF32" s="222">
        <f t="shared" si="33"/>
        <v>0</v>
      </c>
      <c r="AG32" s="219">
        <v>0</v>
      </c>
      <c r="AH32" s="222">
        <f>(Y32-AE32)</f>
        <v>0</v>
      </c>
      <c r="AI32" s="222">
        <f>(Z32-AF32)</f>
        <v>0</v>
      </c>
      <c r="AJ32" s="222">
        <f>(AA32-AG32)</f>
        <v>0</v>
      </c>
      <c r="AK32" s="219"/>
      <c r="AL32" s="220" t="s">
        <v>788</v>
      </c>
      <c r="AM32" s="219" t="s">
        <v>319</v>
      </c>
      <c r="AN32" s="219">
        <v>0</v>
      </c>
      <c r="AO32" s="222">
        <f t="shared" si="31"/>
        <v>0</v>
      </c>
      <c r="AP32" s="219">
        <v>0</v>
      </c>
      <c r="AQ32" s="219">
        <v>0</v>
      </c>
      <c r="AR32" s="222">
        <f t="shared" si="26"/>
        <v>0</v>
      </c>
      <c r="AS32" s="219">
        <v>0</v>
      </c>
      <c r="AT32" s="219"/>
      <c r="AU32" s="220" t="s">
        <v>788</v>
      </c>
      <c r="AV32" s="219" t="s">
        <v>319</v>
      </c>
      <c r="AW32" s="222">
        <f>(D32+G32+M32+Y32+AN32+AQ32)</f>
        <v>139</v>
      </c>
      <c r="AX32" s="222">
        <f>(E32+H32+N32+Z32+AO32+AR32)</f>
        <v>139</v>
      </c>
      <c r="AY32" s="222">
        <f>(F32+I32+O32+AA32+AP32+AS32)</f>
        <v>0</v>
      </c>
      <c r="AZ32" s="222">
        <f>(AE32+AN32+AQ32)</f>
        <v>0</v>
      </c>
      <c r="BA32" s="222">
        <f>(AF32+AO32+AR32)</f>
        <v>0</v>
      </c>
      <c r="BB32" s="222">
        <f>(AG32+AP32+AS32)</f>
        <v>0</v>
      </c>
      <c r="BC32" s="74"/>
      <c r="BD32" s="74"/>
      <c r="BE32" s="74"/>
      <c r="BF32" s="74"/>
      <c r="BG32" s="74"/>
      <c r="BH32" s="74"/>
      <c r="BI32" s="74"/>
      <c r="BJ32" s="74"/>
      <c r="BK32" s="74"/>
      <c r="BL32" s="74"/>
      <c r="BM32" s="74"/>
      <c r="BN32" s="74"/>
      <c r="BO32" s="74"/>
    </row>
    <row r="33" spans="1:67" ht="18" customHeight="1">
      <c r="A33" s="219"/>
      <c r="B33" s="220" t="s">
        <v>789</v>
      </c>
      <c r="C33" s="219" t="s">
        <v>443</v>
      </c>
      <c r="D33" s="219">
        <v>0</v>
      </c>
      <c r="E33" s="222">
        <f t="shared" si="24"/>
        <v>0</v>
      </c>
      <c r="F33" s="219">
        <v>0</v>
      </c>
      <c r="G33" s="219">
        <v>0</v>
      </c>
      <c r="H33" s="222">
        <f t="shared" si="15"/>
        <v>0</v>
      </c>
      <c r="I33" s="219">
        <v>0</v>
      </c>
      <c r="J33" s="219"/>
      <c r="K33" s="220" t="s">
        <v>789</v>
      </c>
      <c r="L33" s="219" t="s">
        <v>443</v>
      </c>
      <c r="M33" s="219">
        <v>5250</v>
      </c>
      <c r="N33" s="222">
        <f t="shared" si="27"/>
        <v>5250</v>
      </c>
      <c r="O33" s="219">
        <v>0</v>
      </c>
      <c r="P33" s="219">
        <v>0</v>
      </c>
      <c r="Q33" s="222">
        <f t="shared" si="25"/>
        <v>0</v>
      </c>
      <c r="R33" s="219">
        <v>0</v>
      </c>
      <c r="S33" s="219"/>
      <c r="T33" s="220" t="s">
        <v>789</v>
      </c>
      <c r="U33" s="219" t="s">
        <v>443</v>
      </c>
      <c r="V33" s="222">
        <f aca="true" t="shared" si="35" ref="V33:V41">(M33-P33)</f>
        <v>5250</v>
      </c>
      <c r="W33" s="222">
        <f aca="true" t="shared" si="36" ref="W33:W41">(N33-Q33)</f>
        <v>5250</v>
      </c>
      <c r="X33" s="222">
        <f aca="true" t="shared" si="37" ref="X33:X41">(O33-R33)</f>
        <v>0</v>
      </c>
      <c r="Y33" s="219">
        <v>0</v>
      </c>
      <c r="Z33" s="222">
        <f t="shared" si="32"/>
        <v>0</v>
      </c>
      <c r="AA33" s="219">
        <v>0</v>
      </c>
      <c r="AB33" s="219"/>
      <c r="AC33" s="220" t="s">
        <v>789</v>
      </c>
      <c r="AD33" s="219" t="s">
        <v>443</v>
      </c>
      <c r="AE33" s="219">
        <v>0</v>
      </c>
      <c r="AF33" s="222">
        <f t="shared" si="33"/>
        <v>0</v>
      </c>
      <c r="AG33" s="219">
        <v>0</v>
      </c>
      <c r="AH33" s="222">
        <f aca="true" t="shared" si="38" ref="AH33:AH41">(Y33-AE33)</f>
        <v>0</v>
      </c>
      <c r="AI33" s="222">
        <f aca="true" t="shared" si="39" ref="AI33:AI41">(Z33-AF33)</f>
        <v>0</v>
      </c>
      <c r="AJ33" s="222">
        <f aca="true" t="shared" si="40" ref="AJ33:AJ41">(AA33-AG33)</f>
        <v>0</v>
      </c>
      <c r="AK33" s="219"/>
      <c r="AL33" s="220" t="s">
        <v>789</v>
      </c>
      <c r="AM33" s="219" t="s">
        <v>443</v>
      </c>
      <c r="AN33" s="219">
        <v>0</v>
      </c>
      <c r="AO33" s="222">
        <f t="shared" si="31"/>
        <v>0</v>
      </c>
      <c r="AP33" s="219">
        <v>0</v>
      </c>
      <c r="AQ33" s="219">
        <v>0</v>
      </c>
      <c r="AR33" s="222">
        <f t="shared" si="26"/>
        <v>0</v>
      </c>
      <c r="AS33" s="219">
        <v>0</v>
      </c>
      <c r="AT33" s="219"/>
      <c r="AU33" s="220" t="s">
        <v>789</v>
      </c>
      <c r="AV33" s="219" t="s">
        <v>443</v>
      </c>
      <c r="AW33" s="222">
        <f aca="true" t="shared" si="41" ref="AW33:AW41">(D33+G33+M33+Y33+AN33+AQ33)</f>
        <v>5250</v>
      </c>
      <c r="AX33" s="222">
        <f aca="true" t="shared" si="42" ref="AX33:AX41">(E33+H33+N33+Z33+AO33+AR33)</f>
        <v>5250</v>
      </c>
      <c r="AY33" s="222">
        <f aca="true" t="shared" si="43" ref="AY33:AY41">(F33+I33+O33+AA33+AP33+AS33)</f>
        <v>0</v>
      </c>
      <c r="AZ33" s="222">
        <f aca="true" t="shared" si="44" ref="AZ33:AZ41">(AE33+AN33+AQ33)</f>
        <v>0</v>
      </c>
      <c r="BA33" s="222">
        <f aca="true" t="shared" si="45" ref="BA33:BA41">(AF33+AO33+AR33)</f>
        <v>0</v>
      </c>
      <c r="BB33" s="222">
        <f aca="true" t="shared" si="46" ref="BB33:BB41">(AG33+AP33+AS33)</f>
        <v>0</v>
      </c>
      <c r="BC33" s="74"/>
      <c r="BD33" s="74"/>
      <c r="BE33" s="74"/>
      <c r="BF33" s="74"/>
      <c r="BG33" s="74"/>
      <c r="BH33" s="74"/>
      <c r="BI33" s="74"/>
      <c r="BJ33" s="74"/>
      <c r="BK33" s="74"/>
      <c r="BL33" s="74"/>
      <c r="BM33" s="74"/>
      <c r="BN33" s="74"/>
      <c r="BO33" s="74"/>
    </row>
    <row r="34" spans="1:67" ht="18" customHeight="1">
      <c r="A34" s="219"/>
      <c r="B34" s="220" t="s">
        <v>790</v>
      </c>
      <c r="C34" s="219" t="s">
        <v>657</v>
      </c>
      <c r="D34" s="219">
        <v>0</v>
      </c>
      <c r="E34" s="222">
        <f t="shared" si="24"/>
        <v>0</v>
      </c>
      <c r="F34" s="219">
        <v>0</v>
      </c>
      <c r="G34" s="219">
        <v>0</v>
      </c>
      <c r="H34" s="222">
        <f t="shared" si="15"/>
        <v>0</v>
      </c>
      <c r="I34" s="219">
        <v>0</v>
      </c>
      <c r="J34" s="219"/>
      <c r="K34" s="220" t="s">
        <v>790</v>
      </c>
      <c r="L34" s="219" t="s">
        <v>657</v>
      </c>
      <c r="M34" s="219">
        <v>2450</v>
      </c>
      <c r="N34" s="222">
        <f t="shared" si="27"/>
        <v>2550</v>
      </c>
      <c r="O34" s="219">
        <v>100</v>
      </c>
      <c r="P34" s="219">
        <v>0</v>
      </c>
      <c r="Q34" s="222">
        <f t="shared" si="25"/>
        <v>0</v>
      </c>
      <c r="R34" s="219">
        <v>0</v>
      </c>
      <c r="S34" s="219"/>
      <c r="T34" s="220" t="s">
        <v>790</v>
      </c>
      <c r="U34" s="219" t="s">
        <v>657</v>
      </c>
      <c r="V34" s="222">
        <f t="shared" si="35"/>
        <v>2450</v>
      </c>
      <c r="W34" s="222">
        <f t="shared" si="36"/>
        <v>2550</v>
      </c>
      <c r="X34" s="222">
        <f t="shared" si="37"/>
        <v>100</v>
      </c>
      <c r="Y34" s="219">
        <v>0</v>
      </c>
      <c r="Z34" s="222">
        <f t="shared" si="32"/>
        <v>0</v>
      </c>
      <c r="AA34" s="219">
        <v>0</v>
      </c>
      <c r="AB34" s="219"/>
      <c r="AC34" s="220" t="s">
        <v>790</v>
      </c>
      <c r="AD34" s="219" t="s">
        <v>657</v>
      </c>
      <c r="AE34" s="219">
        <v>0</v>
      </c>
      <c r="AF34" s="222">
        <f t="shared" si="33"/>
        <v>0</v>
      </c>
      <c r="AG34" s="219">
        <v>0</v>
      </c>
      <c r="AH34" s="222">
        <f t="shared" si="38"/>
        <v>0</v>
      </c>
      <c r="AI34" s="222">
        <f t="shared" si="39"/>
        <v>0</v>
      </c>
      <c r="AJ34" s="222">
        <f t="shared" si="40"/>
        <v>0</v>
      </c>
      <c r="AK34" s="219"/>
      <c r="AL34" s="220" t="s">
        <v>790</v>
      </c>
      <c r="AM34" s="219" t="s">
        <v>657</v>
      </c>
      <c r="AN34" s="219">
        <v>0</v>
      </c>
      <c r="AO34" s="222">
        <f t="shared" si="31"/>
        <v>0</v>
      </c>
      <c r="AP34" s="219">
        <v>0</v>
      </c>
      <c r="AQ34" s="219">
        <v>0</v>
      </c>
      <c r="AR34" s="222">
        <f t="shared" si="26"/>
        <v>0</v>
      </c>
      <c r="AS34" s="219">
        <v>0</v>
      </c>
      <c r="AT34" s="219"/>
      <c r="AU34" s="220" t="s">
        <v>790</v>
      </c>
      <c r="AV34" s="219" t="s">
        <v>657</v>
      </c>
      <c r="AW34" s="222">
        <f t="shared" si="41"/>
        <v>2450</v>
      </c>
      <c r="AX34" s="222">
        <f t="shared" si="42"/>
        <v>2550</v>
      </c>
      <c r="AY34" s="222">
        <f t="shared" si="43"/>
        <v>100</v>
      </c>
      <c r="AZ34" s="222">
        <f t="shared" si="44"/>
        <v>0</v>
      </c>
      <c r="BA34" s="222">
        <f t="shared" si="45"/>
        <v>0</v>
      </c>
      <c r="BB34" s="222">
        <f t="shared" si="46"/>
        <v>0</v>
      </c>
      <c r="BC34" s="74"/>
      <c r="BD34" s="74"/>
      <c r="BE34" s="74"/>
      <c r="BF34" s="74"/>
      <c r="BG34" s="74"/>
      <c r="BH34" s="74"/>
      <c r="BI34" s="74"/>
      <c r="BJ34" s="74"/>
      <c r="BK34" s="74"/>
      <c r="BL34" s="74"/>
      <c r="BM34" s="74"/>
      <c r="BN34" s="74"/>
      <c r="BO34" s="74"/>
    </row>
    <row r="35" spans="1:67" ht="18" customHeight="1">
      <c r="A35" s="219"/>
      <c r="B35" s="220" t="s">
        <v>791</v>
      </c>
      <c r="C35" s="219" t="s">
        <v>444</v>
      </c>
      <c r="D35" s="219">
        <v>0</v>
      </c>
      <c r="E35" s="222">
        <f t="shared" si="24"/>
        <v>0</v>
      </c>
      <c r="F35" s="219">
        <v>0</v>
      </c>
      <c r="G35" s="219">
        <v>0</v>
      </c>
      <c r="H35" s="222">
        <f t="shared" si="15"/>
        <v>0</v>
      </c>
      <c r="I35" s="219">
        <v>0</v>
      </c>
      <c r="J35" s="219"/>
      <c r="K35" s="220" t="s">
        <v>791</v>
      </c>
      <c r="L35" s="219" t="s">
        <v>444</v>
      </c>
      <c r="M35" s="219">
        <v>0</v>
      </c>
      <c r="N35" s="222">
        <f t="shared" si="27"/>
        <v>0</v>
      </c>
      <c r="O35" s="219">
        <v>0</v>
      </c>
      <c r="P35" s="219">
        <v>0</v>
      </c>
      <c r="Q35" s="222">
        <f t="shared" si="25"/>
        <v>0</v>
      </c>
      <c r="R35" s="219">
        <v>0</v>
      </c>
      <c r="S35" s="219"/>
      <c r="T35" s="220" t="s">
        <v>791</v>
      </c>
      <c r="U35" s="219" t="s">
        <v>444</v>
      </c>
      <c r="V35" s="222">
        <f t="shared" si="35"/>
        <v>0</v>
      </c>
      <c r="W35" s="222">
        <f t="shared" si="36"/>
        <v>0</v>
      </c>
      <c r="X35" s="222">
        <f t="shared" si="37"/>
        <v>0</v>
      </c>
      <c r="Y35" s="219">
        <v>0</v>
      </c>
      <c r="Z35" s="222">
        <f t="shared" si="32"/>
        <v>0</v>
      </c>
      <c r="AA35" s="219">
        <v>0</v>
      </c>
      <c r="AB35" s="219"/>
      <c r="AC35" s="220" t="s">
        <v>791</v>
      </c>
      <c r="AD35" s="219" t="s">
        <v>444</v>
      </c>
      <c r="AE35" s="219">
        <v>0</v>
      </c>
      <c r="AF35" s="222">
        <f t="shared" si="33"/>
        <v>0</v>
      </c>
      <c r="AG35" s="219">
        <v>0</v>
      </c>
      <c r="AH35" s="222">
        <f t="shared" si="38"/>
        <v>0</v>
      </c>
      <c r="AI35" s="222">
        <f t="shared" si="39"/>
        <v>0</v>
      </c>
      <c r="AJ35" s="222">
        <f t="shared" si="40"/>
        <v>0</v>
      </c>
      <c r="AK35" s="219"/>
      <c r="AL35" s="220" t="s">
        <v>791</v>
      </c>
      <c r="AM35" s="219" t="s">
        <v>444</v>
      </c>
      <c r="AN35" s="219">
        <v>0</v>
      </c>
      <c r="AO35" s="222">
        <f t="shared" si="31"/>
        <v>0</v>
      </c>
      <c r="AP35" s="219">
        <v>0</v>
      </c>
      <c r="AQ35" s="219">
        <v>0</v>
      </c>
      <c r="AR35" s="222">
        <f t="shared" si="26"/>
        <v>0</v>
      </c>
      <c r="AS35" s="219">
        <v>0</v>
      </c>
      <c r="AT35" s="219"/>
      <c r="AU35" s="220" t="s">
        <v>791</v>
      </c>
      <c r="AV35" s="219" t="s">
        <v>444</v>
      </c>
      <c r="AW35" s="222">
        <f t="shared" si="41"/>
        <v>0</v>
      </c>
      <c r="AX35" s="222">
        <f t="shared" si="42"/>
        <v>0</v>
      </c>
      <c r="AY35" s="222">
        <f t="shared" si="43"/>
        <v>0</v>
      </c>
      <c r="AZ35" s="222">
        <f t="shared" si="44"/>
        <v>0</v>
      </c>
      <c r="BA35" s="222">
        <f t="shared" si="45"/>
        <v>0</v>
      </c>
      <c r="BB35" s="222">
        <f t="shared" si="46"/>
        <v>0</v>
      </c>
      <c r="BC35" s="74"/>
      <c r="BD35" s="74"/>
      <c r="BE35" s="74"/>
      <c r="BF35" s="74"/>
      <c r="BG35" s="74"/>
      <c r="BH35" s="74"/>
      <c r="BI35" s="74"/>
      <c r="BJ35" s="74"/>
      <c r="BK35" s="74"/>
      <c r="BL35" s="74"/>
      <c r="BM35" s="74"/>
      <c r="BN35" s="74"/>
      <c r="BO35" s="74"/>
    </row>
    <row r="36" spans="1:67" ht="18" customHeight="1">
      <c r="A36" s="219"/>
      <c r="B36" s="220" t="s">
        <v>792</v>
      </c>
      <c r="C36" s="219" t="s">
        <v>740</v>
      </c>
      <c r="D36" s="219">
        <v>4232</v>
      </c>
      <c r="E36" s="222">
        <f t="shared" si="24"/>
        <v>4604</v>
      </c>
      <c r="F36" s="219">
        <v>372</v>
      </c>
      <c r="G36" s="219">
        <v>1244</v>
      </c>
      <c r="H36" s="222">
        <f t="shared" si="15"/>
        <v>1576</v>
      </c>
      <c r="I36" s="219">
        <v>332</v>
      </c>
      <c r="J36" s="219"/>
      <c r="K36" s="220" t="s">
        <v>792</v>
      </c>
      <c r="L36" s="219" t="s">
        <v>740</v>
      </c>
      <c r="M36" s="219">
        <v>3265</v>
      </c>
      <c r="N36" s="222">
        <f t="shared" si="27"/>
        <v>7028</v>
      </c>
      <c r="O36" s="219">
        <v>3763</v>
      </c>
      <c r="P36" s="219">
        <v>0</v>
      </c>
      <c r="Q36" s="222">
        <f t="shared" si="25"/>
        <v>0</v>
      </c>
      <c r="R36" s="219">
        <v>0</v>
      </c>
      <c r="S36" s="219"/>
      <c r="T36" s="220" t="s">
        <v>792</v>
      </c>
      <c r="U36" s="219" t="s">
        <v>740</v>
      </c>
      <c r="V36" s="222">
        <f t="shared" si="35"/>
        <v>3265</v>
      </c>
      <c r="W36" s="222">
        <f t="shared" si="36"/>
        <v>7028</v>
      </c>
      <c r="X36" s="222">
        <f t="shared" si="37"/>
        <v>3763</v>
      </c>
      <c r="Y36" s="219">
        <v>0</v>
      </c>
      <c r="Z36" s="222">
        <f t="shared" si="32"/>
        <v>0</v>
      </c>
      <c r="AA36" s="219">
        <v>0</v>
      </c>
      <c r="AB36" s="219"/>
      <c r="AC36" s="220" t="s">
        <v>792</v>
      </c>
      <c r="AD36" s="219" t="s">
        <v>740</v>
      </c>
      <c r="AE36" s="219">
        <v>0</v>
      </c>
      <c r="AF36" s="222">
        <f t="shared" si="33"/>
        <v>0</v>
      </c>
      <c r="AG36" s="219">
        <v>0</v>
      </c>
      <c r="AH36" s="222">
        <f t="shared" si="38"/>
        <v>0</v>
      </c>
      <c r="AI36" s="222">
        <f t="shared" si="39"/>
        <v>0</v>
      </c>
      <c r="AJ36" s="222">
        <f t="shared" si="40"/>
        <v>0</v>
      </c>
      <c r="AK36" s="219"/>
      <c r="AL36" s="220" t="s">
        <v>792</v>
      </c>
      <c r="AM36" s="219" t="s">
        <v>740</v>
      </c>
      <c r="AN36" s="219">
        <v>0</v>
      </c>
      <c r="AO36" s="222">
        <f t="shared" si="31"/>
        <v>0</v>
      </c>
      <c r="AP36" s="219">
        <v>0</v>
      </c>
      <c r="AQ36" s="219">
        <v>0</v>
      </c>
      <c r="AR36" s="222">
        <f t="shared" si="26"/>
        <v>0</v>
      </c>
      <c r="AS36" s="219">
        <v>0</v>
      </c>
      <c r="AT36" s="219"/>
      <c r="AU36" s="220" t="s">
        <v>792</v>
      </c>
      <c r="AV36" s="219" t="s">
        <v>740</v>
      </c>
      <c r="AW36" s="222">
        <f t="shared" si="41"/>
        <v>8741</v>
      </c>
      <c r="AX36" s="222">
        <f t="shared" si="42"/>
        <v>13208</v>
      </c>
      <c r="AY36" s="222">
        <f t="shared" si="43"/>
        <v>4467</v>
      </c>
      <c r="AZ36" s="222">
        <f t="shared" si="44"/>
        <v>0</v>
      </c>
      <c r="BA36" s="222">
        <f t="shared" si="45"/>
        <v>0</v>
      </c>
      <c r="BB36" s="222">
        <f t="shared" si="46"/>
        <v>0</v>
      </c>
      <c r="BC36" s="74"/>
      <c r="BD36" s="74"/>
      <c r="BE36" s="74"/>
      <c r="BF36" s="74"/>
      <c r="BG36" s="74"/>
      <c r="BH36" s="74"/>
      <c r="BI36" s="74"/>
      <c r="BJ36" s="74"/>
      <c r="BK36" s="74"/>
      <c r="BL36" s="74"/>
      <c r="BM36" s="74"/>
      <c r="BN36" s="74"/>
      <c r="BO36" s="74"/>
    </row>
    <row r="37" spans="1:67" ht="18" customHeight="1">
      <c r="A37" s="219"/>
      <c r="B37" s="220" t="s">
        <v>793</v>
      </c>
      <c r="C37" s="219" t="s">
        <v>465</v>
      </c>
      <c r="D37" s="219">
        <v>0</v>
      </c>
      <c r="E37" s="222">
        <f t="shared" si="24"/>
        <v>0</v>
      </c>
      <c r="F37" s="219">
        <v>0</v>
      </c>
      <c r="G37" s="219">
        <v>0</v>
      </c>
      <c r="H37" s="222">
        <f t="shared" si="15"/>
        <v>0</v>
      </c>
      <c r="I37" s="219">
        <v>0</v>
      </c>
      <c r="J37" s="219"/>
      <c r="K37" s="220" t="s">
        <v>793</v>
      </c>
      <c r="L37" s="219" t="s">
        <v>465</v>
      </c>
      <c r="M37" s="219">
        <v>1391</v>
      </c>
      <c r="N37" s="222">
        <f t="shared" si="27"/>
        <v>1391</v>
      </c>
      <c r="O37" s="219">
        <v>0</v>
      </c>
      <c r="P37" s="219">
        <v>0</v>
      </c>
      <c r="Q37" s="222">
        <f t="shared" si="25"/>
        <v>0</v>
      </c>
      <c r="R37" s="219">
        <v>0</v>
      </c>
      <c r="S37" s="219"/>
      <c r="T37" s="220" t="s">
        <v>793</v>
      </c>
      <c r="U37" s="219" t="s">
        <v>465</v>
      </c>
      <c r="V37" s="222">
        <f>(M37-P37)</f>
        <v>1391</v>
      </c>
      <c r="W37" s="222">
        <f>(N37-Q37)</f>
        <v>1391</v>
      </c>
      <c r="X37" s="222">
        <f>(O37-R37)</f>
        <v>0</v>
      </c>
      <c r="Y37" s="219">
        <v>0</v>
      </c>
      <c r="Z37" s="222">
        <f t="shared" si="32"/>
        <v>0</v>
      </c>
      <c r="AA37" s="219">
        <v>0</v>
      </c>
      <c r="AB37" s="219"/>
      <c r="AC37" s="220" t="s">
        <v>793</v>
      </c>
      <c r="AD37" s="219" t="s">
        <v>465</v>
      </c>
      <c r="AE37" s="219">
        <v>0</v>
      </c>
      <c r="AF37" s="222">
        <f t="shared" si="33"/>
        <v>0</v>
      </c>
      <c r="AG37" s="219">
        <v>0</v>
      </c>
      <c r="AH37" s="222">
        <f>(Y37-AE37)</f>
        <v>0</v>
      </c>
      <c r="AI37" s="222">
        <f>(Z37-AF37)</f>
        <v>0</v>
      </c>
      <c r="AJ37" s="222">
        <f>(AA37-AG37)</f>
        <v>0</v>
      </c>
      <c r="AK37" s="219"/>
      <c r="AL37" s="220" t="s">
        <v>793</v>
      </c>
      <c r="AM37" s="219" t="s">
        <v>465</v>
      </c>
      <c r="AN37" s="219">
        <v>0</v>
      </c>
      <c r="AO37" s="222">
        <f t="shared" si="31"/>
        <v>0</v>
      </c>
      <c r="AP37" s="219">
        <v>0</v>
      </c>
      <c r="AQ37" s="219">
        <v>0</v>
      </c>
      <c r="AR37" s="222">
        <f t="shared" si="26"/>
        <v>0</v>
      </c>
      <c r="AS37" s="219">
        <v>0</v>
      </c>
      <c r="AT37" s="219"/>
      <c r="AU37" s="220" t="s">
        <v>793</v>
      </c>
      <c r="AV37" s="219" t="s">
        <v>465</v>
      </c>
      <c r="AW37" s="222">
        <f>(D37+G37+M37+Y37+AN37+AQ37)</f>
        <v>1391</v>
      </c>
      <c r="AX37" s="222">
        <f>(E37+H37+N37+Z37+AO37+AR37)</f>
        <v>1391</v>
      </c>
      <c r="AY37" s="222">
        <f>(F37+I37+O37+AA37+AP37+AS37)</f>
        <v>0</v>
      </c>
      <c r="AZ37" s="222">
        <f>(AE37+AN37+AQ37)</f>
        <v>0</v>
      </c>
      <c r="BA37" s="222">
        <f>(AF37+AO37+AR37)</f>
        <v>0</v>
      </c>
      <c r="BB37" s="222">
        <f>(AG37+AP37+AS37)</f>
        <v>0</v>
      </c>
      <c r="BC37" s="74"/>
      <c r="BD37" s="74"/>
      <c r="BE37" s="74"/>
      <c r="BF37" s="74"/>
      <c r="BG37" s="74"/>
      <c r="BH37" s="74"/>
      <c r="BI37" s="74"/>
      <c r="BJ37" s="74"/>
      <c r="BK37" s="74"/>
      <c r="BL37" s="74"/>
      <c r="BM37" s="74"/>
      <c r="BN37" s="74"/>
      <c r="BO37" s="74"/>
    </row>
    <row r="38" spans="1:67" ht="18" customHeight="1">
      <c r="A38" s="219"/>
      <c r="B38" s="220" t="s">
        <v>794</v>
      </c>
      <c r="C38" s="219" t="s">
        <v>320</v>
      </c>
      <c r="D38" s="219">
        <v>0</v>
      </c>
      <c r="E38" s="222">
        <f t="shared" si="24"/>
        <v>0</v>
      </c>
      <c r="F38" s="219">
        <v>0</v>
      </c>
      <c r="G38" s="219">
        <v>0</v>
      </c>
      <c r="H38" s="222">
        <f t="shared" si="15"/>
        <v>0</v>
      </c>
      <c r="I38" s="219">
        <v>0</v>
      </c>
      <c r="J38" s="219"/>
      <c r="K38" s="220" t="s">
        <v>794</v>
      </c>
      <c r="L38" s="219" t="s">
        <v>320</v>
      </c>
      <c r="M38" s="219">
        <v>660</v>
      </c>
      <c r="N38" s="222">
        <f t="shared" si="27"/>
        <v>660</v>
      </c>
      <c r="O38" s="219">
        <v>0</v>
      </c>
      <c r="P38" s="219">
        <v>0</v>
      </c>
      <c r="Q38" s="222">
        <f t="shared" si="25"/>
        <v>0</v>
      </c>
      <c r="R38" s="219">
        <v>0</v>
      </c>
      <c r="S38" s="219"/>
      <c r="T38" s="220" t="s">
        <v>794</v>
      </c>
      <c r="U38" s="219" t="s">
        <v>320</v>
      </c>
      <c r="V38" s="222">
        <f t="shared" si="35"/>
        <v>660</v>
      </c>
      <c r="W38" s="222">
        <f t="shared" si="36"/>
        <v>660</v>
      </c>
      <c r="X38" s="222">
        <f t="shared" si="37"/>
        <v>0</v>
      </c>
      <c r="Y38" s="219">
        <v>0</v>
      </c>
      <c r="Z38" s="222">
        <f t="shared" si="32"/>
        <v>0</v>
      </c>
      <c r="AA38" s="219">
        <v>0</v>
      </c>
      <c r="AB38" s="219"/>
      <c r="AC38" s="220" t="s">
        <v>794</v>
      </c>
      <c r="AD38" s="219" t="s">
        <v>320</v>
      </c>
      <c r="AE38" s="219">
        <v>0</v>
      </c>
      <c r="AF38" s="222">
        <f t="shared" si="33"/>
        <v>0</v>
      </c>
      <c r="AG38" s="219">
        <v>0</v>
      </c>
      <c r="AH38" s="222">
        <f t="shared" si="38"/>
        <v>0</v>
      </c>
      <c r="AI38" s="222">
        <f t="shared" si="39"/>
        <v>0</v>
      </c>
      <c r="AJ38" s="222">
        <f t="shared" si="40"/>
        <v>0</v>
      </c>
      <c r="AK38" s="219"/>
      <c r="AL38" s="220" t="s">
        <v>794</v>
      </c>
      <c r="AM38" s="219" t="s">
        <v>320</v>
      </c>
      <c r="AN38" s="219">
        <v>0</v>
      </c>
      <c r="AO38" s="222">
        <f t="shared" si="31"/>
        <v>0</v>
      </c>
      <c r="AP38" s="219">
        <v>0</v>
      </c>
      <c r="AQ38" s="219">
        <v>0</v>
      </c>
      <c r="AR38" s="222">
        <f t="shared" si="26"/>
        <v>0</v>
      </c>
      <c r="AS38" s="219">
        <v>0</v>
      </c>
      <c r="AT38" s="219"/>
      <c r="AU38" s="220" t="s">
        <v>794</v>
      </c>
      <c r="AV38" s="219" t="s">
        <v>320</v>
      </c>
      <c r="AW38" s="222">
        <f t="shared" si="41"/>
        <v>660</v>
      </c>
      <c r="AX38" s="222">
        <f t="shared" si="42"/>
        <v>660</v>
      </c>
      <c r="AY38" s="222">
        <f t="shared" si="43"/>
        <v>0</v>
      </c>
      <c r="AZ38" s="222">
        <f t="shared" si="44"/>
        <v>0</v>
      </c>
      <c r="BA38" s="222">
        <f t="shared" si="45"/>
        <v>0</v>
      </c>
      <c r="BB38" s="222">
        <f t="shared" si="46"/>
        <v>0</v>
      </c>
      <c r="BC38" s="74"/>
      <c r="BD38" s="74"/>
      <c r="BE38" s="74"/>
      <c r="BF38" s="74"/>
      <c r="BG38" s="74"/>
      <c r="BH38" s="74"/>
      <c r="BI38" s="74"/>
      <c r="BJ38" s="74"/>
      <c r="BK38" s="74"/>
      <c r="BL38" s="74"/>
      <c r="BM38" s="74"/>
      <c r="BN38" s="74"/>
      <c r="BO38" s="74"/>
    </row>
    <row r="39" spans="1:67" ht="18" customHeight="1">
      <c r="A39" s="219"/>
      <c r="B39" s="220" t="s">
        <v>795</v>
      </c>
      <c r="C39" s="219" t="s">
        <v>445</v>
      </c>
      <c r="D39" s="219">
        <v>144</v>
      </c>
      <c r="E39" s="222">
        <f t="shared" si="24"/>
        <v>144</v>
      </c>
      <c r="F39" s="219">
        <v>0</v>
      </c>
      <c r="G39" s="219">
        <v>22</v>
      </c>
      <c r="H39" s="222">
        <f t="shared" si="15"/>
        <v>22</v>
      </c>
      <c r="I39" s="219">
        <v>0</v>
      </c>
      <c r="J39" s="219"/>
      <c r="K39" s="220" t="s">
        <v>795</v>
      </c>
      <c r="L39" s="219" t="s">
        <v>445</v>
      </c>
      <c r="M39" s="219">
        <v>834</v>
      </c>
      <c r="N39" s="222">
        <f t="shared" si="27"/>
        <v>834</v>
      </c>
      <c r="O39" s="219">
        <v>0</v>
      </c>
      <c r="P39" s="219">
        <v>0</v>
      </c>
      <c r="Q39" s="222">
        <f t="shared" si="25"/>
        <v>0</v>
      </c>
      <c r="R39" s="219">
        <v>0</v>
      </c>
      <c r="S39" s="219"/>
      <c r="T39" s="220" t="s">
        <v>795</v>
      </c>
      <c r="U39" s="219" t="s">
        <v>445</v>
      </c>
      <c r="V39" s="222">
        <f t="shared" si="35"/>
        <v>834</v>
      </c>
      <c r="W39" s="222">
        <f t="shared" si="36"/>
        <v>834</v>
      </c>
      <c r="X39" s="222">
        <f t="shared" si="37"/>
        <v>0</v>
      </c>
      <c r="Y39" s="219">
        <v>0</v>
      </c>
      <c r="Z39" s="222">
        <f t="shared" si="32"/>
        <v>0</v>
      </c>
      <c r="AA39" s="219">
        <v>0</v>
      </c>
      <c r="AB39" s="219"/>
      <c r="AC39" s="220" t="s">
        <v>795</v>
      </c>
      <c r="AD39" s="219" t="s">
        <v>445</v>
      </c>
      <c r="AE39" s="219">
        <v>0</v>
      </c>
      <c r="AF39" s="222">
        <f t="shared" si="33"/>
        <v>0</v>
      </c>
      <c r="AG39" s="219">
        <v>0</v>
      </c>
      <c r="AH39" s="222">
        <f t="shared" si="38"/>
        <v>0</v>
      </c>
      <c r="AI39" s="222">
        <f t="shared" si="39"/>
        <v>0</v>
      </c>
      <c r="AJ39" s="222">
        <f t="shared" si="40"/>
        <v>0</v>
      </c>
      <c r="AK39" s="219"/>
      <c r="AL39" s="220" t="s">
        <v>795</v>
      </c>
      <c r="AM39" s="219" t="s">
        <v>445</v>
      </c>
      <c r="AN39" s="219">
        <v>0</v>
      </c>
      <c r="AO39" s="222">
        <f t="shared" si="31"/>
        <v>0</v>
      </c>
      <c r="AP39" s="219">
        <v>0</v>
      </c>
      <c r="AQ39" s="219">
        <v>0</v>
      </c>
      <c r="AR39" s="222">
        <f t="shared" si="26"/>
        <v>0</v>
      </c>
      <c r="AS39" s="219">
        <v>0</v>
      </c>
      <c r="AT39" s="219"/>
      <c r="AU39" s="220" t="s">
        <v>795</v>
      </c>
      <c r="AV39" s="219" t="s">
        <v>445</v>
      </c>
      <c r="AW39" s="222">
        <f t="shared" si="41"/>
        <v>1000</v>
      </c>
      <c r="AX39" s="222">
        <f t="shared" si="42"/>
        <v>1000</v>
      </c>
      <c r="AY39" s="222">
        <f t="shared" si="43"/>
        <v>0</v>
      </c>
      <c r="AZ39" s="222">
        <f t="shared" si="44"/>
        <v>0</v>
      </c>
      <c r="BA39" s="222">
        <f t="shared" si="45"/>
        <v>0</v>
      </c>
      <c r="BB39" s="222">
        <f t="shared" si="46"/>
        <v>0</v>
      </c>
      <c r="BC39" s="74"/>
      <c r="BD39" s="74"/>
      <c r="BE39" s="74"/>
      <c r="BF39" s="74"/>
      <c r="BG39" s="74"/>
      <c r="BH39" s="74"/>
      <c r="BI39" s="74"/>
      <c r="BJ39" s="74"/>
      <c r="BK39" s="74"/>
      <c r="BL39" s="74"/>
      <c r="BM39" s="74"/>
      <c r="BN39" s="74"/>
      <c r="BO39" s="74"/>
    </row>
    <row r="40" spans="1:67" ht="18" customHeight="1">
      <c r="A40" s="219"/>
      <c r="B40" s="220" t="s">
        <v>796</v>
      </c>
      <c r="C40" s="219" t="s">
        <v>446</v>
      </c>
      <c r="D40" s="219">
        <v>0</v>
      </c>
      <c r="E40" s="222">
        <f t="shared" si="24"/>
        <v>0</v>
      </c>
      <c r="F40" s="219">
        <v>0</v>
      </c>
      <c r="G40" s="219">
        <v>0</v>
      </c>
      <c r="H40" s="222">
        <f t="shared" si="15"/>
        <v>0</v>
      </c>
      <c r="I40" s="219">
        <v>0</v>
      </c>
      <c r="J40" s="219"/>
      <c r="K40" s="220" t="s">
        <v>796</v>
      </c>
      <c r="L40" s="219" t="s">
        <v>446</v>
      </c>
      <c r="M40" s="219">
        <v>6500</v>
      </c>
      <c r="N40" s="222">
        <f t="shared" si="27"/>
        <v>5800</v>
      </c>
      <c r="O40" s="219">
        <v>-700</v>
      </c>
      <c r="P40" s="219">
        <v>0</v>
      </c>
      <c r="Q40" s="222">
        <f t="shared" si="25"/>
        <v>0</v>
      </c>
      <c r="R40" s="219">
        <v>0</v>
      </c>
      <c r="S40" s="219"/>
      <c r="T40" s="220" t="s">
        <v>796</v>
      </c>
      <c r="U40" s="219" t="s">
        <v>446</v>
      </c>
      <c r="V40" s="222">
        <f t="shared" si="35"/>
        <v>6500</v>
      </c>
      <c r="W40" s="222">
        <f t="shared" si="36"/>
        <v>5800</v>
      </c>
      <c r="X40" s="222">
        <f t="shared" si="37"/>
        <v>-700</v>
      </c>
      <c r="Y40" s="219">
        <v>0</v>
      </c>
      <c r="Z40" s="222">
        <f t="shared" si="32"/>
        <v>0</v>
      </c>
      <c r="AA40" s="219">
        <v>0</v>
      </c>
      <c r="AB40" s="219"/>
      <c r="AC40" s="220" t="s">
        <v>796</v>
      </c>
      <c r="AD40" s="219" t="s">
        <v>446</v>
      </c>
      <c r="AE40" s="219">
        <v>0</v>
      </c>
      <c r="AF40" s="222">
        <f t="shared" si="33"/>
        <v>0</v>
      </c>
      <c r="AG40" s="219">
        <v>0</v>
      </c>
      <c r="AH40" s="222">
        <f t="shared" si="38"/>
        <v>0</v>
      </c>
      <c r="AI40" s="222">
        <f t="shared" si="39"/>
        <v>0</v>
      </c>
      <c r="AJ40" s="222">
        <f t="shared" si="40"/>
        <v>0</v>
      </c>
      <c r="AK40" s="219"/>
      <c r="AL40" s="220" t="s">
        <v>796</v>
      </c>
      <c r="AM40" s="219" t="s">
        <v>446</v>
      </c>
      <c r="AN40" s="219">
        <v>0</v>
      </c>
      <c r="AO40" s="222">
        <f t="shared" si="31"/>
        <v>0</v>
      </c>
      <c r="AP40" s="219">
        <v>0</v>
      </c>
      <c r="AQ40" s="219">
        <v>0</v>
      </c>
      <c r="AR40" s="222">
        <f t="shared" si="26"/>
        <v>0</v>
      </c>
      <c r="AS40" s="219">
        <v>0</v>
      </c>
      <c r="AT40" s="219"/>
      <c r="AU40" s="220" t="s">
        <v>796</v>
      </c>
      <c r="AV40" s="219" t="s">
        <v>446</v>
      </c>
      <c r="AW40" s="222">
        <f t="shared" si="41"/>
        <v>6500</v>
      </c>
      <c r="AX40" s="222">
        <f t="shared" si="42"/>
        <v>5800</v>
      </c>
      <c r="AY40" s="222">
        <f t="shared" si="43"/>
        <v>-700</v>
      </c>
      <c r="AZ40" s="222">
        <f t="shared" si="44"/>
        <v>0</v>
      </c>
      <c r="BA40" s="222">
        <f t="shared" si="45"/>
        <v>0</v>
      </c>
      <c r="BB40" s="222">
        <f t="shared" si="46"/>
        <v>0</v>
      </c>
      <c r="BC40" s="74"/>
      <c r="BD40" s="74"/>
      <c r="BE40" s="74"/>
      <c r="BF40" s="74"/>
      <c r="BG40" s="74"/>
      <c r="BH40" s="74"/>
      <c r="BI40" s="74"/>
      <c r="BJ40" s="74"/>
      <c r="BK40" s="74"/>
      <c r="BL40" s="74"/>
      <c r="BM40" s="74"/>
      <c r="BN40" s="74"/>
      <c r="BO40" s="74"/>
    </row>
    <row r="41" spans="1:67" ht="18" customHeight="1">
      <c r="A41" s="219"/>
      <c r="B41" s="220" t="s">
        <v>797</v>
      </c>
      <c r="C41" s="219" t="s">
        <v>447</v>
      </c>
      <c r="D41" s="219">
        <v>0</v>
      </c>
      <c r="E41" s="222">
        <f t="shared" si="24"/>
        <v>0</v>
      </c>
      <c r="F41" s="219">
        <v>0</v>
      </c>
      <c r="G41" s="219">
        <v>0</v>
      </c>
      <c r="H41" s="222">
        <f t="shared" si="15"/>
        <v>0</v>
      </c>
      <c r="I41" s="219">
        <v>0</v>
      </c>
      <c r="J41" s="219"/>
      <c r="K41" s="220" t="s">
        <v>797</v>
      </c>
      <c r="L41" s="219" t="s">
        <v>447</v>
      </c>
      <c r="M41" s="219">
        <v>1100</v>
      </c>
      <c r="N41" s="222">
        <f t="shared" si="27"/>
        <v>1100</v>
      </c>
      <c r="O41" s="219">
        <v>0</v>
      </c>
      <c r="P41" s="219">
        <v>0</v>
      </c>
      <c r="Q41" s="222">
        <f t="shared" si="25"/>
        <v>0</v>
      </c>
      <c r="R41" s="219">
        <v>0</v>
      </c>
      <c r="S41" s="219"/>
      <c r="T41" s="220" t="s">
        <v>797</v>
      </c>
      <c r="U41" s="219" t="s">
        <v>447</v>
      </c>
      <c r="V41" s="222">
        <f t="shared" si="35"/>
        <v>1100</v>
      </c>
      <c r="W41" s="222">
        <f t="shared" si="36"/>
        <v>1100</v>
      </c>
      <c r="X41" s="222">
        <f t="shared" si="37"/>
        <v>0</v>
      </c>
      <c r="Y41" s="219">
        <v>0</v>
      </c>
      <c r="Z41" s="222">
        <f t="shared" si="32"/>
        <v>0</v>
      </c>
      <c r="AA41" s="219">
        <v>0</v>
      </c>
      <c r="AB41" s="219"/>
      <c r="AC41" s="220" t="s">
        <v>797</v>
      </c>
      <c r="AD41" s="219" t="s">
        <v>447</v>
      </c>
      <c r="AE41" s="219">
        <v>0</v>
      </c>
      <c r="AF41" s="222">
        <f t="shared" si="33"/>
        <v>0</v>
      </c>
      <c r="AG41" s="219">
        <v>0</v>
      </c>
      <c r="AH41" s="222">
        <f t="shared" si="38"/>
        <v>0</v>
      </c>
      <c r="AI41" s="222">
        <f t="shared" si="39"/>
        <v>0</v>
      </c>
      <c r="AJ41" s="222">
        <f t="shared" si="40"/>
        <v>0</v>
      </c>
      <c r="AK41" s="219"/>
      <c r="AL41" s="220" t="s">
        <v>797</v>
      </c>
      <c r="AM41" s="219" t="s">
        <v>447</v>
      </c>
      <c r="AN41" s="219">
        <v>0</v>
      </c>
      <c r="AO41" s="222">
        <f t="shared" si="31"/>
        <v>0</v>
      </c>
      <c r="AP41" s="219">
        <v>0</v>
      </c>
      <c r="AQ41" s="219">
        <v>0</v>
      </c>
      <c r="AR41" s="222">
        <f t="shared" si="26"/>
        <v>0</v>
      </c>
      <c r="AS41" s="219">
        <v>0</v>
      </c>
      <c r="AT41" s="219"/>
      <c r="AU41" s="220" t="s">
        <v>797</v>
      </c>
      <c r="AV41" s="219" t="s">
        <v>447</v>
      </c>
      <c r="AW41" s="222">
        <f t="shared" si="41"/>
        <v>1100</v>
      </c>
      <c r="AX41" s="222">
        <f t="shared" si="42"/>
        <v>1100</v>
      </c>
      <c r="AY41" s="222">
        <f t="shared" si="43"/>
        <v>0</v>
      </c>
      <c r="AZ41" s="222">
        <f t="shared" si="44"/>
        <v>0</v>
      </c>
      <c r="BA41" s="222">
        <f t="shared" si="45"/>
        <v>0</v>
      </c>
      <c r="BB41" s="222">
        <f t="shared" si="46"/>
        <v>0</v>
      </c>
      <c r="BC41" s="74"/>
      <c r="BD41" s="74"/>
      <c r="BE41" s="74"/>
      <c r="BF41" s="74"/>
      <c r="BG41" s="74"/>
      <c r="BH41" s="74"/>
      <c r="BI41" s="74"/>
      <c r="BJ41" s="74"/>
      <c r="BK41" s="74"/>
      <c r="BL41" s="74"/>
      <c r="BM41" s="74"/>
      <c r="BN41" s="74"/>
      <c r="BO41" s="74"/>
    </row>
    <row r="42" spans="1:67" ht="18" customHeight="1">
      <c r="A42" s="219"/>
      <c r="B42" s="220" t="s">
        <v>798</v>
      </c>
      <c r="C42" s="219" t="s">
        <v>448</v>
      </c>
      <c r="D42" s="219">
        <v>0</v>
      </c>
      <c r="E42" s="222">
        <f t="shared" si="24"/>
        <v>0</v>
      </c>
      <c r="F42" s="219">
        <v>0</v>
      </c>
      <c r="G42" s="219">
        <v>0</v>
      </c>
      <c r="H42" s="222">
        <f t="shared" si="15"/>
        <v>0</v>
      </c>
      <c r="I42" s="219">
        <v>0</v>
      </c>
      <c r="J42" s="219"/>
      <c r="K42" s="220" t="s">
        <v>798</v>
      </c>
      <c r="L42" s="219" t="s">
        <v>448</v>
      </c>
      <c r="M42" s="219">
        <v>148178</v>
      </c>
      <c r="N42" s="222">
        <f t="shared" si="27"/>
        <v>148178</v>
      </c>
      <c r="O42" s="219">
        <v>0</v>
      </c>
      <c r="P42" s="219">
        <v>0</v>
      </c>
      <c r="Q42" s="222">
        <f t="shared" si="25"/>
        <v>0</v>
      </c>
      <c r="R42" s="219">
        <v>0</v>
      </c>
      <c r="S42" s="219"/>
      <c r="T42" s="220" t="s">
        <v>798</v>
      </c>
      <c r="U42" s="219" t="s">
        <v>448</v>
      </c>
      <c r="V42" s="222">
        <f aca="true" t="shared" si="47" ref="V42:X43">(M42-P42)</f>
        <v>148178</v>
      </c>
      <c r="W42" s="222">
        <f t="shared" si="47"/>
        <v>148178</v>
      </c>
      <c r="X42" s="222">
        <f t="shared" si="47"/>
        <v>0</v>
      </c>
      <c r="Y42" s="219">
        <v>0</v>
      </c>
      <c r="Z42" s="222">
        <f t="shared" si="32"/>
        <v>0</v>
      </c>
      <c r="AA42" s="219">
        <v>0</v>
      </c>
      <c r="AB42" s="219"/>
      <c r="AC42" s="220" t="s">
        <v>798</v>
      </c>
      <c r="AD42" s="219" t="s">
        <v>448</v>
      </c>
      <c r="AE42" s="219">
        <v>0</v>
      </c>
      <c r="AF42" s="222">
        <f t="shared" si="33"/>
        <v>0</v>
      </c>
      <c r="AG42" s="219">
        <v>0</v>
      </c>
      <c r="AH42" s="222">
        <f aca="true" t="shared" si="48" ref="AH42:AJ43">(Y42-AE42)</f>
        <v>0</v>
      </c>
      <c r="AI42" s="222">
        <f t="shared" si="48"/>
        <v>0</v>
      </c>
      <c r="AJ42" s="222">
        <f t="shared" si="48"/>
        <v>0</v>
      </c>
      <c r="AK42" s="219"/>
      <c r="AL42" s="220" t="s">
        <v>798</v>
      </c>
      <c r="AM42" s="219" t="s">
        <v>448</v>
      </c>
      <c r="AN42" s="219">
        <v>0</v>
      </c>
      <c r="AO42" s="222">
        <f t="shared" si="31"/>
        <v>0</v>
      </c>
      <c r="AP42" s="219">
        <v>0</v>
      </c>
      <c r="AQ42" s="219">
        <v>0</v>
      </c>
      <c r="AR42" s="222">
        <f t="shared" si="26"/>
        <v>0</v>
      </c>
      <c r="AS42" s="219">
        <v>0</v>
      </c>
      <c r="AT42" s="219"/>
      <c r="AU42" s="220" t="s">
        <v>798</v>
      </c>
      <c r="AV42" s="219" t="s">
        <v>448</v>
      </c>
      <c r="AW42" s="222">
        <f aca="true" t="shared" si="49" ref="AW42:AY43">(D42+G42+M42+Y42+AN42+AQ42)</f>
        <v>148178</v>
      </c>
      <c r="AX42" s="222">
        <f t="shared" si="49"/>
        <v>148178</v>
      </c>
      <c r="AY42" s="222">
        <f t="shared" si="49"/>
        <v>0</v>
      </c>
      <c r="AZ42" s="222">
        <f aca="true" t="shared" si="50" ref="AZ42:BB43">(AE42+AN42+AQ42)</f>
        <v>0</v>
      </c>
      <c r="BA42" s="222">
        <f t="shared" si="50"/>
        <v>0</v>
      </c>
      <c r="BB42" s="222">
        <f t="shared" si="50"/>
        <v>0</v>
      </c>
      <c r="BC42" s="74"/>
      <c r="BD42" s="74"/>
      <c r="BE42" s="74"/>
      <c r="BF42" s="74"/>
      <c r="BG42" s="74"/>
      <c r="BH42" s="74"/>
      <c r="BI42" s="74"/>
      <c r="BJ42" s="74"/>
      <c r="BK42" s="74"/>
      <c r="BL42" s="74"/>
      <c r="BM42" s="74"/>
      <c r="BN42" s="74"/>
      <c r="BO42" s="74"/>
    </row>
    <row r="43" spans="1:67" ht="18" customHeight="1">
      <c r="A43" s="219"/>
      <c r="B43" s="220" t="s">
        <v>799</v>
      </c>
      <c r="C43" s="219" t="s">
        <v>449</v>
      </c>
      <c r="D43" s="219">
        <v>0</v>
      </c>
      <c r="E43" s="222">
        <f aca="true" t="shared" si="51" ref="E43:E55">(D43+F43)</f>
        <v>0</v>
      </c>
      <c r="F43" s="219">
        <v>0</v>
      </c>
      <c r="G43" s="219">
        <v>0</v>
      </c>
      <c r="H43" s="222">
        <f aca="true" t="shared" si="52" ref="H43:H55">(G43+I43)</f>
        <v>0</v>
      </c>
      <c r="I43" s="219">
        <v>0</v>
      </c>
      <c r="J43" s="219"/>
      <c r="K43" s="220" t="s">
        <v>799</v>
      </c>
      <c r="L43" s="219" t="s">
        <v>449</v>
      </c>
      <c r="M43" s="219">
        <v>978</v>
      </c>
      <c r="N43" s="222">
        <f aca="true" t="shared" si="53" ref="N43:N48">(M43+O43)</f>
        <v>978</v>
      </c>
      <c r="O43" s="219">
        <v>0</v>
      </c>
      <c r="P43" s="219">
        <v>0</v>
      </c>
      <c r="Q43" s="222">
        <f aca="true" t="shared" si="54" ref="Q43:Q48">(P43+R43)</f>
        <v>0</v>
      </c>
      <c r="R43" s="219">
        <v>0</v>
      </c>
      <c r="S43" s="219"/>
      <c r="T43" s="220" t="s">
        <v>799</v>
      </c>
      <c r="U43" s="219" t="s">
        <v>449</v>
      </c>
      <c r="V43" s="222">
        <f t="shared" si="47"/>
        <v>978</v>
      </c>
      <c r="W43" s="222">
        <f t="shared" si="47"/>
        <v>978</v>
      </c>
      <c r="X43" s="222">
        <f t="shared" si="47"/>
        <v>0</v>
      </c>
      <c r="Y43" s="219">
        <v>0</v>
      </c>
      <c r="Z43" s="222">
        <f aca="true" t="shared" si="55" ref="Z43:Z48">(Y43+AA43)</f>
        <v>0</v>
      </c>
      <c r="AA43" s="219">
        <v>0</v>
      </c>
      <c r="AB43" s="219"/>
      <c r="AC43" s="220" t="s">
        <v>799</v>
      </c>
      <c r="AD43" s="219" t="s">
        <v>449</v>
      </c>
      <c r="AE43" s="219">
        <v>0</v>
      </c>
      <c r="AF43" s="222">
        <f aca="true" t="shared" si="56" ref="AF43:AF48">(AE43+AG43)</f>
        <v>0</v>
      </c>
      <c r="AG43" s="219">
        <v>0</v>
      </c>
      <c r="AH43" s="222">
        <f t="shared" si="48"/>
        <v>0</v>
      </c>
      <c r="AI43" s="222">
        <f t="shared" si="48"/>
        <v>0</v>
      </c>
      <c r="AJ43" s="222">
        <f t="shared" si="48"/>
        <v>0</v>
      </c>
      <c r="AK43" s="219"/>
      <c r="AL43" s="220" t="s">
        <v>799</v>
      </c>
      <c r="AM43" s="219" t="s">
        <v>449</v>
      </c>
      <c r="AN43" s="219">
        <v>0</v>
      </c>
      <c r="AO43" s="222">
        <f aca="true" t="shared" si="57" ref="AO43:AO48">(AN43+AP43)</f>
        <v>0</v>
      </c>
      <c r="AP43" s="219">
        <v>0</v>
      </c>
      <c r="AQ43" s="219">
        <v>0</v>
      </c>
      <c r="AR43" s="222">
        <f aca="true" t="shared" si="58" ref="AR43:AR48">(AQ43+AS43)</f>
        <v>0</v>
      </c>
      <c r="AS43" s="219">
        <v>0</v>
      </c>
      <c r="AT43" s="219"/>
      <c r="AU43" s="220" t="s">
        <v>799</v>
      </c>
      <c r="AV43" s="219" t="s">
        <v>449</v>
      </c>
      <c r="AW43" s="222">
        <f t="shared" si="49"/>
        <v>978</v>
      </c>
      <c r="AX43" s="222">
        <f t="shared" si="49"/>
        <v>978</v>
      </c>
      <c r="AY43" s="222">
        <f t="shared" si="49"/>
        <v>0</v>
      </c>
      <c r="AZ43" s="222">
        <f t="shared" si="50"/>
        <v>0</v>
      </c>
      <c r="BA43" s="222">
        <f t="shared" si="50"/>
        <v>0</v>
      </c>
      <c r="BB43" s="222">
        <f t="shared" si="50"/>
        <v>0</v>
      </c>
      <c r="BC43" s="74"/>
      <c r="BD43" s="74"/>
      <c r="BE43" s="74"/>
      <c r="BF43" s="74"/>
      <c r="BG43" s="74"/>
      <c r="BH43" s="74"/>
      <c r="BI43" s="74"/>
      <c r="BJ43" s="74"/>
      <c r="BK43" s="74"/>
      <c r="BL43" s="74"/>
      <c r="BM43" s="74"/>
      <c r="BN43" s="74"/>
      <c r="BO43" s="74"/>
    </row>
    <row r="44" spans="1:67" ht="18" customHeight="1">
      <c r="A44" s="219"/>
      <c r="B44" s="220" t="s">
        <v>800</v>
      </c>
      <c r="C44" s="337" t="s">
        <v>466</v>
      </c>
      <c r="D44" s="219">
        <v>0</v>
      </c>
      <c r="E44" s="222">
        <f t="shared" si="51"/>
        <v>0</v>
      </c>
      <c r="F44" s="219">
        <v>0</v>
      </c>
      <c r="G44" s="219">
        <v>0</v>
      </c>
      <c r="H44" s="222">
        <f t="shared" si="52"/>
        <v>0</v>
      </c>
      <c r="I44" s="219">
        <v>0</v>
      </c>
      <c r="J44" s="219"/>
      <c r="K44" s="220" t="s">
        <v>800</v>
      </c>
      <c r="L44" s="337" t="s">
        <v>466</v>
      </c>
      <c r="M44" s="219">
        <v>227</v>
      </c>
      <c r="N44" s="222">
        <f t="shared" si="53"/>
        <v>31</v>
      </c>
      <c r="O44" s="219">
        <v>-196</v>
      </c>
      <c r="P44" s="219">
        <v>0</v>
      </c>
      <c r="Q44" s="222">
        <f t="shared" si="54"/>
        <v>0</v>
      </c>
      <c r="R44" s="219">
        <v>0</v>
      </c>
      <c r="S44" s="219"/>
      <c r="T44" s="220" t="s">
        <v>800</v>
      </c>
      <c r="U44" s="337" t="s">
        <v>466</v>
      </c>
      <c r="V44" s="222">
        <f>(M44-P44)</f>
        <v>227</v>
      </c>
      <c r="W44" s="222">
        <f aca="true" t="shared" si="59" ref="W44:W50">(V44+X44)</f>
        <v>31</v>
      </c>
      <c r="X44" s="222">
        <f>(O44-R44)</f>
        <v>-196</v>
      </c>
      <c r="Y44" s="219">
        <v>0</v>
      </c>
      <c r="Z44" s="222">
        <f t="shared" si="55"/>
        <v>0</v>
      </c>
      <c r="AA44" s="219">
        <v>0</v>
      </c>
      <c r="AB44" s="219"/>
      <c r="AC44" s="220" t="s">
        <v>800</v>
      </c>
      <c r="AD44" s="337" t="s">
        <v>466</v>
      </c>
      <c r="AE44" s="219">
        <v>0</v>
      </c>
      <c r="AF44" s="222">
        <f t="shared" si="56"/>
        <v>0</v>
      </c>
      <c r="AG44" s="219">
        <v>0</v>
      </c>
      <c r="AH44" s="222">
        <f aca="true" t="shared" si="60" ref="AH44:AH50">(Y44-AE44)</f>
        <v>0</v>
      </c>
      <c r="AI44" s="222">
        <f aca="true" t="shared" si="61" ref="AI44:AI50">(AH44+AJ44)</f>
        <v>0</v>
      </c>
      <c r="AJ44" s="222">
        <f aca="true" t="shared" si="62" ref="AJ44:AJ50">(AA44-AG44)</f>
        <v>0</v>
      </c>
      <c r="AK44" s="219"/>
      <c r="AL44" s="220" t="s">
        <v>800</v>
      </c>
      <c r="AM44" s="337" t="s">
        <v>466</v>
      </c>
      <c r="AN44" s="219">
        <v>0</v>
      </c>
      <c r="AO44" s="222">
        <f t="shared" si="57"/>
        <v>0</v>
      </c>
      <c r="AP44" s="219">
        <v>0</v>
      </c>
      <c r="AQ44" s="219">
        <v>0</v>
      </c>
      <c r="AR44" s="222">
        <f t="shared" si="58"/>
        <v>0</v>
      </c>
      <c r="AS44" s="219">
        <v>0</v>
      </c>
      <c r="AT44" s="219"/>
      <c r="AU44" s="220" t="s">
        <v>800</v>
      </c>
      <c r="AV44" s="337" t="s">
        <v>466</v>
      </c>
      <c r="AW44" s="222">
        <f aca="true" t="shared" si="63" ref="AW44:AW50">(D44+G44+M44+Y44+AN44+AQ44)</f>
        <v>227</v>
      </c>
      <c r="AX44" s="222">
        <f aca="true" t="shared" si="64" ref="AX44:AX50">(AW44+AY44)</f>
        <v>31</v>
      </c>
      <c r="AY44" s="222">
        <f aca="true" t="shared" si="65" ref="AY44:AY50">(F44+I44+O44+AA44+AP44+AS44)</f>
        <v>-196</v>
      </c>
      <c r="AZ44" s="222">
        <f aca="true" t="shared" si="66" ref="AZ44:AZ50">(AE44+AN44+AQ44)</f>
        <v>0</v>
      </c>
      <c r="BA44" s="222">
        <f aca="true" t="shared" si="67" ref="BA44:BA50">(AZ44+BB44)</f>
        <v>0</v>
      </c>
      <c r="BB44" s="222">
        <f aca="true" t="shared" si="68" ref="BB44:BB50">(AG44+AP44+AS44)</f>
        <v>0</v>
      </c>
      <c r="BC44" s="74"/>
      <c r="BD44" s="74"/>
      <c r="BE44" s="74"/>
      <c r="BF44" s="74"/>
      <c r="BG44" s="74"/>
      <c r="BH44" s="74"/>
      <c r="BI44" s="74"/>
      <c r="BJ44" s="74"/>
      <c r="BK44" s="74"/>
      <c r="BL44" s="74"/>
      <c r="BM44" s="74"/>
      <c r="BN44" s="74"/>
      <c r="BO44" s="74"/>
    </row>
    <row r="45" spans="1:67" ht="18" customHeight="1">
      <c r="A45" s="219"/>
      <c r="B45" s="220" t="s">
        <v>801</v>
      </c>
      <c r="C45" s="221" t="s">
        <v>467</v>
      </c>
      <c r="D45" s="219">
        <v>0</v>
      </c>
      <c r="E45" s="222">
        <f t="shared" si="51"/>
        <v>0</v>
      </c>
      <c r="F45" s="219">
        <v>0</v>
      </c>
      <c r="G45" s="219">
        <v>0</v>
      </c>
      <c r="H45" s="222">
        <f t="shared" si="52"/>
        <v>0</v>
      </c>
      <c r="I45" s="219">
        <v>0</v>
      </c>
      <c r="J45" s="219"/>
      <c r="K45" s="220" t="s">
        <v>801</v>
      </c>
      <c r="L45" s="221" t="s">
        <v>467</v>
      </c>
      <c r="M45" s="219">
        <v>119889</v>
      </c>
      <c r="N45" s="222">
        <f t="shared" si="53"/>
        <v>119889</v>
      </c>
      <c r="O45" s="219">
        <v>0</v>
      </c>
      <c r="P45" s="219">
        <v>0</v>
      </c>
      <c r="Q45" s="222">
        <f t="shared" si="54"/>
        <v>0</v>
      </c>
      <c r="R45" s="219">
        <v>0</v>
      </c>
      <c r="S45" s="219"/>
      <c r="T45" s="220" t="s">
        <v>801</v>
      </c>
      <c r="U45" s="221" t="s">
        <v>467</v>
      </c>
      <c r="V45" s="222">
        <f aca="true" t="shared" si="69" ref="V45:V50">(M45-P45)</f>
        <v>119889</v>
      </c>
      <c r="W45" s="222">
        <f t="shared" si="59"/>
        <v>119889</v>
      </c>
      <c r="X45" s="222">
        <f aca="true" t="shared" si="70" ref="X45:X50">(O45-R45)</f>
        <v>0</v>
      </c>
      <c r="Y45" s="219">
        <v>0</v>
      </c>
      <c r="Z45" s="222">
        <f t="shared" si="55"/>
        <v>0</v>
      </c>
      <c r="AA45" s="219">
        <v>0</v>
      </c>
      <c r="AB45" s="219"/>
      <c r="AC45" s="220" t="s">
        <v>801</v>
      </c>
      <c r="AD45" s="221" t="s">
        <v>467</v>
      </c>
      <c r="AE45" s="219">
        <v>0</v>
      </c>
      <c r="AF45" s="222">
        <f t="shared" si="56"/>
        <v>0</v>
      </c>
      <c r="AG45" s="219">
        <v>0</v>
      </c>
      <c r="AH45" s="222">
        <f t="shared" si="60"/>
        <v>0</v>
      </c>
      <c r="AI45" s="222">
        <f t="shared" si="61"/>
        <v>0</v>
      </c>
      <c r="AJ45" s="222">
        <f t="shared" si="62"/>
        <v>0</v>
      </c>
      <c r="AK45" s="219"/>
      <c r="AL45" s="220" t="s">
        <v>801</v>
      </c>
      <c r="AM45" s="221" t="s">
        <v>467</v>
      </c>
      <c r="AN45" s="219">
        <v>0</v>
      </c>
      <c r="AO45" s="222">
        <f t="shared" si="57"/>
        <v>0</v>
      </c>
      <c r="AP45" s="219">
        <v>0</v>
      </c>
      <c r="AQ45" s="219">
        <v>0</v>
      </c>
      <c r="AR45" s="222">
        <f t="shared" si="58"/>
        <v>0</v>
      </c>
      <c r="AS45" s="219">
        <v>0</v>
      </c>
      <c r="AT45" s="219"/>
      <c r="AU45" s="220" t="s">
        <v>801</v>
      </c>
      <c r="AV45" s="221" t="s">
        <v>467</v>
      </c>
      <c r="AW45" s="222">
        <f t="shared" si="63"/>
        <v>119889</v>
      </c>
      <c r="AX45" s="222">
        <f t="shared" si="64"/>
        <v>119889</v>
      </c>
      <c r="AY45" s="222">
        <f t="shared" si="65"/>
        <v>0</v>
      </c>
      <c r="AZ45" s="222">
        <f t="shared" si="66"/>
        <v>0</v>
      </c>
      <c r="BA45" s="222">
        <f t="shared" si="67"/>
        <v>0</v>
      </c>
      <c r="BB45" s="222">
        <f t="shared" si="68"/>
        <v>0</v>
      </c>
      <c r="BC45" s="74"/>
      <c r="BD45" s="74"/>
      <c r="BE45" s="74"/>
      <c r="BF45" s="74"/>
      <c r="BG45" s="74"/>
      <c r="BH45" s="74"/>
      <c r="BI45" s="74"/>
      <c r="BJ45" s="74"/>
      <c r="BK45" s="74"/>
      <c r="BL45" s="74"/>
      <c r="BM45" s="74"/>
      <c r="BN45" s="74"/>
      <c r="BO45" s="74"/>
    </row>
    <row r="46" spans="1:67" ht="18" customHeight="1">
      <c r="A46" s="219"/>
      <c r="B46" s="220" t="s">
        <v>802</v>
      </c>
      <c r="C46" s="340" t="s">
        <v>450</v>
      </c>
      <c r="D46" s="219">
        <v>0</v>
      </c>
      <c r="E46" s="222">
        <f t="shared" si="51"/>
        <v>0</v>
      </c>
      <c r="F46" s="219">
        <v>0</v>
      </c>
      <c r="G46" s="219">
        <v>0</v>
      </c>
      <c r="H46" s="222">
        <f t="shared" si="52"/>
        <v>0</v>
      </c>
      <c r="I46" s="219">
        <v>0</v>
      </c>
      <c r="J46" s="219"/>
      <c r="K46" s="220" t="s">
        <v>802</v>
      </c>
      <c r="L46" s="340" t="s">
        <v>450</v>
      </c>
      <c r="M46" s="219">
        <v>300</v>
      </c>
      <c r="N46" s="222">
        <f t="shared" si="53"/>
        <v>300</v>
      </c>
      <c r="O46" s="219">
        <v>0</v>
      </c>
      <c r="P46" s="219">
        <v>0</v>
      </c>
      <c r="Q46" s="222">
        <f t="shared" si="54"/>
        <v>0</v>
      </c>
      <c r="R46" s="219">
        <v>0</v>
      </c>
      <c r="S46" s="219"/>
      <c r="T46" s="220" t="s">
        <v>802</v>
      </c>
      <c r="U46" s="340" t="s">
        <v>450</v>
      </c>
      <c r="V46" s="222">
        <f t="shared" si="69"/>
        <v>300</v>
      </c>
      <c r="W46" s="222">
        <f t="shared" si="59"/>
        <v>300</v>
      </c>
      <c r="X46" s="222">
        <f t="shared" si="70"/>
        <v>0</v>
      </c>
      <c r="Y46" s="219">
        <v>0</v>
      </c>
      <c r="Z46" s="222">
        <f t="shared" si="55"/>
        <v>0</v>
      </c>
      <c r="AA46" s="219">
        <v>0</v>
      </c>
      <c r="AB46" s="219"/>
      <c r="AC46" s="220" t="s">
        <v>802</v>
      </c>
      <c r="AD46" s="340" t="s">
        <v>450</v>
      </c>
      <c r="AE46" s="219">
        <v>0</v>
      </c>
      <c r="AF46" s="222">
        <f t="shared" si="56"/>
        <v>0</v>
      </c>
      <c r="AG46" s="219">
        <v>0</v>
      </c>
      <c r="AH46" s="222">
        <f t="shared" si="60"/>
        <v>0</v>
      </c>
      <c r="AI46" s="222">
        <f t="shared" si="61"/>
        <v>0</v>
      </c>
      <c r="AJ46" s="222">
        <f t="shared" si="62"/>
        <v>0</v>
      </c>
      <c r="AK46" s="219"/>
      <c r="AL46" s="220" t="s">
        <v>802</v>
      </c>
      <c r="AM46" s="340" t="s">
        <v>450</v>
      </c>
      <c r="AN46" s="219">
        <v>0</v>
      </c>
      <c r="AO46" s="222">
        <f t="shared" si="57"/>
        <v>0</v>
      </c>
      <c r="AP46" s="219">
        <v>0</v>
      </c>
      <c r="AQ46" s="219">
        <v>0</v>
      </c>
      <c r="AR46" s="222">
        <f t="shared" si="58"/>
        <v>0</v>
      </c>
      <c r="AS46" s="219">
        <v>0</v>
      </c>
      <c r="AT46" s="219"/>
      <c r="AU46" s="220" t="s">
        <v>802</v>
      </c>
      <c r="AV46" s="340" t="s">
        <v>450</v>
      </c>
      <c r="AW46" s="222">
        <f t="shared" si="63"/>
        <v>300</v>
      </c>
      <c r="AX46" s="222">
        <f t="shared" si="64"/>
        <v>300</v>
      </c>
      <c r="AY46" s="222">
        <f t="shared" si="65"/>
        <v>0</v>
      </c>
      <c r="AZ46" s="222">
        <f t="shared" si="66"/>
        <v>0</v>
      </c>
      <c r="BA46" s="222">
        <f t="shared" si="67"/>
        <v>0</v>
      </c>
      <c r="BB46" s="222">
        <f t="shared" si="68"/>
        <v>0</v>
      </c>
      <c r="BC46" s="74"/>
      <c r="BD46" s="74"/>
      <c r="BE46" s="74"/>
      <c r="BF46" s="74"/>
      <c r="BG46" s="74"/>
      <c r="BH46" s="74"/>
      <c r="BI46" s="74"/>
      <c r="BJ46" s="74"/>
      <c r="BK46" s="74"/>
      <c r="BL46" s="74"/>
      <c r="BM46" s="74"/>
      <c r="BN46" s="74"/>
      <c r="BO46" s="74"/>
    </row>
    <row r="47" spans="1:67" ht="18" customHeight="1">
      <c r="A47" s="219"/>
      <c r="B47" s="220" t="s">
        <v>803</v>
      </c>
      <c r="C47" s="340" t="s">
        <v>451</v>
      </c>
      <c r="D47" s="219"/>
      <c r="E47" s="222"/>
      <c r="F47" s="219"/>
      <c r="G47" s="219"/>
      <c r="H47" s="222"/>
      <c r="I47" s="219"/>
      <c r="J47" s="219"/>
      <c r="K47" s="220" t="s">
        <v>803</v>
      </c>
      <c r="L47" s="340" t="s">
        <v>451</v>
      </c>
      <c r="M47" s="219"/>
      <c r="N47" s="222"/>
      <c r="O47" s="219"/>
      <c r="P47" s="219"/>
      <c r="Q47" s="222"/>
      <c r="R47" s="219"/>
      <c r="S47" s="219"/>
      <c r="T47" s="220" t="s">
        <v>803</v>
      </c>
      <c r="U47" s="340" t="s">
        <v>451</v>
      </c>
      <c r="V47" s="222"/>
      <c r="W47" s="222"/>
      <c r="X47" s="222"/>
      <c r="Y47" s="219"/>
      <c r="Z47" s="222"/>
      <c r="AA47" s="219"/>
      <c r="AB47" s="219"/>
      <c r="AC47" s="220" t="s">
        <v>803</v>
      </c>
      <c r="AD47" s="340" t="s">
        <v>451</v>
      </c>
      <c r="AE47" s="219"/>
      <c r="AF47" s="222"/>
      <c r="AG47" s="219"/>
      <c r="AH47" s="222"/>
      <c r="AI47" s="222"/>
      <c r="AJ47" s="222"/>
      <c r="AK47" s="219"/>
      <c r="AL47" s="220" t="s">
        <v>803</v>
      </c>
      <c r="AM47" s="340" t="s">
        <v>451</v>
      </c>
      <c r="AN47" s="219"/>
      <c r="AO47" s="222"/>
      <c r="AP47" s="219"/>
      <c r="AQ47" s="219"/>
      <c r="AR47" s="222"/>
      <c r="AS47" s="219"/>
      <c r="AT47" s="219"/>
      <c r="AU47" s="220" t="s">
        <v>803</v>
      </c>
      <c r="AV47" s="340" t="s">
        <v>451</v>
      </c>
      <c r="AW47" s="222"/>
      <c r="AX47" s="222"/>
      <c r="AY47" s="222"/>
      <c r="AZ47" s="222"/>
      <c r="BA47" s="222"/>
      <c r="BB47" s="222"/>
      <c r="BC47" s="74"/>
      <c r="BD47" s="74"/>
      <c r="BE47" s="74"/>
      <c r="BF47" s="74"/>
      <c r="BG47" s="74"/>
      <c r="BH47" s="74"/>
      <c r="BI47" s="74"/>
      <c r="BJ47" s="74"/>
      <c r="BK47" s="74"/>
      <c r="BL47" s="74"/>
      <c r="BM47" s="74"/>
      <c r="BN47" s="74"/>
      <c r="BO47" s="74"/>
    </row>
    <row r="48" spans="1:67" ht="18" customHeight="1">
      <c r="A48" s="219"/>
      <c r="B48" s="220"/>
      <c r="C48" s="340" t="s">
        <v>452</v>
      </c>
      <c r="D48" s="219">
        <v>0</v>
      </c>
      <c r="E48" s="222">
        <f t="shared" si="51"/>
        <v>0</v>
      </c>
      <c r="F48" s="219">
        <v>0</v>
      </c>
      <c r="G48" s="219">
        <v>0</v>
      </c>
      <c r="H48" s="222">
        <f t="shared" si="52"/>
        <v>0</v>
      </c>
      <c r="I48" s="219">
        <v>0</v>
      </c>
      <c r="J48" s="219"/>
      <c r="K48" s="220"/>
      <c r="L48" s="340" t="s">
        <v>452</v>
      </c>
      <c r="M48" s="219">
        <v>3000</v>
      </c>
      <c r="N48" s="222">
        <f t="shared" si="53"/>
        <v>875</v>
      </c>
      <c r="O48" s="219">
        <v>-2125</v>
      </c>
      <c r="P48" s="219">
        <v>0</v>
      </c>
      <c r="Q48" s="222">
        <f t="shared" si="54"/>
        <v>0</v>
      </c>
      <c r="R48" s="219">
        <v>0</v>
      </c>
      <c r="S48" s="219"/>
      <c r="T48" s="220"/>
      <c r="U48" s="340" t="s">
        <v>452</v>
      </c>
      <c r="V48" s="222">
        <f t="shared" si="69"/>
        <v>3000</v>
      </c>
      <c r="W48" s="222">
        <f t="shared" si="59"/>
        <v>875</v>
      </c>
      <c r="X48" s="222">
        <f t="shared" si="70"/>
        <v>-2125</v>
      </c>
      <c r="Y48" s="219">
        <v>0</v>
      </c>
      <c r="Z48" s="222">
        <f t="shared" si="55"/>
        <v>0</v>
      </c>
      <c r="AA48" s="219">
        <v>0</v>
      </c>
      <c r="AB48" s="219"/>
      <c r="AC48" s="220"/>
      <c r="AD48" s="340" t="s">
        <v>452</v>
      </c>
      <c r="AE48" s="219">
        <v>0</v>
      </c>
      <c r="AF48" s="222">
        <f t="shared" si="56"/>
        <v>0</v>
      </c>
      <c r="AG48" s="219">
        <v>0</v>
      </c>
      <c r="AH48" s="222">
        <f t="shared" si="60"/>
        <v>0</v>
      </c>
      <c r="AI48" s="222">
        <f t="shared" si="61"/>
        <v>0</v>
      </c>
      <c r="AJ48" s="222">
        <f t="shared" si="62"/>
        <v>0</v>
      </c>
      <c r="AK48" s="219"/>
      <c r="AL48" s="220"/>
      <c r="AM48" s="340" t="s">
        <v>452</v>
      </c>
      <c r="AN48" s="219">
        <v>0</v>
      </c>
      <c r="AO48" s="222">
        <f t="shared" si="57"/>
        <v>0</v>
      </c>
      <c r="AP48" s="219">
        <v>0</v>
      </c>
      <c r="AQ48" s="219">
        <v>0</v>
      </c>
      <c r="AR48" s="222">
        <f t="shared" si="58"/>
        <v>0</v>
      </c>
      <c r="AS48" s="219">
        <v>0</v>
      </c>
      <c r="AT48" s="219"/>
      <c r="AU48" s="220"/>
      <c r="AV48" s="340" t="s">
        <v>452</v>
      </c>
      <c r="AW48" s="222">
        <f t="shared" si="63"/>
        <v>3000</v>
      </c>
      <c r="AX48" s="222">
        <f t="shared" si="64"/>
        <v>875</v>
      </c>
      <c r="AY48" s="222">
        <f t="shared" si="65"/>
        <v>-2125</v>
      </c>
      <c r="AZ48" s="222">
        <f t="shared" si="66"/>
        <v>0</v>
      </c>
      <c r="BA48" s="222">
        <f t="shared" si="67"/>
        <v>0</v>
      </c>
      <c r="BB48" s="222">
        <f t="shared" si="68"/>
        <v>0</v>
      </c>
      <c r="BC48" s="74"/>
      <c r="BD48" s="74"/>
      <c r="BE48" s="74"/>
      <c r="BF48" s="74"/>
      <c r="BG48" s="74"/>
      <c r="BH48" s="74"/>
      <c r="BI48" s="74"/>
      <c r="BJ48" s="74"/>
      <c r="BK48" s="74"/>
      <c r="BL48" s="74"/>
      <c r="BM48" s="74"/>
      <c r="BN48" s="74"/>
      <c r="BO48" s="74"/>
    </row>
    <row r="49" spans="1:67" ht="18" customHeight="1">
      <c r="A49" s="219"/>
      <c r="B49" s="220"/>
      <c r="C49" s="340" t="s">
        <v>453</v>
      </c>
      <c r="D49" s="219">
        <v>0</v>
      </c>
      <c r="E49" s="222">
        <f t="shared" si="51"/>
        <v>0</v>
      </c>
      <c r="F49" s="219">
        <v>0</v>
      </c>
      <c r="G49" s="219">
        <v>0</v>
      </c>
      <c r="H49" s="222">
        <f t="shared" si="52"/>
        <v>0</v>
      </c>
      <c r="I49" s="219">
        <v>0</v>
      </c>
      <c r="J49" s="219"/>
      <c r="K49" s="220"/>
      <c r="L49" s="340" t="s">
        <v>453</v>
      </c>
      <c r="M49" s="219">
        <v>2000</v>
      </c>
      <c r="N49" s="222">
        <f aca="true" t="shared" si="71" ref="N49:N55">(M49+O49)</f>
        <v>852</v>
      </c>
      <c r="O49" s="219">
        <v>-1148</v>
      </c>
      <c r="P49" s="219">
        <v>0</v>
      </c>
      <c r="Q49" s="222">
        <f aca="true" t="shared" si="72" ref="Q49:Q55">(P49+R49)</f>
        <v>0</v>
      </c>
      <c r="R49" s="219">
        <v>0</v>
      </c>
      <c r="S49" s="219"/>
      <c r="T49" s="220"/>
      <c r="U49" s="340" t="s">
        <v>453</v>
      </c>
      <c r="V49" s="222">
        <f t="shared" si="69"/>
        <v>2000</v>
      </c>
      <c r="W49" s="222">
        <f t="shared" si="59"/>
        <v>852</v>
      </c>
      <c r="X49" s="222">
        <f t="shared" si="70"/>
        <v>-1148</v>
      </c>
      <c r="Y49" s="219">
        <v>0</v>
      </c>
      <c r="Z49" s="222">
        <f aca="true" t="shared" si="73" ref="Z49:Z55">(Y49+AA49)</f>
        <v>0</v>
      </c>
      <c r="AA49" s="219">
        <v>0</v>
      </c>
      <c r="AB49" s="219"/>
      <c r="AC49" s="220"/>
      <c r="AD49" s="340" t="s">
        <v>453</v>
      </c>
      <c r="AE49" s="219">
        <v>0</v>
      </c>
      <c r="AF49" s="222">
        <f aca="true" t="shared" si="74" ref="AF49:AF55">(AE49+AG49)</f>
        <v>0</v>
      </c>
      <c r="AG49" s="219">
        <v>0</v>
      </c>
      <c r="AH49" s="222">
        <f t="shared" si="60"/>
        <v>0</v>
      </c>
      <c r="AI49" s="222">
        <f t="shared" si="61"/>
        <v>0</v>
      </c>
      <c r="AJ49" s="222">
        <f t="shared" si="62"/>
        <v>0</v>
      </c>
      <c r="AK49" s="219"/>
      <c r="AL49" s="220"/>
      <c r="AM49" s="340" t="s">
        <v>453</v>
      </c>
      <c r="AN49" s="219">
        <v>0</v>
      </c>
      <c r="AO49" s="222">
        <f aca="true" t="shared" si="75" ref="AO49:AO55">(AN49+AP49)</f>
        <v>0</v>
      </c>
      <c r="AP49" s="219">
        <v>0</v>
      </c>
      <c r="AQ49" s="219">
        <v>0</v>
      </c>
      <c r="AR49" s="222">
        <f aca="true" t="shared" si="76" ref="AR49:AR55">(AQ49+AS49)</f>
        <v>0</v>
      </c>
      <c r="AS49" s="219">
        <v>0</v>
      </c>
      <c r="AT49" s="219"/>
      <c r="AU49" s="220"/>
      <c r="AV49" s="340" t="s">
        <v>453</v>
      </c>
      <c r="AW49" s="222">
        <f t="shared" si="63"/>
        <v>2000</v>
      </c>
      <c r="AX49" s="222">
        <f t="shared" si="64"/>
        <v>852</v>
      </c>
      <c r="AY49" s="222">
        <f t="shared" si="65"/>
        <v>-1148</v>
      </c>
      <c r="AZ49" s="222">
        <f t="shared" si="66"/>
        <v>0</v>
      </c>
      <c r="BA49" s="222">
        <f t="shared" si="67"/>
        <v>0</v>
      </c>
      <c r="BB49" s="222">
        <f t="shared" si="68"/>
        <v>0</v>
      </c>
      <c r="BC49" s="74"/>
      <c r="BD49" s="74"/>
      <c r="BE49" s="74"/>
      <c r="BF49" s="74"/>
      <c r="BG49" s="74"/>
      <c r="BH49" s="74"/>
      <c r="BI49" s="74"/>
      <c r="BJ49" s="74"/>
      <c r="BK49" s="74"/>
      <c r="BL49" s="74"/>
      <c r="BM49" s="74"/>
      <c r="BN49" s="74"/>
      <c r="BO49" s="74"/>
    </row>
    <row r="50" spans="1:67" ht="18" customHeight="1">
      <c r="A50" s="219"/>
      <c r="B50" s="220" t="s">
        <v>658</v>
      </c>
      <c r="C50" s="221" t="s">
        <v>454</v>
      </c>
      <c r="D50" s="219">
        <v>0</v>
      </c>
      <c r="E50" s="222">
        <f t="shared" si="51"/>
        <v>0</v>
      </c>
      <c r="F50" s="219">
        <v>0</v>
      </c>
      <c r="G50" s="219">
        <v>0</v>
      </c>
      <c r="H50" s="222">
        <f t="shared" si="52"/>
        <v>0</v>
      </c>
      <c r="I50" s="219">
        <v>0</v>
      </c>
      <c r="J50" s="219"/>
      <c r="K50" s="220" t="s">
        <v>658</v>
      </c>
      <c r="L50" s="221" t="s">
        <v>454</v>
      </c>
      <c r="M50" s="219">
        <v>1000</v>
      </c>
      <c r="N50" s="222">
        <f t="shared" si="71"/>
        <v>750</v>
      </c>
      <c r="O50" s="219">
        <v>-250</v>
      </c>
      <c r="P50" s="219">
        <v>0</v>
      </c>
      <c r="Q50" s="222">
        <f t="shared" si="72"/>
        <v>0</v>
      </c>
      <c r="R50" s="219">
        <v>0</v>
      </c>
      <c r="S50" s="219"/>
      <c r="T50" s="220" t="s">
        <v>658</v>
      </c>
      <c r="U50" s="221" t="s">
        <v>454</v>
      </c>
      <c r="V50" s="222">
        <f t="shared" si="69"/>
        <v>1000</v>
      </c>
      <c r="W50" s="222">
        <f t="shared" si="59"/>
        <v>750</v>
      </c>
      <c r="X50" s="222">
        <f t="shared" si="70"/>
        <v>-250</v>
      </c>
      <c r="Y50" s="219">
        <v>0</v>
      </c>
      <c r="Z50" s="222">
        <f t="shared" si="73"/>
        <v>0</v>
      </c>
      <c r="AA50" s="219">
        <v>0</v>
      </c>
      <c r="AB50" s="219"/>
      <c r="AC50" s="220" t="s">
        <v>658</v>
      </c>
      <c r="AD50" s="221" t="s">
        <v>454</v>
      </c>
      <c r="AE50" s="219">
        <v>0</v>
      </c>
      <c r="AF50" s="222">
        <f t="shared" si="74"/>
        <v>0</v>
      </c>
      <c r="AG50" s="219">
        <v>0</v>
      </c>
      <c r="AH50" s="222">
        <f t="shared" si="60"/>
        <v>0</v>
      </c>
      <c r="AI50" s="222">
        <f t="shared" si="61"/>
        <v>0</v>
      </c>
      <c r="AJ50" s="222">
        <f t="shared" si="62"/>
        <v>0</v>
      </c>
      <c r="AK50" s="219"/>
      <c r="AL50" s="220" t="s">
        <v>658</v>
      </c>
      <c r="AM50" s="221" t="s">
        <v>454</v>
      </c>
      <c r="AN50" s="219">
        <v>0</v>
      </c>
      <c r="AO50" s="222">
        <f t="shared" si="75"/>
        <v>0</v>
      </c>
      <c r="AP50" s="219">
        <v>0</v>
      </c>
      <c r="AQ50" s="219">
        <v>0</v>
      </c>
      <c r="AR50" s="222">
        <f t="shared" si="76"/>
        <v>0</v>
      </c>
      <c r="AS50" s="219">
        <v>0</v>
      </c>
      <c r="AT50" s="219"/>
      <c r="AU50" s="220" t="s">
        <v>658</v>
      </c>
      <c r="AV50" s="221" t="s">
        <v>454</v>
      </c>
      <c r="AW50" s="222">
        <f t="shared" si="63"/>
        <v>1000</v>
      </c>
      <c r="AX50" s="222">
        <f t="shared" si="64"/>
        <v>750</v>
      </c>
      <c r="AY50" s="222">
        <f t="shared" si="65"/>
        <v>-250</v>
      </c>
      <c r="AZ50" s="222">
        <f t="shared" si="66"/>
        <v>0</v>
      </c>
      <c r="BA50" s="222">
        <f t="shared" si="67"/>
        <v>0</v>
      </c>
      <c r="BB50" s="222">
        <f t="shared" si="68"/>
        <v>0</v>
      </c>
      <c r="BC50" s="74"/>
      <c r="BD50" s="74"/>
      <c r="BE50" s="74"/>
      <c r="BF50" s="74"/>
      <c r="BG50" s="74"/>
      <c r="BH50" s="74"/>
      <c r="BI50" s="74"/>
      <c r="BJ50" s="74"/>
      <c r="BK50" s="74"/>
      <c r="BL50" s="74"/>
      <c r="BM50" s="74"/>
      <c r="BN50" s="74"/>
      <c r="BO50" s="74"/>
    </row>
    <row r="51" spans="1:67" ht="18" customHeight="1">
      <c r="A51" s="219"/>
      <c r="B51" s="220" t="s">
        <v>659</v>
      </c>
      <c r="C51" s="221" t="s">
        <v>311</v>
      </c>
      <c r="D51" s="219">
        <v>0</v>
      </c>
      <c r="E51" s="222">
        <f t="shared" si="51"/>
        <v>0</v>
      </c>
      <c r="F51" s="219">
        <v>0</v>
      </c>
      <c r="G51" s="219">
        <v>0</v>
      </c>
      <c r="H51" s="222">
        <f t="shared" si="52"/>
        <v>0</v>
      </c>
      <c r="I51" s="219">
        <v>0</v>
      </c>
      <c r="J51" s="219"/>
      <c r="K51" s="220" t="s">
        <v>659</v>
      </c>
      <c r="L51" s="221" t="s">
        <v>311</v>
      </c>
      <c r="M51" s="219">
        <v>450</v>
      </c>
      <c r="N51" s="222">
        <f t="shared" si="71"/>
        <v>450</v>
      </c>
      <c r="O51" s="219">
        <v>0</v>
      </c>
      <c r="P51" s="219">
        <v>0</v>
      </c>
      <c r="Q51" s="222">
        <f t="shared" si="72"/>
        <v>0</v>
      </c>
      <c r="R51" s="219">
        <v>0</v>
      </c>
      <c r="S51" s="219"/>
      <c r="T51" s="220" t="s">
        <v>659</v>
      </c>
      <c r="U51" s="221" t="s">
        <v>311</v>
      </c>
      <c r="V51" s="222">
        <f>(M51-P51)</f>
        <v>450</v>
      </c>
      <c r="W51" s="222">
        <f>(V51+X51)</f>
        <v>450</v>
      </c>
      <c r="X51" s="222">
        <f>(O51-R51)</f>
        <v>0</v>
      </c>
      <c r="Y51" s="219">
        <v>0</v>
      </c>
      <c r="Z51" s="222">
        <f t="shared" si="73"/>
        <v>0</v>
      </c>
      <c r="AA51" s="219">
        <v>0</v>
      </c>
      <c r="AB51" s="219"/>
      <c r="AC51" s="220" t="s">
        <v>659</v>
      </c>
      <c r="AD51" s="221" t="s">
        <v>311</v>
      </c>
      <c r="AE51" s="219">
        <v>0</v>
      </c>
      <c r="AF51" s="222">
        <f t="shared" si="74"/>
        <v>0</v>
      </c>
      <c r="AG51" s="219">
        <v>0</v>
      </c>
      <c r="AH51" s="222">
        <f>(Y51-AE51)</f>
        <v>0</v>
      </c>
      <c r="AI51" s="222">
        <f>(AH51+AJ51)</f>
        <v>0</v>
      </c>
      <c r="AJ51" s="222">
        <f>(AA51-AG51)</f>
        <v>0</v>
      </c>
      <c r="AK51" s="219"/>
      <c r="AL51" s="220" t="s">
        <v>659</v>
      </c>
      <c r="AM51" s="221" t="s">
        <v>311</v>
      </c>
      <c r="AN51" s="219">
        <v>0</v>
      </c>
      <c r="AO51" s="222">
        <f t="shared" si="75"/>
        <v>0</v>
      </c>
      <c r="AP51" s="219">
        <v>0</v>
      </c>
      <c r="AQ51" s="219">
        <v>0</v>
      </c>
      <c r="AR51" s="222">
        <f t="shared" si="76"/>
        <v>0</v>
      </c>
      <c r="AS51" s="219">
        <v>0</v>
      </c>
      <c r="AT51" s="219"/>
      <c r="AU51" s="220" t="s">
        <v>659</v>
      </c>
      <c r="AV51" s="221" t="s">
        <v>311</v>
      </c>
      <c r="AW51" s="222">
        <f>(D51+G51+M51+Y51+AN51+AQ51)</f>
        <v>450</v>
      </c>
      <c r="AX51" s="222">
        <f>(AW51+AY51)</f>
        <v>450</v>
      </c>
      <c r="AY51" s="222">
        <f>(F51+I51+O51+AA51+AP51+AS51)</f>
        <v>0</v>
      </c>
      <c r="AZ51" s="222">
        <f>(AE51+AN51+AQ51)</f>
        <v>0</v>
      </c>
      <c r="BA51" s="222">
        <f>(AZ51+BB51)</f>
        <v>0</v>
      </c>
      <c r="BB51" s="222">
        <f>(AG51+AP51+AS51)</f>
        <v>0</v>
      </c>
      <c r="BC51" s="74"/>
      <c r="BD51" s="74"/>
      <c r="BE51" s="74"/>
      <c r="BF51" s="74"/>
      <c r="BG51" s="74"/>
      <c r="BH51" s="74"/>
      <c r="BI51" s="74"/>
      <c r="BJ51" s="74"/>
      <c r="BK51" s="74"/>
      <c r="BL51" s="74"/>
      <c r="BM51" s="74"/>
      <c r="BN51" s="74"/>
      <c r="BO51" s="74"/>
    </row>
    <row r="52" spans="1:67" ht="18" customHeight="1">
      <c r="A52" s="219"/>
      <c r="B52" s="220" t="s">
        <v>660</v>
      </c>
      <c r="C52" s="221" t="s">
        <v>312</v>
      </c>
      <c r="D52" s="219">
        <v>0</v>
      </c>
      <c r="E52" s="222">
        <f t="shared" si="51"/>
        <v>0</v>
      </c>
      <c r="F52" s="219">
        <v>0</v>
      </c>
      <c r="G52" s="219">
        <v>0</v>
      </c>
      <c r="H52" s="222">
        <f t="shared" si="52"/>
        <v>0</v>
      </c>
      <c r="I52" s="219">
        <v>0</v>
      </c>
      <c r="J52" s="219"/>
      <c r="K52" s="220" t="s">
        <v>660</v>
      </c>
      <c r="L52" s="221" t="s">
        <v>312</v>
      </c>
      <c r="M52" s="219">
        <v>400</v>
      </c>
      <c r="N52" s="222">
        <f t="shared" si="71"/>
        <v>800</v>
      </c>
      <c r="O52" s="219">
        <v>400</v>
      </c>
      <c r="P52" s="219">
        <v>0</v>
      </c>
      <c r="Q52" s="222">
        <f t="shared" si="72"/>
        <v>0</v>
      </c>
      <c r="R52" s="219">
        <v>0</v>
      </c>
      <c r="S52" s="219"/>
      <c r="T52" s="220" t="s">
        <v>660</v>
      </c>
      <c r="U52" s="221" t="s">
        <v>312</v>
      </c>
      <c r="V52" s="222">
        <f>(M52-P52)</f>
        <v>400</v>
      </c>
      <c r="W52" s="222">
        <f>(V52+X52)</f>
        <v>800</v>
      </c>
      <c r="X52" s="222">
        <f>(O52-R52)</f>
        <v>400</v>
      </c>
      <c r="Y52" s="219">
        <v>0</v>
      </c>
      <c r="Z52" s="222">
        <f t="shared" si="73"/>
        <v>0</v>
      </c>
      <c r="AA52" s="219">
        <v>0</v>
      </c>
      <c r="AB52" s="219"/>
      <c r="AC52" s="220" t="s">
        <v>660</v>
      </c>
      <c r="AD52" s="221" t="s">
        <v>312</v>
      </c>
      <c r="AE52" s="219">
        <v>0</v>
      </c>
      <c r="AF52" s="222">
        <f t="shared" si="74"/>
        <v>0</v>
      </c>
      <c r="AG52" s="219">
        <v>0</v>
      </c>
      <c r="AH52" s="222">
        <f>(Y52-AE52)</f>
        <v>0</v>
      </c>
      <c r="AI52" s="222">
        <f>(AH52+AJ52)</f>
        <v>0</v>
      </c>
      <c r="AJ52" s="222">
        <f>(AA52-AG52)</f>
        <v>0</v>
      </c>
      <c r="AK52" s="219"/>
      <c r="AL52" s="220" t="s">
        <v>660</v>
      </c>
      <c r="AM52" s="221" t="s">
        <v>312</v>
      </c>
      <c r="AN52" s="219">
        <v>0</v>
      </c>
      <c r="AO52" s="222">
        <f t="shared" si="75"/>
        <v>0</v>
      </c>
      <c r="AP52" s="219">
        <v>0</v>
      </c>
      <c r="AQ52" s="219">
        <v>0</v>
      </c>
      <c r="AR52" s="222">
        <f t="shared" si="76"/>
        <v>0</v>
      </c>
      <c r="AS52" s="219">
        <v>0</v>
      </c>
      <c r="AT52" s="219"/>
      <c r="AU52" s="220" t="s">
        <v>660</v>
      </c>
      <c r="AV52" s="221" t="s">
        <v>312</v>
      </c>
      <c r="AW52" s="222">
        <f>(D52+G52+M52+Y52+AN52+AQ52)</f>
        <v>400</v>
      </c>
      <c r="AX52" s="222">
        <f>(AW52+AY52)</f>
        <v>800</v>
      </c>
      <c r="AY52" s="222">
        <f>(F52+I52+O52+AA52+AP52+AS52)</f>
        <v>400</v>
      </c>
      <c r="AZ52" s="222">
        <f>(AE52+AN52+AQ52)</f>
        <v>0</v>
      </c>
      <c r="BA52" s="222">
        <f>(AZ52+BB52)</f>
        <v>0</v>
      </c>
      <c r="BB52" s="222">
        <f>(AG52+AP52+AS52)</f>
        <v>0</v>
      </c>
      <c r="BC52" s="74"/>
      <c r="BD52" s="74"/>
      <c r="BE52" s="74"/>
      <c r="BF52" s="74"/>
      <c r="BG52" s="74"/>
      <c r="BH52" s="74"/>
      <c r="BI52" s="74"/>
      <c r="BJ52" s="74"/>
      <c r="BK52" s="74"/>
      <c r="BL52" s="74"/>
      <c r="BM52" s="74"/>
      <c r="BN52" s="74"/>
      <c r="BO52" s="74"/>
    </row>
    <row r="53" spans="1:67" ht="18" customHeight="1">
      <c r="A53" s="219"/>
      <c r="B53" s="220" t="s">
        <v>661</v>
      </c>
      <c r="C53" s="221" t="s">
        <v>314</v>
      </c>
      <c r="D53" s="219">
        <v>0</v>
      </c>
      <c r="E53" s="222">
        <f t="shared" si="51"/>
        <v>0</v>
      </c>
      <c r="F53" s="219">
        <v>0</v>
      </c>
      <c r="G53" s="219">
        <v>0</v>
      </c>
      <c r="H53" s="222">
        <f t="shared" si="52"/>
        <v>0</v>
      </c>
      <c r="I53" s="219">
        <v>0</v>
      </c>
      <c r="J53" s="219"/>
      <c r="K53" s="220" t="s">
        <v>661</v>
      </c>
      <c r="L53" s="221" t="s">
        <v>314</v>
      </c>
      <c r="M53" s="219">
        <v>778</v>
      </c>
      <c r="N53" s="222">
        <f t="shared" si="71"/>
        <v>778</v>
      </c>
      <c r="O53" s="219">
        <v>0</v>
      </c>
      <c r="P53" s="219">
        <v>0</v>
      </c>
      <c r="Q53" s="222">
        <f t="shared" si="72"/>
        <v>0</v>
      </c>
      <c r="R53" s="219">
        <v>0</v>
      </c>
      <c r="S53" s="219"/>
      <c r="T53" s="220" t="s">
        <v>661</v>
      </c>
      <c r="U53" s="221" t="s">
        <v>314</v>
      </c>
      <c r="V53" s="222">
        <f>(M53-P53)</f>
        <v>778</v>
      </c>
      <c r="W53" s="222">
        <f>(V53+X53)</f>
        <v>778</v>
      </c>
      <c r="X53" s="222">
        <f>(O53-R53)</f>
        <v>0</v>
      </c>
      <c r="Y53" s="219">
        <v>0</v>
      </c>
      <c r="Z53" s="222">
        <f t="shared" si="73"/>
        <v>0</v>
      </c>
      <c r="AA53" s="219">
        <v>0</v>
      </c>
      <c r="AB53" s="219"/>
      <c r="AC53" s="220" t="s">
        <v>661</v>
      </c>
      <c r="AD53" s="221" t="s">
        <v>314</v>
      </c>
      <c r="AE53" s="219">
        <v>0</v>
      </c>
      <c r="AF53" s="222">
        <f t="shared" si="74"/>
        <v>0</v>
      </c>
      <c r="AG53" s="219">
        <v>0</v>
      </c>
      <c r="AH53" s="222">
        <f>(Y53-AE53)</f>
        <v>0</v>
      </c>
      <c r="AI53" s="222">
        <f>(AH53+AJ53)</f>
        <v>0</v>
      </c>
      <c r="AJ53" s="222">
        <f>(AA53-AG53)</f>
        <v>0</v>
      </c>
      <c r="AK53" s="219"/>
      <c r="AL53" s="220" t="s">
        <v>661</v>
      </c>
      <c r="AM53" s="221" t="s">
        <v>314</v>
      </c>
      <c r="AN53" s="219">
        <v>0</v>
      </c>
      <c r="AO53" s="222">
        <f t="shared" si="75"/>
        <v>0</v>
      </c>
      <c r="AP53" s="219">
        <v>0</v>
      </c>
      <c r="AQ53" s="219">
        <v>0</v>
      </c>
      <c r="AR53" s="222">
        <f t="shared" si="76"/>
        <v>0</v>
      </c>
      <c r="AS53" s="219">
        <v>0</v>
      </c>
      <c r="AT53" s="219"/>
      <c r="AU53" s="220" t="s">
        <v>661</v>
      </c>
      <c r="AV53" s="221" t="s">
        <v>314</v>
      </c>
      <c r="AW53" s="222">
        <f>(D53+G53+M53+Y53+AN53+AQ53)</f>
        <v>778</v>
      </c>
      <c r="AX53" s="222">
        <f>(AW53+AY53)</f>
        <v>778</v>
      </c>
      <c r="AY53" s="222">
        <f>(F53+I53+O53+AA53+AP53+AS53)</f>
        <v>0</v>
      </c>
      <c r="AZ53" s="222">
        <f>(AE53+AN53+AQ53)</f>
        <v>0</v>
      </c>
      <c r="BA53" s="222">
        <f>(AZ53+BB53)</f>
        <v>0</v>
      </c>
      <c r="BB53" s="222">
        <f>(AG53+AP53+AS53)</f>
        <v>0</v>
      </c>
      <c r="BC53" s="74"/>
      <c r="BD53" s="74"/>
      <c r="BE53" s="74"/>
      <c r="BF53" s="74"/>
      <c r="BG53" s="74"/>
      <c r="BH53" s="74"/>
      <c r="BI53" s="74"/>
      <c r="BJ53" s="74"/>
      <c r="BK53" s="74"/>
      <c r="BL53" s="74"/>
      <c r="BM53" s="74"/>
      <c r="BN53" s="74"/>
      <c r="BO53" s="74"/>
    </row>
    <row r="54" spans="1:67" ht="18" customHeight="1">
      <c r="A54" s="219"/>
      <c r="B54" s="220" t="s">
        <v>662</v>
      </c>
      <c r="C54" s="221" t="s">
        <v>321</v>
      </c>
      <c r="D54" s="219">
        <v>0</v>
      </c>
      <c r="E54" s="222">
        <f t="shared" si="51"/>
        <v>0</v>
      </c>
      <c r="F54" s="219">
        <v>0</v>
      </c>
      <c r="G54" s="219">
        <v>0</v>
      </c>
      <c r="H54" s="222">
        <f t="shared" si="52"/>
        <v>0</v>
      </c>
      <c r="I54" s="219">
        <v>0</v>
      </c>
      <c r="J54" s="219"/>
      <c r="K54" s="220" t="s">
        <v>662</v>
      </c>
      <c r="L54" s="221" t="s">
        <v>321</v>
      </c>
      <c r="M54" s="219">
        <v>2663</v>
      </c>
      <c r="N54" s="222">
        <f t="shared" si="71"/>
        <v>2663</v>
      </c>
      <c r="O54" s="219">
        <v>0</v>
      </c>
      <c r="P54" s="219">
        <v>0</v>
      </c>
      <c r="Q54" s="222">
        <f t="shared" si="72"/>
        <v>0</v>
      </c>
      <c r="R54" s="219">
        <v>0</v>
      </c>
      <c r="S54" s="219"/>
      <c r="T54" s="220" t="s">
        <v>662</v>
      </c>
      <c r="U54" s="221" t="s">
        <v>321</v>
      </c>
      <c r="V54" s="222">
        <f>(M54-P54)</f>
        <v>2663</v>
      </c>
      <c r="W54" s="222">
        <f>(V54+X54)</f>
        <v>2663</v>
      </c>
      <c r="X54" s="222">
        <f>(O54-R54)</f>
        <v>0</v>
      </c>
      <c r="Y54" s="219">
        <v>0</v>
      </c>
      <c r="Z54" s="222">
        <f t="shared" si="73"/>
        <v>0</v>
      </c>
      <c r="AA54" s="219">
        <v>0</v>
      </c>
      <c r="AB54" s="219"/>
      <c r="AC54" s="220" t="s">
        <v>662</v>
      </c>
      <c r="AD54" s="221" t="s">
        <v>321</v>
      </c>
      <c r="AE54" s="219">
        <v>0</v>
      </c>
      <c r="AF54" s="222">
        <f t="shared" si="74"/>
        <v>0</v>
      </c>
      <c r="AG54" s="219">
        <v>0</v>
      </c>
      <c r="AH54" s="222">
        <f>(Y54-AE54)</f>
        <v>0</v>
      </c>
      <c r="AI54" s="222">
        <f>(AH54+AJ54)</f>
        <v>0</v>
      </c>
      <c r="AJ54" s="222">
        <f>(AA54-AG54)</f>
        <v>0</v>
      </c>
      <c r="AK54" s="219"/>
      <c r="AL54" s="220" t="s">
        <v>662</v>
      </c>
      <c r="AM54" s="221" t="s">
        <v>321</v>
      </c>
      <c r="AN54" s="219">
        <v>0</v>
      </c>
      <c r="AO54" s="222">
        <f t="shared" si="75"/>
        <v>0</v>
      </c>
      <c r="AP54" s="219">
        <v>0</v>
      </c>
      <c r="AQ54" s="219">
        <v>0</v>
      </c>
      <c r="AR54" s="222">
        <f t="shared" si="76"/>
        <v>0</v>
      </c>
      <c r="AS54" s="219">
        <v>0</v>
      </c>
      <c r="AT54" s="219"/>
      <c r="AU54" s="220" t="s">
        <v>662</v>
      </c>
      <c r="AV54" s="221" t="s">
        <v>321</v>
      </c>
      <c r="AW54" s="222">
        <f>(D54+G54+M54+Y54+AN54+AQ54)</f>
        <v>2663</v>
      </c>
      <c r="AX54" s="222">
        <f>(AW54+AY54)</f>
        <v>2663</v>
      </c>
      <c r="AY54" s="222">
        <f>(F54+I54+O54+AA54+AP54+AS54)</f>
        <v>0</v>
      </c>
      <c r="AZ54" s="222">
        <f>(AE54+AN54+AQ54)</f>
        <v>0</v>
      </c>
      <c r="BA54" s="222">
        <f>(AZ54+BB54)</f>
        <v>0</v>
      </c>
      <c r="BB54" s="222">
        <f>(AG54+AP54+AS54)</f>
        <v>0</v>
      </c>
      <c r="BC54" s="74"/>
      <c r="BD54" s="74"/>
      <c r="BE54" s="74"/>
      <c r="BF54" s="74"/>
      <c r="BG54" s="74"/>
      <c r="BH54" s="74"/>
      <c r="BI54" s="74"/>
      <c r="BJ54" s="74"/>
      <c r="BK54" s="74"/>
      <c r="BL54" s="74"/>
      <c r="BM54" s="74"/>
      <c r="BN54" s="74"/>
      <c r="BO54" s="74"/>
    </row>
    <row r="55" spans="1:67" ht="18" customHeight="1">
      <c r="A55" s="219"/>
      <c r="B55" s="220" t="s">
        <v>663</v>
      </c>
      <c r="C55" s="221" t="s">
        <v>315</v>
      </c>
      <c r="D55" s="219">
        <v>0</v>
      </c>
      <c r="E55" s="222">
        <f t="shared" si="51"/>
        <v>0</v>
      </c>
      <c r="F55" s="219">
        <v>0</v>
      </c>
      <c r="G55" s="219">
        <v>0</v>
      </c>
      <c r="H55" s="222">
        <f t="shared" si="52"/>
        <v>0</v>
      </c>
      <c r="I55" s="219">
        <v>0</v>
      </c>
      <c r="J55" s="219"/>
      <c r="K55" s="220" t="s">
        <v>663</v>
      </c>
      <c r="L55" s="221" t="s">
        <v>315</v>
      </c>
      <c r="M55" s="219">
        <v>14064</v>
      </c>
      <c r="N55" s="222">
        <f t="shared" si="71"/>
        <v>14064</v>
      </c>
      <c r="O55" s="219">
        <v>0</v>
      </c>
      <c r="P55" s="219">
        <v>0</v>
      </c>
      <c r="Q55" s="222">
        <f t="shared" si="72"/>
        <v>0</v>
      </c>
      <c r="R55" s="219">
        <v>0</v>
      </c>
      <c r="S55" s="219"/>
      <c r="T55" s="220" t="s">
        <v>663</v>
      </c>
      <c r="U55" s="221" t="s">
        <v>315</v>
      </c>
      <c r="V55" s="222">
        <f>(M55-P55)</f>
        <v>14064</v>
      </c>
      <c r="W55" s="222">
        <f>(V55+X55)</f>
        <v>14064</v>
      </c>
      <c r="X55" s="222">
        <f>(O55-R55)</f>
        <v>0</v>
      </c>
      <c r="Y55" s="219">
        <v>0</v>
      </c>
      <c r="Z55" s="222">
        <f t="shared" si="73"/>
        <v>0</v>
      </c>
      <c r="AA55" s="219">
        <v>0</v>
      </c>
      <c r="AB55" s="219"/>
      <c r="AC55" s="220" t="s">
        <v>663</v>
      </c>
      <c r="AD55" s="221" t="s">
        <v>315</v>
      </c>
      <c r="AE55" s="219">
        <v>0</v>
      </c>
      <c r="AF55" s="222">
        <f t="shared" si="74"/>
        <v>0</v>
      </c>
      <c r="AG55" s="219">
        <v>0</v>
      </c>
      <c r="AH55" s="222">
        <f>(Y55-AE55)</f>
        <v>0</v>
      </c>
      <c r="AI55" s="222">
        <f>(AH55+AJ55)</f>
        <v>0</v>
      </c>
      <c r="AJ55" s="222">
        <f>(AA55-AG55)</f>
        <v>0</v>
      </c>
      <c r="AK55" s="219"/>
      <c r="AL55" s="220" t="s">
        <v>663</v>
      </c>
      <c r="AM55" s="221" t="s">
        <v>315</v>
      </c>
      <c r="AN55" s="219">
        <v>0</v>
      </c>
      <c r="AO55" s="222">
        <f t="shared" si="75"/>
        <v>0</v>
      </c>
      <c r="AP55" s="219">
        <v>0</v>
      </c>
      <c r="AQ55" s="219">
        <v>0</v>
      </c>
      <c r="AR55" s="222">
        <f t="shared" si="76"/>
        <v>0</v>
      </c>
      <c r="AS55" s="219">
        <v>0</v>
      </c>
      <c r="AT55" s="219"/>
      <c r="AU55" s="220" t="s">
        <v>663</v>
      </c>
      <c r="AV55" s="221" t="s">
        <v>315</v>
      </c>
      <c r="AW55" s="222">
        <f>(D55+G55+M55+Y55+AN55+AQ55)</f>
        <v>14064</v>
      </c>
      <c r="AX55" s="222">
        <f>(AW55+AY55)</f>
        <v>14064</v>
      </c>
      <c r="AY55" s="222">
        <f>(F55+I55+O55+AA55+AP55+AS55)</f>
        <v>0</v>
      </c>
      <c r="AZ55" s="222">
        <f>(AE55+AN55+AQ55)</f>
        <v>0</v>
      </c>
      <c r="BA55" s="222">
        <f>(AZ55+BB55)</f>
        <v>0</v>
      </c>
      <c r="BB55" s="222">
        <f>(AG55+AP55+AS55)</f>
        <v>0</v>
      </c>
      <c r="BC55" s="74"/>
      <c r="BD55" s="74"/>
      <c r="BE55" s="74"/>
      <c r="BF55" s="74"/>
      <c r="BG55" s="74"/>
      <c r="BH55" s="74"/>
      <c r="BI55" s="74"/>
      <c r="BJ55" s="74"/>
      <c r="BK55" s="74"/>
      <c r="BL55" s="74"/>
      <c r="BM55" s="74"/>
      <c r="BN55" s="74"/>
      <c r="BO55" s="74"/>
    </row>
    <row r="56" spans="1:67" ht="18" customHeight="1">
      <c r="A56" s="357"/>
      <c r="B56" s="354"/>
      <c r="C56" s="355"/>
      <c r="D56" s="353"/>
      <c r="E56" s="356"/>
      <c r="F56" s="353"/>
      <c r="G56" s="353"/>
      <c r="H56" s="356"/>
      <c r="I56" s="353"/>
      <c r="J56" s="357"/>
      <c r="K56" s="354"/>
      <c r="L56" s="355"/>
      <c r="M56" s="353"/>
      <c r="N56" s="356"/>
      <c r="O56" s="353"/>
      <c r="P56" s="353"/>
      <c r="Q56" s="356"/>
      <c r="R56" s="353"/>
      <c r="S56" s="357"/>
      <c r="T56" s="354"/>
      <c r="U56" s="355"/>
      <c r="V56" s="356"/>
      <c r="W56" s="356"/>
      <c r="X56" s="356"/>
      <c r="Y56" s="353"/>
      <c r="Z56" s="356"/>
      <c r="AA56" s="353"/>
      <c r="AB56" s="357"/>
      <c r="AC56" s="354"/>
      <c r="AD56" s="355"/>
      <c r="AE56" s="353"/>
      <c r="AF56" s="356"/>
      <c r="AG56" s="353"/>
      <c r="AH56" s="356"/>
      <c r="AI56" s="356"/>
      <c r="AJ56" s="356"/>
      <c r="AK56" s="357"/>
      <c r="AL56" s="354"/>
      <c r="AM56" s="355"/>
      <c r="AN56" s="353"/>
      <c r="AO56" s="356"/>
      <c r="AP56" s="353"/>
      <c r="AQ56" s="353"/>
      <c r="AR56" s="356"/>
      <c r="AS56" s="353"/>
      <c r="AT56" s="357"/>
      <c r="AU56" s="354"/>
      <c r="AV56" s="355"/>
      <c r="AW56" s="356"/>
      <c r="AX56" s="356"/>
      <c r="AY56" s="356"/>
      <c r="AZ56" s="356"/>
      <c r="BA56" s="356"/>
      <c r="BB56" s="356"/>
      <c r="BC56" s="95"/>
      <c r="BD56" s="95"/>
      <c r="BE56" s="95"/>
      <c r="BF56" s="95"/>
      <c r="BG56" s="95"/>
      <c r="BH56" s="95"/>
      <c r="BI56" s="95"/>
      <c r="BJ56" s="95"/>
      <c r="BK56" s="95"/>
      <c r="BL56" s="74"/>
      <c r="BM56" s="74"/>
      <c r="BN56" s="74"/>
      <c r="BO56" s="74"/>
    </row>
    <row r="57" spans="1:67" ht="18" customHeight="1">
      <c r="A57" s="358"/>
      <c r="B57" s="351"/>
      <c r="C57" s="352"/>
      <c r="D57" s="350"/>
      <c r="E57" s="349"/>
      <c r="F57" s="350"/>
      <c r="G57" s="350"/>
      <c r="H57" s="349"/>
      <c r="I57" s="350"/>
      <c r="J57" s="358"/>
      <c r="K57" s="351"/>
      <c r="L57" s="352"/>
      <c r="M57" s="350"/>
      <c r="N57" s="349"/>
      <c r="O57" s="350"/>
      <c r="P57" s="350"/>
      <c r="Q57" s="349"/>
      <c r="R57" s="350"/>
      <c r="S57" s="358"/>
      <c r="T57" s="351"/>
      <c r="U57" s="352"/>
      <c r="V57" s="349"/>
      <c r="W57" s="349"/>
      <c r="X57" s="349"/>
      <c r="Y57" s="350"/>
      <c r="Z57" s="349"/>
      <c r="AA57" s="350"/>
      <c r="AB57" s="358"/>
      <c r="AC57" s="351"/>
      <c r="AD57" s="352"/>
      <c r="AE57" s="350"/>
      <c r="AF57" s="349"/>
      <c r="AG57" s="350"/>
      <c r="AH57" s="349"/>
      <c r="AI57" s="349"/>
      <c r="AJ57" s="349"/>
      <c r="AK57" s="358"/>
      <c r="AL57" s="351"/>
      <c r="AM57" s="352"/>
      <c r="AN57" s="350"/>
      <c r="AO57" s="349"/>
      <c r="AP57" s="350"/>
      <c r="AQ57" s="350"/>
      <c r="AR57" s="349"/>
      <c r="AS57" s="350"/>
      <c r="AT57" s="358"/>
      <c r="AU57" s="351"/>
      <c r="AV57" s="352"/>
      <c r="AW57" s="349"/>
      <c r="AX57" s="349"/>
      <c r="AY57" s="349"/>
      <c r="AZ57" s="349"/>
      <c r="BA57" s="349"/>
      <c r="BB57" s="349"/>
      <c r="BC57" s="74"/>
      <c r="BD57" s="74"/>
      <c r="BE57" s="74"/>
      <c r="BF57" s="74"/>
      <c r="BG57" s="74"/>
      <c r="BH57" s="74"/>
      <c r="BI57" s="74"/>
      <c r="BJ57" s="74"/>
      <c r="BK57" s="74"/>
      <c r="BL57" s="74"/>
      <c r="BM57" s="74"/>
      <c r="BN57" s="74"/>
      <c r="BO57" s="74"/>
    </row>
    <row r="58" spans="1:67" ht="18" customHeight="1">
      <c r="A58" s="203" t="s">
        <v>501</v>
      </c>
      <c r="B58" s="203" t="s">
        <v>501</v>
      </c>
      <c r="C58" s="203" t="s">
        <v>501</v>
      </c>
      <c r="D58" s="204" t="s">
        <v>764</v>
      </c>
      <c r="E58" s="205"/>
      <c r="F58" s="206"/>
      <c r="G58" s="204" t="s">
        <v>764</v>
      </c>
      <c r="H58" s="205"/>
      <c r="I58" s="206"/>
      <c r="J58" s="203" t="s">
        <v>501</v>
      </c>
      <c r="K58" s="203" t="s">
        <v>501</v>
      </c>
      <c r="L58" s="203" t="s">
        <v>501</v>
      </c>
      <c r="M58" s="225" t="s">
        <v>764</v>
      </c>
      <c r="N58" s="226"/>
      <c r="O58" s="208"/>
      <c r="P58" s="227" t="s">
        <v>501</v>
      </c>
      <c r="Q58" s="228"/>
      <c r="R58" s="229"/>
      <c r="S58" s="203" t="s">
        <v>501</v>
      </c>
      <c r="T58" s="203" t="s">
        <v>501</v>
      </c>
      <c r="U58" s="203" t="s">
        <v>501</v>
      </c>
      <c r="V58" s="204" t="s">
        <v>501</v>
      </c>
      <c r="W58" s="205"/>
      <c r="X58" s="206"/>
      <c r="Y58" s="204" t="s">
        <v>764</v>
      </c>
      <c r="Z58" s="205"/>
      <c r="AA58" s="206"/>
      <c r="AB58" s="203" t="s">
        <v>501</v>
      </c>
      <c r="AC58" s="203" t="s">
        <v>501</v>
      </c>
      <c r="AD58" s="203" t="s">
        <v>501</v>
      </c>
      <c r="AE58" s="204" t="s">
        <v>501</v>
      </c>
      <c r="AF58" s="205"/>
      <c r="AG58" s="206"/>
      <c r="AH58" s="204" t="s">
        <v>501</v>
      </c>
      <c r="AI58" s="205"/>
      <c r="AJ58" s="206"/>
      <c r="AK58" s="203" t="s">
        <v>501</v>
      </c>
      <c r="AL58" s="203" t="s">
        <v>501</v>
      </c>
      <c r="AM58" s="203" t="s">
        <v>501</v>
      </c>
      <c r="AN58" s="225" t="s">
        <v>764</v>
      </c>
      <c r="AO58" s="226"/>
      <c r="AP58" s="208"/>
      <c r="AQ58" s="225" t="s">
        <v>764</v>
      </c>
      <c r="AR58" s="226"/>
      <c r="AS58" s="208"/>
      <c r="AT58" s="203" t="s">
        <v>501</v>
      </c>
      <c r="AU58" s="203" t="s">
        <v>501</v>
      </c>
      <c r="AV58" s="203" t="s">
        <v>501</v>
      </c>
      <c r="AW58" s="204" t="s">
        <v>615</v>
      </c>
      <c r="AX58" s="205"/>
      <c r="AY58" s="206"/>
      <c r="AZ58" s="204" t="s">
        <v>831</v>
      </c>
      <c r="BA58" s="205"/>
      <c r="BB58" s="206"/>
      <c r="BC58" s="74"/>
      <c r="BD58" s="74"/>
      <c r="BE58" s="74"/>
      <c r="BF58" s="74"/>
      <c r="BG58" s="74"/>
      <c r="BH58" s="74"/>
      <c r="BI58" s="74"/>
      <c r="BJ58" s="74"/>
      <c r="BK58" s="74"/>
      <c r="BL58" s="74"/>
      <c r="BM58" s="74"/>
      <c r="BN58" s="74"/>
      <c r="BO58" s="74"/>
    </row>
    <row r="59" spans="1:67" ht="18" customHeight="1">
      <c r="A59" s="207" t="s">
        <v>767</v>
      </c>
      <c r="B59" s="207" t="s">
        <v>832</v>
      </c>
      <c r="C59" s="207" t="s">
        <v>833</v>
      </c>
      <c r="D59" s="208" t="s">
        <v>768</v>
      </c>
      <c r="E59" s="208"/>
      <c r="F59" s="208"/>
      <c r="G59" s="208" t="s">
        <v>769</v>
      </c>
      <c r="H59" s="208"/>
      <c r="I59" s="208"/>
      <c r="J59" s="207" t="s">
        <v>767</v>
      </c>
      <c r="K59" s="207" t="s">
        <v>832</v>
      </c>
      <c r="L59" s="207" t="s">
        <v>833</v>
      </c>
      <c r="M59" s="206" t="s">
        <v>770</v>
      </c>
      <c r="N59" s="206"/>
      <c r="O59" s="206"/>
      <c r="P59" s="230" t="s">
        <v>805</v>
      </c>
      <c r="Q59" s="206"/>
      <c r="R59" s="206"/>
      <c r="S59" s="207" t="s">
        <v>767</v>
      </c>
      <c r="T59" s="207" t="s">
        <v>832</v>
      </c>
      <c r="U59" s="207" t="s">
        <v>833</v>
      </c>
      <c r="V59" s="208" t="s">
        <v>806</v>
      </c>
      <c r="W59" s="208"/>
      <c r="X59" s="208"/>
      <c r="Y59" s="208" t="s">
        <v>771</v>
      </c>
      <c r="Z59" s="208"/>
      <c r="AA59" s="208"/>
      <c r="AB59" s="207" t="s">
        <v>767</v>
      </c>
      <c r="AC59" s="207" t="s">
        <v>832</v>
      </c>
      <c r="AD59" s="207" t="s">
        <v>833</v>
      </c>
      <c r="AE59" s="208" t="s">
        <v>807</v>
      </c>
      <c r="AF59" s="208"/>
      <c r="AG59" s="208"/>
      <c r="AH59" s="208" t="s">
        <v>772</v>
      </c>
      <c r="AI59" s="208"/>
      <c r="AJ59" s="208"/>
      <c r="AK59" s="207" t="s">
        <v>767</v>
      </c>
      <c r="AL59" s="207" t="s">
        <v>832</v>
      </c>
      <c r="AM59" s="207" t="s">
        <v>833</v>
      </c>
      <c r="AN59" s="206" t="s">
        <v>808</v>
      </c>
      <c r="AO59" s="206"/>
      <c r="AP59" s="206"/>
      <c r="AQ59" s="206" t="s">
        <v>809</v>
      </c>
      <c r="AR59" s="206"/>
      <c r="AS59" s="206"/>
      <c r="AT59" s="207" t="s">
        <v>767</v>
      </c>
      <c r="AU59" s="207" t="s">
        <v>832</v>
      </c>
      <c r="AV59" s="207" t="s">
        <v>833</v>
      </c>
      <c r="AW59" s="208" t="s">
        <v>834</v>
      </c>
      <c r="AX59" s="208"/>
      <c r="AY59" s="208"/>
      <c r="AZ59" s="231" t="s">
        <v>810</v>
      </c>
      <c r="BA59" s="208"/>
      <c r="BB59" s="208"/>
      <c r="BC59" s="74"/>
      <c r="BD59" s="74"/>
      <c r="BE59" s="74"/>
      <c r="BF59" s="74"/>
      <c r="BG59" s="74"/>
      <c r="BH59" s="74"/>
      <c r="BI59" s="74"/>
      <c r="BJ59" s="74"/>
      <c r="BK59" s="74"/>
      <c r="BL59" s="74"/>
      <c r="BM59" s="74"/>
      <c r="BN59" s="74"/>
      <c r="BO59" s="74"/>
    </row>
    <row r="60" spans="1:67" ht="18" customHeight="1">
      <c r="A60" s="207" t="s">
        <v>773</v>
      </c>
      <c r="B60" s="207" t="s">
        <v>835</v>
      </c>
      <c r="C60" s="209"/>
      <c r="D60" s="204" t="s">
        <v>35</v>
      </c>
      <c r="E60" s="205"/>
      <c r="F60" s="206"/>
      <c r="G60" s="204" t="s">
        <v>818</v>
      </c>
      <c r="H60" s="205"/>
      <c r="I60" s="206"/>
      <c r="J60" s="207" t="s">
        <v>773</v>
      </c>
      <c r="K60" s="207" t="s">
        <v>835</v>
      </c>
      <c r="L60" s="209"/>
      <c r="M60" s="225" t="s">
        <v>819</v>
      </c>
      <c r="N60" s="226"/>
      <c r="O60" s="208"/>
      <c r="P60" s="232" t="s">
        <v>820</v>
      </c>
      <c r="Q60" s="233"/>
      <c r="R60" s="234"/>
      <c r="S60" s="207" t="s">
        <v>773</v>
      </c>
      <c r="T60" s="207" t="s">
        <v>835</v>
      </c>
      <c r="U60" s="209"/>
      <c r="V60" s="336" t="s">
        <v>821</v>
      </c>
      <c r="W60" s="336"/>
      <c r="X60" s="336"/>
      <c r="Y60" s="204" t="s">
        <v>822</v>
      </c>
      <c r="Z60" s="205"/>
      <c r="AA60" s="206"/>
      <c r="AB60" s="207" t="s">
        <v>773</v>
      </c>
      <c r="AC60" s="207" t="s">
        <v>835</v>
      </c>
      <c r="AD60" s="209"/>
      <c r="AE60" s="204" t="s">
        <v>823</v>
      </c>
      <c r="AF60" s="205"/>
      <c r="AG60" s="206"/>
      <c r="AH60" s="204" t="s">
        <v>824</v>
      </c>
      <c r="AI60" s="205"/>
      <c r="AJ60" s="206"/>
      <c r="AK60" s="207" t="s">
        <v>773</v>
      </c>
      <c r="AL60" s="207" t="s">
        <v>835</v>
      </c>
      <c r="AM60" s="209"/>
      <c r="AN60" s="225" t="s">
        <v>825</v>
      </c>
      <c r="AO60" s="226"/>
      <c r="AP60" s="208"/>
      <c r="AQ60" s="225" t="s">
        <v>826</v>
      </c>
      <c r="AR60" s="226"/>
      <c r="AS60" s="208"/>
      <c r="AT60" s="207" t="s">
        <v>773</v>
      </c>
      <c r="AU60" s="207" t="s">
        <v>835</v>
      </c>
      <c r="AV60" s="209"/>
      <c r="AW60" s="204" t="s">
        <v>827</v>
      </c>
      <c r="AX60" s="205"/>
      <c r="AY60" s="206"/>
      <c r="AZ60" s="204" t="s">
        <v>828</v>
      </c>
      <c r="BA60" s="205"/>
      <c r="BB60" s="206"/>
      <c r="BC60" s="74"/>
      <c r="BD60" s="74"/>
      <c r="BE60" s="74"/>
      <c r="BF60" s="74"/>
      <c r="BG60" s="74"/>
      <c r="BH60" s="74"/>
      <c r="BI60" s="74"/>
      <c r="BJ60" s="74"/>
      <c r="BK60" s="74"/>
      <c r="BL60" s="74"/>
      <c r="BM60" s="74"/>
      <c r="BN60" s="74"/>
      <c r="BO60" s="74"/>
    </row>
    <row r="61" spans="1:67" ht="18" customHeight="1">
      <c r="A61" s="207" t="s">
        <v>501</v>
      </c>
      <c r="B61" s="207" t="s">
        <v>773</v>
      </c>
      <c r="C61" s="207"/>
      <c r="D61" s="210" t="s">
        <v>533</v>
      </c>
      <c r="E61" s="210" t="s">
        <v>904</v>
      </c>
      <c r="F61" s="210" t="s">
        <v>494</v>
      </c>
      <c r="G61" s="210" t="s">
        <v>533</v>
      </c>
      <c r="H61" s="210" t="s">
        <v>904</v>
      </c>
      <c r="I61" s="210" t="s">
        <v>494</v>
      </c>
      <c r="J61" s="207" t="s">
        <v>501</v>
      </c>
      <c r="K61" s="207" t="s">
        <v>773</v>
      </c>
      <c r="L61" s="207"/>
      <c r="M61" s="210" t="s">
        <v>533</v>
      </c>
      <c r="N61" s="210" t="s">
        <v>904</v>
      </c>
      <c r="O61" s="210" t="s">
        <v>494</v>
      </c>
      <c r="P61" s="210" t="s">
        <v>533</v>
      </c>
      <c r="Q61" s="210" t="s">
        <v>904</v>
      </c>
      <c r="R61" s="210" t="s">
        <v>494</v>
      </c>
      <c r="S61" s="207" t="s">
        <v>501</v>
      </c>
      <c r="T61" s="207" t="s">
        <v>773</v>
      </c>
      <c r="U61" s="207"/>
      <c r="V61" s="210" t="s">
        <v>533</v>
      </c>
      <c r="W61" s="210" t="s">
        <v>904</v>
      </c>
      <c r="X61" s="210" t="s">
        <v>494</v>
      </c>
      <c r="Y61" s="210" t="s">
        <v>533</v>
      </c>
      <c r="Z61" s="210" t="s">
        <v>904</v>
      </c>
      <c r="AA61" s="210" t="s">
        <v>494</v>
      </c>
      <c r="AB61" s="207" t="s">
        <v>501</v>
      </c>
      <c r="AC61" s="207" t="s">
        <v>773</v>
      </c>
      <c r="AD61" s="207"/>
      <c r="AE61" s="210" t="s">
        <v>533</v>
      </c>
      <c r="AF61" s="210" t="s">
        <v>904</v>
      </c>
      <c r="AG61" s="210" t="s">
        <v>494</v>
      </c>
      <c r="AH61" s="210" t="s">
        <v>533</v>
      </c>
      <c r="AI61" s="210" t="s">
        <v>904</v>
      </c>
      <c r="AJ61" s="210" t="s">
        <v>494</v>
      </c>
      <c r="AK61" s="207" t="s">
        <v>501</v>
      </c>
      <c r="AL61" s="207" t="s">
        <v>773</v>
      </c>
      <c r="AM61" s="207"/>
      <c r="AN61" s="210" t="s">
        <v>533</v>
      </c>
      <c r="AO61" s="210" t="s">
        <v>904</v>
      </c>
      <c r="AP61" s="210" t="s">
        <v>494</v>
      </c>
      <c r="AQ61" s="210" t="s">
        <v>533</v>
      </c>
      <c r="AR61" s="210" t="s">
        <v>904</v>
      </c>
      <c r="AS61" s="210" t="s">
        <v>494</v>
      </c>
      <c r="AT61" s="207" t="s">
        <v>501</v>
      </c>
      <c r="AU61" s="207" t="s">
        <v>773</v>
      </c>
      <c r="AV61" s="207"/>
      <c r="AW61" s="210" t="s">
        <v>533</v>
      </c>
      <c r="AX61" s="210" t="s">
        <v>904</v>
      </c>
      <c r="AY61" s="210" t="s">
        <v>494</v>
      </c>
      <c r="AZ61" s="210" t="s">
        <v>533</v>
      </c>
      <c r="BA61" s="210" t="s">
        <v>904</v>
      </c>
      <c r="BB61" s="210" t="s">
        <v>494</v>
      </c>
      <c r="BC61" s="74"/>
      <c r="BD61" s="74"/>
      <c r="BE61" s="74"/>
      <c r="BF61" s="74"/>
      <c r="BG61" s="74"/>
      <c r="BH61" s="74"/>
      <c r="BI61" s="74"/>
      <c r="BJ61" s="74"/>
      <c r="BK61" s="74"/>
      <c r="BL61" s="74"/>
      <c r="BM61" s="74"/>
      <c r="BN61" s="74"/>
      <c r="BO61" s="74"/>
    </row>
    <row r="62" spans="1:67" ht="18" customHeight="1">
      <c r="A62" s="211"/>
      <c r="B62" s="212"/>
      <c r="C62" s="213"/>
      <c r="D62" s="214" t="s">
        <v>543</v>
      </c>
      <c r="E62" s="214" t="s">
        <v>543</v>
      </c>
      <c r="F62" s="214" t="s">
        <v>497</v>
      </c>
      <c r="G62" s="214" t="s">
        <v>543</v>
      </c>
      <c r="H62" s="214" t="s">
        <v>543</v>
      </c>
      <c r="I62" s="214" t="s">
        <v>497</v>
      </c>
      <c r="J62" s="211"/>
      <c r="K62" s="212"/>
      <c r="L62" s="213"/>
      <c r="M62" s="214" t="s">
        <v>543</v>
      </c>
      <c r="N62" s="214" t="s">
        <v>543</v>
      </c>
      <c r="O62" s="214" t="s">
        <v>497</v>
      </c>
      <c r="P62" s="214" t="s">
        <v>543</v>
      </c>
      <c r="Q62" s="214" t="s">
        <v>543</v>
      </c>
      <c r="R62" s="214" t="s">
        <v>497</v>
      </c>
      <c r="S62" s="211"/>
      <c r="T62" s="212"/>
      <c r="U62" s="213"/>
      <c r="V62" s="214" t="s">
        <v>543</v>
      </c>
      <c r="W62" s="214" t="s">
        <v>543</v>
      </c>
      <c r="X62" s="214" t="s">
        <v>497</v>
      </c>
      <c r="Y62" s="214" t="s">
        <v>543</v>
      </c>
      <c r="Z62" s="214" t="s">
        <v>543</v>
      </c>
      <c r="AA62" s="214" t="s">
        <v>497</v>
      </c>
      <c r="AB62" s="211"/>
      <c r="AC62" s="212"/>
      <c r="AD62" s="213"/>
      <c r="AE62" s="214" t="s">
        <v>543</v>
      </c>
      <c r="AF62" s="214" t="s">
        <v>543</v>
      </c>
      <c r="AG62" s="214" t="s">
        <v>497</v>
      </c>
      <c r="AH62" s="214" t="s">
        <v>543</v>
      </c>
      <c r="AI62" s="214" t="s">
        <v>543</v>
      </c>
      <c r="AJ62" s="214" t="s">
        <v>497</v>
      </c>
      <c r="AK62" s="211"/>
      <c r="AL62" s="212"/>
      <c r="AM62" s="213"/>
      <c r="AN62" s="214" t="s">
        <v>543</v>
      </c>
      <c r="AO62" s="214" t="s">
        <v>543</v>
      </c>
      <c r="AP62" s="214" t="s">
        <v>497</v>
      </c>
      <c r="AQ62" s="214" t="s">
        <v>543</v>
      </c>
      <c r="AR62" s="214" t="s">
        <v>543</v>
      </c>
      <c r="AS62" s="214" t="s">
        <v>497</v>
      </c>
      <c r="AT62" s="211"/>
      <c r="AU62" s="212"/>
      <c r="AV62" s="213"/>
      <c r="AW62" s="214" t="s">
        <v>543</v>
      </c>
      <c r="AX62" s="214" t="s">
        <v>543</v>
      </c>
      <c r="AY62" s="214" t="s">
        <v>497</v>
      </c>
      <c r="AZ62" s="214" t="s">
        <v>543</v>
      </c>
      <c r="BA62" s="214" t="s">
        <v>543</v>
      </c>
      <c r="BB62" s="214" t="s">
        <v>497</v>
      </c>
      <c r="BC62" s="74"/>
      <c r="BD62" s="74"/>
      <c r="BE62" s="74"/>
      <c r="BF62" s="74"/>
      <c r="BG62" s="74"/>
      <c r="BH62" s="74"/>
      <c r="BI62" s="74"/>
      <c r="BJ62" s="74"/>
      <c r="BK62" s="74"/>
      <c r="BL62" s="74"/>
      <c r="BM62" s="74"/>
      <c r="BN62" s="74"/>
      <c r="BO62" s="74"/>
    </row>
    <row r="63" spans="1:67" ht="18" customHeight="1">
      <c r="A63" s="317"/>
      <c r="B63" s="317" t="s">
        <v>664</v>
      </c>
      <c r="C63" s="318" t="s">
        <v>170</v>
      </c>
      <c r="D63" s="320">
        <v>0</v>
      </c>
      <c r="E63" s="222">
        <f>(D63+F63)</f>
        <v>0</v>
      </c>
      <c r="F63" s="320">
        <v>0</v>
      </c>
      <c r="G63" s="320">
        <v>0</v>
      </c>
      <c r="H63" s="222">
        <f>(G63+I63)</f>
        <v>0</v>
      </c>
      <c r="I63" s="320">
        <v>0</v>
      </c>
      <c r="J63" s="317"/>
      <c r="K63" s="317" t="s">
        <v>664</v>
      </c>
      <c r="L63" s="318" t="s">
        <v>170</v>
      </c>
      <c r="M63" s="320">
        <v>750</v>
      </c>
      <c r="N63" s="222">
        <f>(M63+O63)</f>
        <v>750</v>
      </c>
      <c r="O63" s="320">
        <v>0</v>
      </c>
      <c r="P63" s="320">
        <v>0</v>
      </c>
      <c r="Q63" s="222">
        <f>(P63+R63)</f>
        <v>0</v>
      </c>
      <c r="R63" s="320">
        <v>0</v>
      </c>
      <c r="S63" s="317"/>
      <c r="T63" s="317" t="s">
        <v>664</v>
      </c>
      <c r="U63" s="318" t="s">
        <v>170</v>
      </c>
      <c r="V63" s="222">
        <f>(M63-P63)</f>
        <v>750</v>
      </c>
      <c r="W63" s="222">
        <f>(V63+X63)</f>
        <v>750</v>
      </c>
      <c r="X63" s="222">
        <f>(O63-R63)</f>
        <v>0</v>
      </c>
      <c r="Y63" s="320">
        <v>0</v>
      </c>
      <c r="Z63" s="222">
        <f>(Y63+AA63)</f>
        <v>0</v>
      </c>
      <c r="AA63" s="320">
        <v>0</v>
      </c>
      <c r="AB63" s="317"/>
      <c r="AC63" s="317" t="s">
        <v>664</v>
      </c>
      <c r="AD63" s="318" t="s">
        <v>170</v>
      </c>
      <c r="AE63" s="320">
        <v>0</v>
      </c>
      <c r="AF63" s="222">
        <f>(AE63+AG63)</f>
        <v>0</v>
      </c>
      <c r="AG63" s="320">
        <v>0</v>
      </c>
      <c r="AH63" s="222">
        <f>(Y63-AE63)</f>
        <v>0</v>
      </c>
      <c r="AI63" s="222">
        <f>(AH63+AJ63)</f>
        <v>0</v>
      </c>
      <c r="AJ63" s="222">
        <f>(AA63-AG63)</f>
        <v>0</v>
      </c>
      <c r="AK63" s="317"/>
      <c r="AL63" s="317" t="s">
        <v>664</v>
      </c>
      <c r="AM63" s="318" t="s">
        <v>170</v>
      </c>
      <c r="AN63" s="320">
        <v>0</v>
      </c>
      <c r="AO63" s="222">
        <f>(AN63+AP63)</f>
        <v>0</v>
      </c>
      <c r="AP63" s="320">
        <v>0</v>
      </c>
      <c r="AQ63" s="320">
        <v>0</v>
      </c>
      <c r="AR63" s="222">
        <f>(AQ63+AS63)</f>
        <v>0</v>
      </c>
      <c r="AS63" s="320">
        <v>0</v>
      </c>
      <c r="AT63" s="317"/>
      <c r="AU63" s="317" t="s">
        <v>664</v>
      </c>
      <c r="AV63" s="318" t="s">
        <v>170</v>
      </c>
      <c r="AW63" s="222">
        <f aca="true" t="shared" si="77" ref="AW63:AW68">(D63+G63+M63+Y63+AN63+AQ63)</f>
        <v>750</v>
      </c>
      <c r="AX63" s="222">
        <f>(AW63+AY63)</f>
        <v>750</v>
      </c>
      <c r="AY63" s="222">
        <f aca="true" t="shared" si="78" ref="AY63:AY68">(F63+I63+O63+AA63+AP63+AS63)</f>
        <v>0</v>
      </c>
      <c r="AZ63" s="222">
        <f aca="true" t="shared" si="79" ref="AZ63:AZ68">(AE63+AN63+AQ63)</f>
        <v>0</v>
      </c>
      <c r="BA63" s="222">
        <f>(AZ63+BB63)</f>
        <v>0</v>
      </c>
      <c r="BB63" s="222">
        <f aca="true" t="shared" si="80" ref="BB63:BB68">(AG63+AP63+AS63)</f>
        <v>0</v>
      </c>
      <c r="BC63" s="480"/>
      <c r="BD63" s="480"/>
      <c r="BE63" s="74"/>
      <c r="BF63" s="74"/>
      <c r="BG63" s="74"/>
      <c r="BH63" s="74"/>
      <c r="BI63" s="74"/>
      <c r="BJ63" s="74"/>
      <c r="BK63" s="74"/>
      <c r="BL63" s="74"/>
      <c r="BM63" s="74"/>
      <c r="BN63" s="74"/>
      <c r="BO63" s="74"/>
    </row>
    <row r="64" spans="1:67" ht="18" customHeight="1">
      <c r="A64" s="317"/>
      <c r="B64" s="317" t="s">
        <v>665</v>
      </c>
      <c r="C64" s="319" t="s">
        <v>369</v>
      </c>
      <c r="D64" s="320">
        <v>81</v>
      </c>
      <c r="E64" s="222">
        <f aca="true" t="shared" si="81" ref="E64:E91">(D64+F64)</f>
        <v>171</v>
      </c>
      <c r="F64" s="320">
        <v>90</v>
      </c>
      <c r="G64" s="320">
        <v>0</v>
      </c>
      <c r="H64" s="222">
        <f aca="true" t="shared" si="82" ref="H64:H91">(G64+I64)</f>
        <v>0</v>
      </c>
      <c r="I64" s="320">
        <v>0</v>
      </c>
      <c r="J64" s="317"/>
      <c r="K64" s="317" t="s">
        <v>665</v>
      </c>
      <c r="L64" s="319" t="s">
        <v>369</v>
      </c>
      <c r="M64" s="320">
        <v>506</v>
      </c>
      <c r="N64" s="222">
        <f aca="true" t="shared" si="83" ref="N64:N91">(M64+O64)</f>
        <v>506</v>
      </c>
      <c r="O64" s="320">
        <v>0</v>
      </c>
      <c r="P64" s="320">
        <v>0</v>
      </c>
      <c r="Q64" s="222">
        <f aca="true" t="shared" si="84" ref="Q64:Q91">(P64+R64)</f>
        <v>0</v>
      </c>
      <c r="R64" s="320">
        <v>0</v>
      </c>
      <c r="S64" s="317"/>
      <c r="T64" s="317" t="s">
        <v>665</v>
      </c>
      <c r="U64" s="319" t="s">
        <v>369</v>
      </c>
      <c r="V64" s="222">
        <f aca="true" t="shared" si="85" ref="V64:V82">(M64-P64)</f>
        <v>506</v>
      </c>
      <c r="W64" s="222">
        <f aca="true" t="shared" si="86" ref="W64:W83">(V64+X64)</f>
        <v>506</v>
      </c>
      <c r="X64" s="222">
        <f aca="true" t="shared" si="87" ref="X64:X82">(O64-R64)</f>
        <v>0</v>
      </c>
      <c r="Y64" s="320">
        <v>785</v>
      </c>
      <c r="Z64" s="222">
        <f aca="true" t="shared" si="88" ref="Z64:Z91">(Y64+AA64)</f>
        <v>1185</v>
      </c>
      <c r="AA64" s="320">
        <v>400</v>
      </c>
      <c r="AB64" s="317"/>
      <c r="AC64" s="317" t="s">
        <v>665</v>
      </c>
      <c r="AD64" s="319" t="s">
        <v>369</v>
      </c>
      <c r="AE64" s="320">
        <v>0</v>
      </c>
      <c r="AF64" s="222">
        <f aca="true" t="shared" si="89" ref="AF64:AF91">(AE64+AG64)</f>
        <v>0</v>
      </c>
      <c r="AG64" s="320">
        <v>0</v>
      </c>
      <c r="AH64" s="222">
        <f aca="true" t="shared" si="90" ref="AH64:AH82">(Y64-AE64)</f>
        <v>785</v>
      </c>
      <c r="AI64" s="222">
        <f aca="true" t="shared" si="91" ref="AI64:AI82">(AH64+AJ64)</f>
        <v>1185</v>
      </c>
      <c r="AJ64" s="222">
        <f aca="true" t="shared" si="92" ref="AJ64:AJ82">(AA64-AG64)</f>
        <v>400</v>
      </c>
      <c r="AK64" s="317"/>
      <c r="AL64" s="317" t="s">
        <v>665</v>
      </c>
      <c r="AM64" s="319" t="s">
        <v>369</v>
      </c>
      <c r="AN64" s="320">
        <v>0</v>
      </c>
      <c r="AO64" s="222">
        <f aca="true" t="shared" si="93" ref="AO64:AO91">(AN64+AP64)</f>
        <v>0</v>
      </c>
      <c r="AP64" s="320">
        <v>0</v>
      </c>
      <c r="AQ64" s="320">
        <v>0</v>
      </c>
      <c r="AR64" s="222">
        <f aca="true" t="shared" si="94" ref="AR64:AR91">(AQ64+AS64)</f>
        <v>0</v>
      </c>
      <c r="AS64" s="320">
        <v>0</v>
      </c>
      <c r="AT64" s="317"/>
      <c r="AU64" s="317" t="s">
        <v>665</v>
      </c>
      <c r="AV64" s="319" t="s">
        <v>369</v>
      </c>
      <c r="AW64" s="222">
        <f t="shared" si="77"/>
        <v>1372</v>
      </c>
      <c r="AX64" s="222">
        <f aca="true" t="shared" si="95" ref="AX64:AX82">(AW64+AY64)</f>
        <v>1862</v>
      </c>
      <c r="AY64" s="222">
        <f t="shared" si="78"/>
        <v>490</v>
      </c>
      <c r="AZ64" s="222">
        <f t="shared" si="79"/>
        <v>0</v>
      </c>
      <c r="BA64" s="222">
        <f aca="true" t="shared" si="96" ref="BA64:BA82">(AZ64+BB64)</f>
        <v>0</v>
      </c>
      <c r="BB64" s="222">
        <f t="shared" si="80"/>
        <v>0</v>
      </c>
      <c r="BC64" s="480"/>
      <c r="BD64" s="480"/>
      <c r="BE64" s="74"/>
      <c r="BF64" s="74"/>
      <c r="BG64" s="74"/>
      <c r="BH64" s="74"/>
      <c r="BI64" s="74"/>
      <c r="BJ64" s="74"/>
      <c r="BK64" s="74"/>
      <c r="BL64" s="74"/>
      <c r="BM64" s="74"/>
      <c r="BN64" s="74"/>
      <c r="BO64" s="74"/>
    </row>
    <row r="65" spans="1:67" ht="18" customHeight="1">
      <c r="A65" s="317"/>
      <c r="B65" s="317" t="s">
        <v>666</v>
      </c>
      <c r="C65" s="319" t="s">
        <v>370</v>
      </c>
      <c r="D65" s="320">
        <v>0</v>
      </c>
      <c r="E65" s="222">
        <f t="shared" si="81"/>
        <v>0</v>
      </c>
      <c r="F65" s="320">
        <v>0</v>
      </c>
      <c r="G65" s="320">
        <v>0</v>
      </c>
      <c r="H65" s="222">
        <f t="shared" si="82"/>
        <v>0</v>
      </c>
      <c r="I65" s="320">
        <v>0</v>
      </c>
      <c r="J65" s="317"/>
      <c r="K65" s="317" t="s">
        <v>666</v>
      </c>
      <c r="L65" s="319" t="s">
        <v>370</v>
      </c>
      <c r="M65" s="320">
        <v>0</v>
      </c>
      <c r="N65" s="222">
        <f t="shared" si="83"/>
        <v>0</v>
      </c>
      <c r="O65" s="320">
        <v>0</v>
      </c>
      <c r="P65" s="320">
        <v>0</v>
      </c>
      <c r="Q65" s="222">
        <f t="shared" si="84"/>
        <v>0</v>
      </c>
      <c r="R65" s="320">
        <v>0</v>
      </c>
      <c r="S65" s="317"/>
      <c r="T65" s="317" t="s">
        <v>666</v>
      </c>
      <c r="U65" s="319" t="s">
        <v>370</v>
      </c>
      <c r="V65" s="222">
        <f t="shared" si="85"/>
        <v>0</v>
      </c>
      <c r="W65" s="222">
        <f t="shared" si="86"/>
        <v>0</v>
      </c>
      <c r="X65" s="222">
        <f t="shared" si="87"/>
        <v>0</v>
      </c>
      <c r="Y65" s="320">
        <v>686</v>
      </c>
      <c r="Z65" s="222">
        <f t="shared" si="88"/>
        <v>801</v>
      </c>
      <c r="AA65" s="320">
        <v>115</v>
      </c>
      <c r="AB65" s="317"/>
      <c r="AC65" s="317" t="s">
        <v>666</v>
      </c>
      <c r="AD65" s="319" t="s">
        <v>370</v>
      </c>
      <c r="AE65" s="320">
        <v>0</v>
      </c>
      <c r="AF65" s="222">
        <f t="shared" si="89"/>
        <v>0</v>
      </c>
      <c r="AG65" s="320">
        <v>0</v>
      </c>
      <c r="AH65" s="222">
        <f t="shared" si="90"/>
        <v>686</v>
      </c>
      <c r="AI65" s="222">
        <f t="shared" si="91"/>
        <v>801</v>
      </c>
      <c r="AJ65" s="222">
        <f t="shared" si="92"/>
        <v>115</v>
      </c>
      <c r="AK65" s="317"/>
      <c r="AL65" s="317" t="s">
        <v>666</v>
      </c>
      <c r="AM65" s="319" t="s">
        <v>370</v>
      </c>
      <c r="AN65" s="320">
        <v>0</v>
      </c>
      <c r="AO65" s="222">
        <f t="shared" si="93"/>
        <v>0</v>
      </c>
      <c r="AP65" s="320">
        <v>0</v>
      </c>
      <c r="AQ65" s="320">
        <v>0</v>
      </c>
      <c r="AR65" s="222">
        <f t="shared" si="94"/>
        <v>0</v>
      </c>
      <c r="AS65" s="320">
        <v>0</v>
      </c>
      <c r="AT65" s="317"/>
      <c r="AU65" s="317" t="s">
        <v>666</v>
      </c>
      <c r="AV65" s="319" t="s">
        <v>370</v>
      </c>
      <c r="AW65" s="222">
        <f t="shared" si="77"/>
        <v>686</v>
      </c>
      <c r="AX65" s="222">
        <f t="shared" si="95"/>
        <v>801</v>
      </c>
      <c r="AY65" s="222">
        <f t="shared" si="78"/>
        <v>115</v>
      </c>
      <c r="AZ65" s="222">
        <f t="shared" si="79"/>
        <v>0</v>
      </c>
      <c r="BA65" s="222">
        <f t="shared" si="96"/>
        <v>0</v>
      </c>
      <c r="BB65" s="222">
        <f t="shared" si="80"/>
        <v>0</v>
      </c>
      <c r="BC65" s="480"/>
      <c r="BD65" s="480"/>
      <c r="BE65" s="74"/>
      <c r="BF65" s="74"/>
      <c r="BG65" s="74"/>
      <c r="BH65" s="74"/>
      <c r="BI65" s="74"/>
      <c r="BJ65" s="74"/>
      <c r="BK65" s="74"/>
      <c r="BL65" s="74"/>
      <c r="BM65" s="74"/>
      <c r="BN65" s="74"/>
      <c r="BO65" s="74"/>
    </row>
    <row r="66" spans="1:67" ht="18" customHeight="1">
      <c r="A66" s="317"/>
      <c r="B66" s="317" t="s">
        <v>667</v>
      </c>
      <c r="C66" s="319" t="s">
        <v>696</v>
      </c>
      <c r="D66" s="320">
        <v>0</v>
      </c>
      <c r="E66" s="222">
        <f t="shared" si="81"/>
        <v>0</v>
      </c>
      <c r="F66" s="320">
        <v>0</v>
      </c>
      <c r="G66" s="320">
        <v>0</v>
      </c>
      <c r="H66" s="222">
        <f t="shared" si="82"/>
        <v>0</v>
      </c>
      <c r="I66" s="320">
        <v>0</v>
      </c>
      <c r="J66" s="317"/>
      <c r="K66" s="317" t="s">
        <v>667</v>
      </c>
      <c r="L66" s="319" t="s">
        <v>696</v>
      </c>
      <c r="M66" s="320">
        <v>0</v>
      </c>
      <c r="N66" s="222">
        <f t="shared" si="83"/>
        <v>0</v>
      </c>
      <c r="O66" s="320">
        <v>0</v>
      </c>
      <c r="P66" s="320">
        <v>0</v>
      </c>
      <c r="Q66" s="222">
        <f t="shared" si="84"/>
        <v>0</v>
      </c>
      <c r="R66" s="320">
        <v>0</v>
      </c>
      <c r="S66" s="317"/>
      <c r="T66" s="317" t="s">
        <v>667</v>
      </c>
      <c r="U66" s="319" t="s">
        <v>696</v>
      </c>
      <c r="V66" s="222">
        <f t="shared" si="85"/>
        <v>0</v>
      </c>
      <c r="W66" s="222">
        <f t="shared" si="86"/>
        <v>0</v>
      </c>
      <c r="X66" s="222">
        <f t="shared" si="87"/>
        <v>0</v>
      </c>
      <c r="Y66" s="320">
        <v>130</v>
      </c>
      <c r="Z66" s="222">
        <f t="shared" si="88"/>
        <v>130</v>
      </c>
      <c r="AA66" s="320">
        <v>0</v>
      </c>
      <c r="AB66" s="317"/>
      <c r="AC66" s="317" t="s">
        <v>667</v>
      </c>
      <c r="AD66" s="319" t="s">
        <v>696</v>
      </c>
      <c r="AE66" s="320">
        <v>0</v>
      </c>
      <c r="AF66" s="222">
        <f t="shared" si="89"/>
        <v>0</v>
      </c>
      <c r="AG66" s="320">
        <v>0</v>
      </c>
      <c r="AH66" s="222">
        <f t="shared" si="90"/>
        <v>130</v>
      </c>
      <c r="AI66" s="222">
        <f t="shared" si="91"/>
        <v>130</v>
      </c>
      <c r="AJ66" s="222">
        <f t="shared" si="92"/>
        <v>0</v>
      </c>
      <c r="AK66" s="317"/>
      <c r="AL66" s="317" t="s">
        <v>667</v>
      </c>
      <c r="AM66" s="319" t="s">
        <v>696</v>
      </c>
      <c r="AN66" s="320">
        <v>0</v>
      </c>
      <c r="AO66" s="222">
        <f t="shared" si="93"/>
        <v>0</v>
      </c>
      <c r="AP66" s="320">
        <v>0</v>
      </c>
      <c r="AQ66" s="320">
        <v>0</v>
      </c>
      <c r="AR66" s="222">
        <f t="shared" si="94"/>
        <v>0</v>
      </c>
      <c r="AS66" s="320">
        <v>0</v>
      </c>
      <c r="AT66" s="317"/>
      <c r="AU66" s="317" t="s">
        <v>667</v>
      </c>
      <c r="AV66" s="319" t="s">
        <v>696</v>
      </c>
      <c r="AW66" s="222">
        <f t="shared" si="77"/>
        <v>130</v>
      </c>
      <c r="AX66" s="222">
        <f t="shared" si="95"/>
        <v>130</v>
      </c>
      <c r="AY66" s="222">
        <f t="shared" si="78"/>
        <v>0</v>
      </c>
      <c r="AZ66" s="222">
        <f t="shared" si="79"/>
        <v>0</v>
      </c>
      <c r="BA66" s="222">
        <f t="shared" si="96"/>
        <v>0</v>
      </c>
      <c r="BB66" s="222">
        <f t="shared" si="80"/>
        <v>0</v>
      </c>
      <c r="BC66" s="480"/>
      <c r="BD66" s="480"/>
      <c r="BE66" s="74"/>
      <c r="BF66" s="74"/>
      <c r="BG66" s="74"/>
      <c r="BH66" s="74"/>
      <c r="BI66" s="74"/>
      <c r="BJ66" s="74"/>
      <c r="BK66" s="74"/>
      <c r="BL66" s="74"/>
      <c r="BM66" s="74"/>
      <c r="BN66" s="74"/>
      <c r="BO66" s="74"/>
    </row>
    <row r="67" spans="1:67" ht="18" customHeight="1">
      <c r="A67" s="317"/>
      <c r="B67" s="317" t="s">
        <v>668</v>
      </c>
      <c r="C67" s="319" t="s">
        <v>697</v>
      </c>
      <c r="D67" s="483">
        <v>0</v>
      </c>
      <c r="E67" s="222">
        <f t="shared" si="81"/>
        <v>0</v>
      </c>
      <c r="F67" s="320">
        <v>0</v>
      </c>
      <c r="G67" s="320">
        <v>0</v>
      </c>
      <c r="H67" s="222">
        <f t="shared" si="82"/>
        <v>0</v>
      </c>
      <c r="I67" s="320">
        <v>0</v>
      </c>
      <c r="J67" s="317"/>
      <c r="K67" s="317" t="s">
        <v>668</v>
      </c>
      <c r="L67" s="319" t="s">
        <v>697</v>
      </c>
      <c r="M67" s="320">
        <v>0</v>
      </c>
      <c r="N67" s="222">
        <f t="shared" si="83"/>
        <v>0</v>
      </c>
      <c r="O67" s="320">
        <v>0</v>
      </c>
      <c r="P67" s="320">
        <v>0</v>
      </c>
      <c r="Q67" s="222">
        <f t="shared" si="84"/>
        <v>0</v>
      </c>
      <c r="R67" s="320">
        <v>0</v>
      </c>
      <c r="S67" s="317"/>
      <c r="T67" s="317" t="s">
        <v>668</v>
      </c>
      <c r="U67" s="319" t="s">
        <v>697</v>
      </c>
      <c r="V67" s="222">
        <f t="shared" si="85"/>
        <v>0</v>
      </c>
      <c r="W67" s="222">
        <f t="shared" si="86"/>
        <v>0</v>
      </c>
      <c r="X67" s="222">
        <f t="shared" si="87"/>
        <v>0</v>
      </c>
      <c r="Y67" s="320">
        <v>1127</v>
      </c>
      <c r="Z67" s="222">
        <f t="shared" si="88"/>
        <v>1561</v>
      </c>
      <c r="AA67" s="320">
        <v>434</v>
      </c>
      <c r="AB67" s="317"/>
      <c r="AC67" s="317" t="s">
        <v>668</v>
      </c>
      <c r="AD67" s="319" t="s">
        <v>697</v>
      </c>
      <c r="AE67" s="320">
        <v>0</v>
      </c>
      <c r="AF67" s="222">
        <f t="shared" si="89"/>
        <v>0</v>
      </c>
      <c r="AG67" s="320">
        <v>0</v>
      </c>
      <c r="AH67" s="222">
        <f t="shared" si="90"/>
        <v>1127</v>
      </c>
      <c r="AI67" s="222">
        <f t="shared" si="91"/>
        <v>1561</v>
      </c>
      <c r="AJ67" s="222">
        <f t="shared" si="92"/>
        <v>434</v>
      </c>
      <c r="AK67" s="317"/>
      <c r="AL67" s="317" t="s">
        <v>668</v>
      </c>
      <c r="AM67" s="319" t="s">
        <v>697</v>
      </c>
      <c r="AN67" s="320">
        <v>0</v>
      </c>
      <c r="AO67" s="222">
        <f t="shared" si="93"/>
        <v>0</v>
      </c>
      <c r="AP67" s="320">
        <v>0</v>
      </c>
      <c r="AQ67" s="320">
        <v>0</v>
      </c>
      <c r="AR67" s="222">
        <f t="shared" si="94"/>
        <v>0</v>
      </c>
      <c r="AS67" s="320">
        <v>0</v>
      </c>
      <c r="AT67" s="317"/>
      <c r="AU67" s="317" t="s">
        <v>668</v>
      </c>
      <c r="AV67" s="319" t="s">
        <v>697</v>
      </c>
      <c r="AW67" s="222">
        <f t="shared" si="77"/>
        <v>1127</v>
      </c>
      <c r="AX67" s="222">
        <f t="shared" si="95"/>
        <v>1561</v>
      </c>
      <c r="AY67" s="222">
        <f t="shared" si="78"/>
        <v>434</v>
      </c>
      <c r="AZ67" s="222">
        <f t="shared" si="79"/>
        <v>0</v>
      </c>
      <c r="BA67" s="222">
        <f t="shared" si="96"/>
        <v>0</v>
      </c>
      <c r="BB67" s="222">
        <f t="shared" si="80"/>
        <v>0</v>
      </c>
      <c r="BC67" s="480"/>
      <c r="BD67" s="480"/>
      <c r="BE67" s="74"/>
      <c r="BF67" s="74"/>
      <c r="BG67" s="74"/>
      <c r="BH67" s="74"/>
      <c r="BI67" s="74"/>
      <c r="BJ67" s="74"/>
      <c r="BK67" s="74"/>
      <c r="BL67" s="74"/>
      <c r="BM67" s="74"/>
      <c r="BN67" s="74"/>
      <c r="BO67" s="74"/>
    </row>
    <row r="68" spans="1:67" ht="18" customHeight="1">
      <c r="A68" s="317"/>
      <c r="B68" s="317" t="s">
        <v>669</v>
      </c>
      <c r="C68" s="319" t="s">
        <v>698</v>
      </c>
      <c r="D68" s="320">
        <v>0</v>
      </c>
      <c r="E68" s="222">
        <f t="shared" si="81"/>
        <v>0</v>
      </c>
      <c r="F68" s="320">
        <v>0</v>
      </c>
      <c r="G68" s="320">
        <v>0</v>
      </c>
      <c r="H68" s="222">
        <f t="shared" si="82"/>
        <v>0</v>
      </c>
      <c r="I68" s="320">
        <v>0</v>
      </c>
      <c r="J68" s="317"/>
      <c r="K68" s="317" t="s">
        <v>669</v>
      </c>
      <c r="L68" s="319" t="s">
        <v>698</v>
      </c>
      <c r="M68" s="320">
        <v>0</v>
      </c>
      <c r="N68" s="222">
        <f t="shared" si="83"/>
        <v>0</v>
      </c>
      <c r="O68" s="320">
        <v>0</v>
      </c>
      <c r="P68" s="320">
        <v>0</v>
      </c>
      <c r="Q68" s="222">
        <f t="shared" si="84"/>
        <v>0</v>
      </c>
      <c r="R68" s="320">
        <v>0</v>
      </c>
      <c r="S68" s="317"/>
      <c r="T68" s="317" t="s">
        <v>669</v>
      </c>
      <c r="U68" s="319" t="s">
        <v>698</v>
      </c>
      <c r="V68" s="222">
        <f t="shared" si="85"/>
        <v>0</v>
      </c>
      <c r="W68" s="222">
        <f t="shared" si="86"/>
        <v>0</v>
      </c>
      <c r="X68" s="222">
        <f t="shared" si="87"/>
        <v>0</v>
      </c>
      <c r="Y68" s="320">
        <v>20</v>
      </c>
      <c r="Z68" s="222">
        <f t="shared" si="88"/>
        <v>20</v>
      </c>
      <c r="AA68" s="320">
        <v>0</v>
      </c>
      <c r="AB68" s="317"/>
      <c r="AC68" s="317" t="s">
        <v>669</v>
      </c>
      <c r="AD68" s="319" t="s">
        <v>698</v>
      </c>
      <c r="AE68" s="320">
        <v>0</v>
      </c>
      <c r="AF68" s="222">
        <f t="shared" si="89"/>
        <v>0</v>
      </c>
      <c r="AG68" s="320">
        <v>0</v>
      </c>
      <c r="AH68" s="222">
        <f t="shared" si="90"/>
        <v>20</v>
      </c>
      <c r="AI68" s="222">
        <f t="shared" si="91"/>
        <v>20</v>
      </c>
      <c r="AJ68" s="222">
        <f t="shared" si="92"/>
        <v>0</v>
      </c>
      <c r="AK68" s="317"/>
      <c r="AL68" s="317" t="s">
        <v>669</v>
      </c>
      <c r="AM68" s="319" t="s">
        <v>698</v>
      </c>
      <c r="AN68" s="320">
        <v>0</v>
      </c>
      <c r="AO68" s="222">
        <f t="shared" si="93"/>
        <v>0</v>
      </c>
      <c r="AP68" s="320">
        <v>0</v>
      </c>
      <c r="AQ68" s="320">
        <v>0</v>
      </c>
      <c r="AR68" s="222">
        <f t="shared" si="94"/>
        <v>0</v>
      </c>
      <c r="AS68" s="320">
        <v>0</v>
      </c>
      <c r="AT68" s="317"/>
      <c r="AU68" s="317" t="s">
        <v>669</v>
      </c>
      <c r="AV68" s="319" t="s">
        <v>698</v>
      </c>
      <c r="AW68" s="222">
        <f t="shared" si="77"/>
        <v>20</v>
      </c>
      <c r="AX68" s="222">
        <f t="shared" si="95"/>
        <v>20</v>
      </c>
      <c r="AY68" s="222">
        <f t="shared" si="78"/>
        <v>0</v>
      </c>
      <c r="AZ68" s="222">
        <f t="shared" si="79"/>
        <v>0</v>
      </c>
      <c r="BA68" s="222">
        <f t="shared" si="96"/>
        <v>0</v>
      </c>
      <c r="BB68" s="222">
        <f t="shared" si="80"/>
        <v>0</v>
      </c>
      <c r="BC68" s="480"/>
      <c r="BD68" s="480"/>
      <c r="BE68" s="74"/>
      <c r="BF68" s="74"/>
      <c r="BG68" s="74"/>
      <c r="BH68" s="74"/>
      <c r="BI68" s="74"/>
      <c r="BJ68" s="74"/>
      <c r="BK68" s="74"/>
      <c r="BL68" s="74"/>
      <c r="BM68" s="74"/>
      <c r="BN68" s="74"/>
      <c r="BO68" s="74"/>
    </row>
    <row r="69" spans="1:67" ht="18" customHeight="1">
      <c r="A69" s="317"/>
      <c r="B69" s="317" t="s">
        <v>670</v>
      </c>
      <c r="C69" s="319" t="s">
        <v>136</v>
      </c>
      <c r="D69" s="320">
        <v>0</v>
      </c>
      <c r="E69" s="222">
        <f t="shared" si="81"/>
        <v>0</v>
      </c>
      <c r="F69" s="320">
        <v>0</v>
      </c>
      <c r="G69" s="320">
        <v>0</v>
      </c>
      <c r="H69" s="222">
        <f t="shared" si="82"/>
        <v>0</v>
      </c>
      <c r="I69" s="320">
        <v>0</v>
      </c>
      <c r="J69" s="317"/>
      <c r="K69" s="317" t="s">
        <v>670</v>
      </c>
      <c r="L69" s="319" t="s">
        <v>136</v>
      </c>
      <c r="M69" s="320">
        <v>0</v>
      </c>
      <c r="N69" s="222">
        <f t="shared" si="83"/>
        <v>0</v>
      </c>
      <c r="O69" s="320">
        <v>0</v>
      </c>
      <c r="P69" s="320">
        <v>0</v>
      </c>
      <c r="Q69" s="222">
        <f t="shared" si="84"/>
        <v>0</v>
      </c>
      <c r="R69" s="320">
        <v>0</v>
      </c>
      <c r="S69" s="317"/>
      <c r="T69" s="317" t="s">
        <v>670</v>
      </c>
      <c r="U69" s="319" t="s">
        <v>136</v>
      </c>
      <c r="V69" s="222">
        <f>(M69-P69)</f>
        <v>0</v>
      </c>
      <c r="W69" s="222">
        <f>(V69+X69)</f>
        <v>0</v>
      </c>
      <c r="X69" s="222">
        <f>(O69-R69)</f>
        <v>0</v>
      </c>
      <c r="Y69" s="320">
        <v>0</v>
      </c>
      <c r="Z69" s="222">
        <f t="shared" si="88"/>
        <v>50</v>
      </c>
      <c r="AA69" s="320">
        <v>50</v>
      </c>
      <c r="AB69" s="317"/>
      <c r="AC69" s="317" t="s">
        <v>670</v>
      </c>
      <c r="AD69" s="319" t="s">
        <v>136</v>
      </c>
      <c r="AE69" s="320">
        <v>0</v>
      </c>
      <c r="AF69" s="222">
        <f t="shared" si="89"/>
        <v>0</v>
      </c>
      <c r="AG69" s="320">
        <v>0</v>
      </c>
      <c r="AH69" s="222">
        <f>(Y69-AE69)</f>
        <v>0</v>
      </c>
      <c r="AI69" s="222">
        <f>(AH69+AJ69)</f>
        <v>50</v>
      </c>
      <c r="AJ69" s="222">
        <f>(AA69-AG69)</f>
        <v>50</v>
      </c>
      <c r="AK69" s="317"/>
      <c r="AL69" s="317" t="s">
        <v>670</v>
      </c>
      <c r="AM69" s="319" t="s">
        <v>136</v>
      </c>
      <c r="AN69" s="320">
        <v>0</v>
      </c>
      <c r="AO69" s="222">
        <f t="shared" si="93"/>
        <v>0</v>
      </c>
      <c r="AP69" s="320">
        <v>0</v>
      </c>
      <c r="AQ69" s="320">
        <v>0</v>
      </c>
      <c r="AR69" s="222">
        <f t="shared" si="94"/>
        <v>0</v>
      </c>
      <c r="AS69" s="320">
        <v>0</v>
      </c>
      <c r="AT69" s="317"/>
      <c r="AU69" s="317" t="s">
        <v>670</v>
      </c>
      <c r="AV69" s="319" t="s">
        <v>136</v>
      </c>
      <c r="AW69" s="222">
        <f>(D69+G69+M69+Y69+AN69+AQ69)</f>
        <v>0</v>
      </c>
      <c r="AX69" s="222">
        <f>(AW69+AY69)</f>
        <v>50</v>
      </c>
      <c r="AY69" s="222">
        <f>(F69+I69+O69+AA69+AP69+AS69)</f>
        <v>50</v>
      </c>
      <c r="AZ69" s="222">
        <f>(AE69+AN69+AQ69)</f>
        <v>0</v>
      </c>
      <c r="BA69" s="222">
        <f>(AZ69+BB69)</f>
        <v>0</v>
      </c>
      <c r="BB69" s="222">
        <f>(AG69+AP69+AS69)</f>
        <v>0</v>
      </c>
      <c r="BC69" s="480"/>
      <c r="BD69" s="480"/>
      <c r="BE69" s="74"/>
      <c r="BF69" s="74"/>
      <c r="BG69" s="74"/>
      <c r="BH69" s="74"/>
      <c r="BI69" s="74"/>
      <c r="BJ69" s="74"/>
      <c r="BK69" s="74"/>
      <c r="BL69" s="74"/>
      <c r="BM69" s="74"/>
      <c r="BN69" s="74"/>
      <c r="BO69" s="74"/>
    </row>
    <row r="70" spans="1:67" ht="18" customHeight="1">
      <c r="A70" s="317"/>
      <c r="B70" s="317" t="s">
        <v>671</v>
      </c>
      <c r="C70" s="319" t="s">
        <v>699</v>
      </c>
      <c r="D70" s="320">
        <v>0</v>
      </c>
      <c r="E70" s="222">
        <f t="shared" si="81"/>
        <v>0</v>
      </c>
      <c r="F70" s="320">
        <v>0</v>
      </c>
      <c r="G70" s="320">
        <v>0</v>
      </c>
      <c r="H70" s="222">
        <f t="shared" si="82"/>
        <v>0</v>
      </c>
      <c r="I70" s="320">
        <v>0</v>
      </c>
      <c r="J70" s="317"/>
      <c r="K70" s="317" t="s">
        <v>671</v>
      </c>
      <c r="L70" s="319" t="s">
        <v>699</v>
      </c>
      <c r="M70" s="320">
        <v>0</v>
      </c>
      <c r="N70" s="222">
        <f t="shared" si="83"/>
        <v>58</v>
      </c>
      <c r="O70" s="320">
        <v>58</v>
      </c>
      <c r="P70" s="320">
        <v>0</v>
      </c>
      <c r="Q70" s="222">
        <f t="shared" si="84"/>
        <v>0</v>
      </c>
      <c r="R70" s="320">
        <v>0</v>
      </c>
      <c r="S70" s="317"/>
      <c r="T70" s="317" t="s">
        <v>671</v>
      </c>
      <c r="U70" s="319" t="s">
        <v>699</v>
      </c>
      <c r="V70" s="222">
        <f t="shared" si="85"/>
        <v>0</v>
      </c>
      <c r="W70" s="222">
        <f t="shared" si="86"/>
        <v>58</v>
      </c>
      <c r="X70" s="222">
        <f t="shared" si="87"/>
        <v>58</v>
      </c>
      <c r="Y70" s="320">
        <v>95</v>
      </c>
      <c r="Z70" s="222">
        <f t="shared" si="88"/>
        <v>120</v>
      </c>
      <c r="AA70" s="320">
        <v>25</v>
      </c>
      <c r="AB70" s="317"/>
      <c r="AC70" s="317" t="s">
        <v>671</v>
      </c>
      <c r="AD70" s="319" t="s">
        <v>699</v>
      </c>
      <c r="AE70" s="320">
        <v>0</v>
      </c>
      <c r="AF70" s="222">
        <f t="shared" si="89"/>
        <v>0</v>
      </c>
      <c r="AG70" s="320">
        <v>0</v>
      </c>
      <c r="AH70" s="222">
        <f t="shared" si="90"/>
        <v>95</v>
      </c>
      <c r="AI70" s="222">
        <f t="shared" si="91"/>
        <v>120</v>
      </c>
      <c r="AJ70" s="222">
        <f t="shared" si="92"/>
        <v>25</v>
      </c>
      <c r="AK70" s="317"/>
      <c r="AL70" s="317" t="s">
        <v>671</v>
      </c>
      <c r="AM70" s="319" t="s">
        <v>699</v>
      </c>
      <c r="AN70" s="320">
        <v>0</v>
      </c>
      <c r="AO70" s="222">
        <f t="shared" si="93"/>
        <v>0</v>
      </c>
      <c r="AP70" s="320">
        <v>0</v>
      </c>
      <c r="AQ70" s="320">
        <v>0</v>
      </c>
      <c r="AR70" s="222">
        <f t="shared" si="94"/>
        <v>0</v>
      </c>
      <c r="AS70" s="320">
        <v>0</v>
      </c>
      <c r="AT70" s="317"/>
      <c r="AU70" s="317" t="s">
        <v>671</v>
      </c>
      <c r="AV70" s="319" t="s">
        <v>699</v>
      </c>
      <c r="AW70" s="222">
        <f aca="true" t="shared" si="97" ref="AW70:AW82">(D70+G70+M70+Y70+AN70+AQ70)</f>
        <v>95</v>
      </c>
      <c r="AX70" s="222">
        <f t="shared" si="95"/>
        <v>178</v>
      </c>
      <c r="AY70" s="222">
        <f aca="true" t="shared" si="98" ref="AY70:AY82">(F70+I70+O70+AA70+AP70+AS70)</f>
        <v>83</v>
      </c>
      <c r="AZ70" s="222">
        <f aca="true" t="shared" si="99" ref="AZ70:AZ82">(AE70+AN70+AQ70)</f>
        <v>0</v>
      </c>
      <c r="BA70" s="222">
        <f t="shared" si="96"/>
        <v>0</v>
      </c>
      <c r="BB70" s="222">
        <f aca="true" t="shared" si="100" ref="BB70:BB82">(AG70+AP70+AS70)</f>
        <v>0</v>
      </c>
      <c r="BC70" s="480"/>
      <c r="BD70" s="480"/>
      <c r="BE70" s="74"/>
      <c r="BF70" s="74"/>
      <c r="BG70" s="74"/>
      <c r="BH70" s="74"/>
      <c r="BI70" s="74"/>
      <c r="BJ70" s="74"/>
      <c r="BK70" s="74"/>
      <c r="BL70" s="74"/>
      <c r="BM70" s="74"/>
      <c r="BN70" s="74"/>
      <c r="BO70" s="74"/>
    </row>
    <row r="71" spans="1:67" ht="18" customHeight="1">
      <c r="A71" s="317"/>
      <c r="B71" s="317" t="s">
        <v>691</v>
      </c>
      <c r="C71" s="319" t="s">
        <v>700</v>
      </c>
      <c r="D71" s="320">
        <v>0</v>
      </c>
      <c r="E71" s="222">
        <f t="shared" si="81"/>
        <v>0</v>
      </c>
      <c r="F71" s="320">
        <v>0</v>
      </c>
      <c r="G71" s="320">
        <v>0</v>
      </c>
      <c r="H71" s="222">
        <f t="shared" si="82"/>
        <v>0</v>
      </c>
      <c r="I71" s="320">
        <v>0</v>
      </c>
      <c r="J71" s="317"/>
      <c r="K71" s="317" t="s">
        <v>691</v>
      </c>
      <c r="L71" s="319" t="s">
        <v>700</v>
      </c>
      <c r="M71" s="320">
        <v>0</v>
      </c>
      <c r="N71" s="222">
        <f t="shared" si="83"/>
        <v>0</v>
      </c>
      <c r="O71" s="320">
        <v>0</v>
      </c>
      <c r="P71" s="320">
        <v>0</v>
      </c>
      <c r="Q71" s="222">
        <f t="shared" si="84"/>
        <v>0</v>
      </c>
      <c r="R71" s="320">
        <v>0</v>
      </c>
      <c r="S71" s="317"/>
      <c r="T71" s="317" t="s">
        <v>691</v>
      </c>
      <c r="U71" s="319" t="s">
        <v>700</v>
      </c>
      <c r="V71" s="222">
        <f t="shared" si="85"/>
        <v>0</v>
      </c>
      <c r="W71" s="222">
        <f t="shared" si="86"/>
        <v>0</v>
      </c>
      <c r="X71" s="222">
        <f t="shared" si="87"/>
        <v>0</v>
      </c>
      <c r="Y71" s="320">
        <v>60</v>
      </c>
      <c r="Z71" s="222">
        <f t="shared" si="88"/>
        <v>235</v>
      </c>
      <c r="AA71" s="320">
        <v>175</v>
      </c>
      <c r="AB71" s="317"/>
      <c r="AC71" s="317" t="s">
        <v>691</v>
      </c>
      <c r="AD71" s="319" t="s">
        <v>700</v>
      </c>
      <c r="AE71" s="320">
        <v>0</v>
      </c>
      <c r="AF71" s="222">
        <f t="shared" si="89"/>
        <v>0</v>
      </c>
      <c r="AG71" s="320">
        <v>0</v>
      </c>
      <c r="AH71" s="222">
        <f t="shared" si="90"/>
        <v>60</v>
      </c>
      <c r="AI71" s="222">
        <f t="shared" si="91"/>
        <v>235</v>
      </c>
      <c r="AJ71" s="222">
        <f t="shared" si="92"/>
        <v>175</v>
      </c>
      <c r="AK71" s="317"/>
      <c r="AL71" s="317" t="s">
        <v>691</v>
      </c>
      <c r="AM71" s="319" t="s">
        <v>700</v>
      </c>
      <c r="AN71" s="320">
        <v>0</v>
      </c>
      <c r="AO71" s="222">
        <f t="shared" si="93"/>
        <v>0</v>
      </c>
      <c r="AP71" s="320">
        <v>0</v>
      </c>
      <c r="AQ71" s="320">
        <v>0</v>
      </c>
      <c r="AR71" s="222">
        <f t="shared" si="94"/>
        <v>0</v>
      </c>
      <c r="AS71" s="320">
        <v>0</v>
      </c>
      <c r="AT71" s="317"/>
      <c r="AU71" s="317" t="s">
        <v>691</v>
      </c>
      <c r="AV71" s="319" t="s">
        <v>700</v>
      </c>
      <c r="AW71" s="222">
        <f t="shared" si="97"/>
        <v>60</v>
      </c>
      <c r="AX71" s="222">
        <f t="shared" si="95"/>
        <v>235</v>
      </c>
      <c r="AY71" s="222">
        <f t="shared" si="98"/>
        <v>175</v>
      </c>
      <c r="AZ71" s="222">
        <f t="shared" si="99"/>
        <v>0</v>
      </c>
      <c r="BA71" s="222">
        <f t="shared" si="96"/>
        <v>0</v>
      </c>
      <c r="BB71" s="222">
        <f t="shared" si="100"/>
        <v>0</v>
      </c>
      <c r="BC71" s="480"/>
      <c r="BD71" s="480"/>
      <c r="BE71" s="74"/>
      <c r="BF71" s="74"/>
      <c r="BG71" s="74"/>
      <c r="BH71" s="74"/>
      <c r="BI71" s="74"/>
      <c r="BJ71" s="74"/>
      <c r="BK71" s="74"/>
      <c r="BL71" s="74"/>
      <c r="BM71" s="74"/>
      <c r="BN71" s="74"/>
      <c r="BO71" s="74"/>
    </row>
    <row r="72" spans="1:67" ht="18" customHeight="1">
      <c r="A72" s="317"/>
      <c r="B72" s="317" t="s">
        <v>692</v>
      </c>
      <c r="C72" s="318" t="s">
        <v>701</v>
      </c>
      <c r="D72" s="320">
        <v>195</v>
      </c>
      <c r="E72" s="222">
        <f t="shared" si="81"/>
        <v>345</v>
      </c>
      <c r="F72" s="320">
        <v>150</v>
      </c>
      <c r="G72" s="320">
        <v>0</v>
      </c>
      <c r="H72" s="222">
        <f t="shared" si="82"/>
        <v>0</v>
      </c>
      <c r="I72" s="320">
        <v>0</v>
      </c>
      <c r="J72" s="317"/>
      <c r="K72" s="317" t="s">
        <v>692</v>
      </c>
      <c r="L72" s="318" t="s">
        <v>701</v>
      </c>
      <c r="M72" s="320">
        <v>0</v>
      </c>
      <c r="N72" s="222">
        <f t="shared" si="83"/>
        <v>0</v>
      </c>
      <c r="O72" s="320">
        <v>0</v>
      </c>
      <c r="P72" s="320">
        <v>0</v>
      </c>
      <c r="Q72" s="222">
        <f t="shared" si="84"/>
        <v>0</v>
      </c>
      <c r="R72" s="320">
        <v>0</v>
      </c>
      <c r="S72" s="317"/>
      <c r="T72" s="317" t="s">
        <v>692</v>
      </c>
      <c r="U72" s="318" t="s">
        <v>701</v>
      </c>
      <c r="V72" s="222">
        <f t="shared" si="85"/>
        <v>0</v>
      </c>
      <c r="W72" s="222">
        <f t="shared" si="86"/>
        <v>0</v>
      </c>
      <c r="X72" s="222">
        <f t="shared" si="87"/>
        <v>0</v>
      </c>
      <c r="Y72" s="320">
        <v>2934</v>
      </c>
      <c r="Z72" s="222">
        <f t="shared" si="88"/>
        <v>5184</v>
      </c>
      <c r="AA72" s="320">
        <v>2250</v>
      </c>
      <c r="AB72" s="317"/>
      <c r="AC72" s="317" t="s">
        <v>692</v>
      </c>
      <c r="AD72" s="318" t="s">
        <v>701</v>
      </c>
      <c r="AE72" s="320">
        <v>0</v>
      </c>
      <c r="AF72" s="222">
        <f t="shared" si="89"/>
        <v>0</v>
      </c>
      <c r="AG72" s="320">
        <v>0</v>
      </c>
      <c r="AH72" s="222">
        <f t="shared" si="90"/>
        <v>2934</v>
      </c>
      <c r="AI72" s="222">
        <f t="shared" si="91"/>
        <v>5184</v>
      </c>
      <c r="AJ72" s="222">
        <f t="shared" si="92"/>
        <v>2250</v>
      </c>
      <c r="AK72" s="317"/>
      <c r="AL72" s="317" t="s">
        <v>692</v>
      </c>
      <c r="AM72" s="318" t="s">
        <v>701</v>
      </c>
      <c r="AN72" s="320">
        <v>0</v>
      </c>
      <c r="AO72" s="222">
        <f t="shared" si="93"/>
        <v>0</v>
      </c>
      <c r="AP72" s="320">
        <v>0</v>
      </c>
      <c r="AQ72" s="320">
        <v>0</v>
      </c>
      <c r="AR72" s="222">
        <f t="shared" si="94"/>
        <v>0</v>
      </c>
      <c r="AS72" s="320">
        <v>0</v>
      </c>
      <c r="AT72" s="317"/>
      <c r="AU72" s="317" t="s">
        <v>692</v>
      </c>
      <c r="AV72" s="318" t="s">
        <v>701</v>
      </c>
      <c r="AW72" s="222">
        <f t="shared" si="97"/>
        <v>3129</v>
      </c>
      <c r="AX72" s="222">
        <f t="shared" si="95"/>
        <v>5529</v>
      </c>
      <c r="AY72" s="222">
        <f t="shared" si="98"/>
        <v>2400</v>
      </c>
      <c r="AZ72" s="222">
        <f t="shared" si="99"/>
        <v>0</v>
      </c>
      <c r="BA72" s="222">
        <f t="shared" si="96"/>
        <v>0</v>
      </c>
      <c r="BB72" s="222">
        <f t="shared" si="100"/>
        <v>0</v>
      </c>
      <c r="BC72" s="480"/>
      <c r="BD72" s="480"/>
      <c r="BE72" s="74"/>
      <c r="BF72" s="74"/>
      <c r="BG72" s="74"/>
      <c r="BH72" s="74"/>
      <c r="BI72" s="74"/>
      <c r="BJ72" s="74"/>
      <c r="BK72" s="74"/>
      <c r="BL72" s="74"/>
      <c r="BM72" s="74"/>
      <c r="BN72" s="74"/>
      <c r="BO72" s="74"/>
    </row>
    <row r="73" spans="1:67" ht="18" customHeight="1">
      <c r="A73" s="317"/>
      <c r="B73" s="317" t="s">
        <v>693</v>
      </c>
      <c r="C73" s="318" t="s">
        <v>702</v>
      </c>
      <c r="D73" s="320">
        <v>333</v>
      </c>
      <c r="E73" s="222">
        <f t="shared" si="81"/>
        <v>344</v>
      </c>
      <c r="F73" s="320">
        <v>11</v>
      </c>
      <c r="G73" s="320">
        <v>0</v>
      </c>
      <c r="H73" s="222">
        <f t="shared" si="82"/>
        <v>0</v>
      </c>
      <c r="I73" s="320">
        <v>0</v>
      </c>
      <c r="J73" s="317"/>
      <c r="K73" s="317" t="s">
        <v>693</v>
      </c>
      <c r="L73" s="318" t="s">
        <v>702</v>
      </c>
      <c r="M73" s="320">
        <v>382</v>
      </c>
      <c r="N73" s="222">
        <f t="shared" si="83"/>
        <v>502</v>
      </c>
      <c r="O73" s="320">
        <v>120</v>
      </c>
      <c r="P73" s="320">
        <v>0</v>
      </c>
      <c r="Q73" s="222">
        <f t="shared" si="84"/>
        <v>0</v>
      </c>
      <c r="R73" s="320">
        <v>0</v>
      </c>
      <c r="S73" s="317"/>
      <c r="T73" s="317" t="s">
        <v>693</v>
      </c>
      <c r="U73" s="318" t="s">
        <v>702</v>
      </c>
      <c r="V73" s="222">
        <f t="shared" si="85"/>
        <v>382</v>
      </c>
      <c r="W73" s="222">
        <f t="shared" si="86"/>
        <v>502</v>
      </c>
      <c r="X73" s="222">
        <f t="shared" si="87"/>
        <v>120</v>
      </c>
      <c r="Y73" s="320">
        <v>16247</v>
      </c>
      <c r="Z73" s="222">
        <f t="shared" si="88"/>
        <v>26050</v>
      </c>
      <c r="AA73" s="320">
        <v>9803</v>
      </c>
      <c r="AB73" s="317"/>
      <c r="AC73" s="317" t="s">
        <v>693</v>
      </c>
      <c r="AD73" s="318" t="s">
        <v>702</v>
      </c>
      <c r="AE73" s="320">
        <v>0</v>
      </c>
      <c r="AF73" s="222">
        <f t="shared" si="89"/>
        <v>0</v>
      </c>
      <c r="AG73" s="320">
        <v>0</v>
      </c>
      <c r="AH73" s="222">
        <f t="shared" si="90"/>
        <v>16247</v>
      </c>
      <c r="AI73" s="222">
        <f t="shared" si="91"/>
        <v>26050</v>
      </c>
      <c r="AJ73" s="222">
        <f t="shared" si="92"/>
        <v>9803</v>
      </c>
      <c r="AK73" s="317"/>
      <c r="AL73" s="317" t="s">
        <v>693</v>
      </c>
      <c r="AM73" s="318" t="s">
        <v>702</v>
      </c>
      <c r="AN73" s="320">
        <v>0</v>
      </c>
      <c r="AO73" s="222">
        <f t="shared" si="93"/>
        <v>0</v>
      </c>
      <c r="AP73" s="320">
        <v>0</v>
      </c>
      <c r="AQ73" s="320">
        <v>0</v>
      </c>
      <c r="AR73" s="222">
        <f t="shared" si="94"/>
        <v>0</v>
      </c>
      <c r="AS73" s="320">
        <v>0</v>
      </c>
      <c r="AT73" s="317"/>
      <c r="AU73" s="317" t="s">
        <v>693</v>
      </c>
      <c r="AV73" s="318" t="s">
        <v>702</v>
      </c>
      <c r="AW73" s="222">
        <f t="shared" si="97"/>
        <v>16962</v>
      </c>
      <c r="AX73" s="222">
        <f t="shared" si="95"/>
        <v>26896</v>
      </c>
      <c r="AY73" s="222">
        <f t="shared" si="98"/>
        <v>9934</v>
      </c>
      <c r="AZ73" s="222">
        <f t="shared" si="99"/>
        <v>0</v>
      </c>
      <c r="BA73" s="222">
        <f t="shared" si="96"/>
        <v>0</v>
      </c>
      <c r="BB73" s="222">
        <f t="shared" si="100"/>
        <v>0</v>
      </c>
      <c r="BC73" s="480"/>
      <c r="BD73" s="480"/>
      <c r="BE73" s="74"/>
      <c r="BF73" s="74"/>
      <c r="BG73" s="74"/>
      <c r="BH73" s="74"/>
      <c r="BI73" s="74"/>
      <c r="BJ73" s="74"/>
      <c r="BK73" s="74"/>
      <c r="BL73" s="74"/>
      <c r="BM73" s="74"/>
      <c r="BN73" s="74"/>
      <c r="BO73" s="74"/>
    </row>
    <row r="74" spans="1:67" ht="18" customHeight="1">
      <c r="A74" s="317"/>
      <c r="B74" s="317" t="s">
        <v>714</v>
      </c>
      <c r="C74" s="318" t="s">
        <v>703</v>
      </c>
      <c r="D74" s="320">
        <v>0</v>
      </c>
      <c r="E74" s="222">
        <f t="shared" si="81"/>
        <v>0</v>
      </c>
      <c r="F74" s="320">
        <v>0</v>
      </c>
      <c r="G74" s="320">
        <v>0</v>
      </c>
      <c r="H74" s="222">
        <f t="shared" si="82"/>
        <v>0</v>
      </c>
      <c r="I74" s="320">
        <v>0</v>
      </c>
      <c r="J74" s="317"/>
      <c r="K74" s="317" t="s">
        <v>714</v>
      </c>
      <c r="L74" s="318" t="s">
        <v>703</v>
      </c>
      <c r="M74" s="320">
        <v>0</v>
      </c>
      <c r="N74" s="222">
        <f t="shared" si="83"/>
        <v>0</v>
      </c>
      <c r="O74" s="320">
        <v>0</v>
      </c>
      <c r="P74" s="320">
        <v>0</v>
      </c>
      <c r="Q74" s="222">
        <f t="shared" si="84"/>
        <v>0</v>
      </c>
      <c r="R74" s="320">
        <v>0</v>
      </c>
      <c r="S74" s="317"/>
      <c r="T74" s="317" t="s">
        <v>714</v>
      </c>
      <c r="U74" s="318" t="s">
        <v>703</v>
      </c>
      <c r="V74" s="222">
        <f t="shared" si="85"/>
        <v>0</v>
      </c>
      <c r="W74" s="222">
        <f t="shared" si="86"/>
        <v>0</v>
      </c>
      <c r="X74" s="222">
        <f t="shared" si="87"/>
        <v>0</v>
      </c>
      <c r="Y74" s="320">
        <v>170</v>
      </c>
      <c r="Z74" s="222">
        <f t="shared" si="88"/>
        <v>630</v>
      </c>
      <c r="AA74" s="320">
        <v>460</v>
      </c>
      <c r="AB74" s="317"/>
      <c r="AC74" s="317" t="s">
        <v>714</v>
      </c>
      <c r="AD74" s="318" t="s">
        <v>703</v>
      </c>
      <c r="AE74" s="320">
        <v>0</v>
      </c>
      <c r="AF74" s="222">
        <f t="shared" si="89"/>
        <v>0</v>
      </c>
      <c r="AG74" s="320">
        <v>0</v>
      </c>
      <c r="AH74" s="222">
        <f t="shared" si="90"/>
        <v>170</v>
      </c>
      <c r="AI74" s="222">
        <f t="shared" si="91"/>
        <v>630</v>
      </c>
      <c r="AJ74" s="222">
        <f t="shared" si="92"/>
        <v>460</v>
      </c>
      <c r="AK74" s="317"/>
      <c r="AL74" s="317" t="s">
        <v>714</v>
      </c>
      <c r="AM74" s="318" t="s">
        <v>703</v>
      </c>
      <c r="AN74" s="320">
        <v>0</v>
      </c>
      <c r="AO74" s="222">
        <f t="shared" si="93"/>
        <v>0</v>
      </c>
      <c r="AP74" s="320">
        <v>0</v>
      </c>
      <c r="AQ74" s="320">
        <v>0</v>
      </c>
      <c r="AR74" s="222">
        <f t="shared" si="94"/>
        <v>0</v>
      </c>
      <c r="AS74" s="320">
        <v>0</v>
      </c>
      <c r="AT74" s="317"/>
      <c r="AU74" s="317" t="s">
        <v>714</v>
      </c>
      <c r="AV74" s="318" t="s">
        <v>703</v>
      </c>
      <c r="AW74" s="222">
        <f t="shared" si="97"/>
        <v>170</v>
      </c>
      <c r="AX74" s="222">
        <f t="shared" si="95"/>
        <v>630</v>
      </c>
      <c r="AY74" s="222">
        <f t="shared" si="98"/>
        <v>460</v>
      </c>
      <c r="AZ74" s="222">
        <f t="shared" si="99"/>
        <v>0</v>
      </c>
      <c r="BA74" s="222">
        <f t="shared" si="96"/>
        <v>0</v>
      </c>
      <c r="BB74" s="222">
        <f t="shared" si="100"/>
        <v>0</v>
      </c>
      <c r="BC74" s="480"/>
      <c r="BD74" s="480"/>
      <c r="BE74" s="74"/>
      <c r="BF74" s="74"/>
      <c r="BG74" s="74"/>
      <c r="BH74" s="74"/>
      <c r="BI74" s="74"/>
      <c r="BJ74" s="74"/>
      <c r="BK74" s="74"/>
      <c r="BL74" s="74"/>
      <c r="BM74" s="74"/>
      <c r="BN74" s="74"/>
      <c r="BO74" s="74"/>
    </row>
    <row r="75" spans="1:67" ht="18" customHeight="1">
      <c r="A75" s="317"/>
      <c r="B75" s="317" t="s">
        <v>694</v>
      </c>
      <c r="C75" s="318" t="s">
        <v>704</v>
      </c>
      <c r="D75" s="320">
        <v>79</v>
      </c>
      <c r="E75" s="222">
        <f t="shared" si="81"/>
        <v>79</v>
      </c>
      <c r="F75" s="320">
        <v>0</v>
      </c>
      <c r="G75" s="320">
        <v>21</v>
      </c>
      <c r="H75" s="222">
        <f t="shared" si="82"/>
        <v>21</v>
      </c>
      <c r="I75" s="320">
        <v>0</v>
      </c>
      <c r="J75" s="317"/>
      <c r="K75" s="317" t="s">
        <v>694</v>
      </c>
      <c r="L75" s="318" t="s">
        <v>704</v>
      </c>
      <c r="M75" s="320">
        <v>60</v>
      </c>
      <c r="N75" s="222">
        <f t="shared" si="83"/>
        <v>60</v>
      </c>
      <c r="O75" s="320">
        <v>0</v>
      </c>
      <c r="P75" s="320">
        <v>0</v>
      </c>
      <c r="Q75" s="222">
        <f t="shared" si="84"/>
        <v>0</v>
      </c>
      <c r="R75" s="320">
        <v>0</v>
      </c>
      <c r="S75" s="317"/>
      <c r="T75" s="317" t="s">
        <v>694</v>
      </c>
      <c r="U75" s="318" t="s">
        <v>704</v>
      </c>
      <c r="V75" s="222">
        <f t="shared" si="85"/>
        <v>60</v>
      </c>
      <c r="W75" s="222">
        <f t="shared" si="86"/>
        <v>60</v>
      </c>
      <c r="X75" s="222">
        <f t="shared" si="87"/>
        <v>0</v>
      </c>
      <c r="Y75" s="320">
        <v>580</v>
      </c>
      <c r="Z75" s="222">
        <f t="shared" si="88"/>
        <v>580</v>
      </c>
      <c r="AA75" s="320">
        <v>0</v>
      </c>
      <c r="AB75" s="317"/>
      <c r="AC75" s="317" t="s">
        <v>694</v>
      </c>
      <c r="AD75" s="318" t="s">
        <v>704</v>
      </c>
      <c r="AE75" s="320">
        <v>0</v>
      </c>
      <c r="AF75" s="222">
        <f t="shared" si="89"/>
        <v>0</v>
      </c>
      <c r="AG75" s="320">
        <v>0</v>
      </c>
      <c r="AH75" s="222">
        <f t="shared" si="90"/>
        <v>580</v>
      </c>
      <c r="AI75" s="222">
        <f t="shared" si="91"/>
        <v>580</v>
      </c>
      <c r="AJ75" s="222">
        <f t="shared" si="92"/>
        <v>0</v>
      </c>
      <c r="AK75" s="317"/>
      <c r="AL75" s="317" t="s">
        <v>694</v>
      </c>
      <c r="AM75" s="318" t="s">
        <v>704</v>
      </c>
      <c r="AN75" s="320">
        <v>0</v>
      </c>
      <c r="AO75" s="222">
        <f t="shared" si="93"/>
        <v>0</v>
      </c>
      <c r="AP75" s="320">
        <v>0</v>
      </c>
      <c r="AQ75" s="320">
        <v>162</v>
      </c>
      <c r="AR75" s="222">
        <f t="shared" si="94"/>
        <v>162</v>
      </c>
      <c r="AS75" s="320">
        <v>0</v>
      </c>
      <c r="AT75" s="317"/>
      <c r="AU75" s="317" t="s">
        <v>694</v>
      </c>
      <c r="AV75" s="318" t="s">
        <v>704</v>
      </c>
      <c r="AW75" s="222">
        <f t="shared" si="97"/>
        <v>902</v>
      </c>
      <c r="AX75" s="222">
        <f t="shared" si="95"/>
        <v>902</v>
      </c>
      <c r="AY75" s="222">
        <f t="shared" si="98"/>
        <v>0</v>
      </c>
      <c r="AZ75" s="222">
        <f t="shared" si="99"/>
        <v>162</v>
      </c>
      <c r="BA75" s="222">
        <f t="shared" si="96"/>
        <v>162</v>
      </c>
      <c r="BB75" s="222">
        <f t="shared" si="100"/>
        <v>0</v>
      </c>
      <c r="BC75" s="480"/>
      <c r="BD75" s="480"/>
      <c r="BE75" s="74"/>
      <c r="BF75" s="74"/>
      <c r="BG75" s="74"/>
      <c r="BH75" s="74"/>
      <c r="BI75" s="74"/>
      <c r="BJ75" s="74"/>
      <c r="BK75" s="74"/>
      <c r="BL75" s="74"/>
      <c r="BM75" s="74"/>
      <c r="BN75" s="74"/>
      <c r="BO75" s="74"/>
    </row>
    <row r="76" spans="1:67" ht="18" customHeight="1">
      <c r="A76" s="317"/>
      <c r="B76" s="317" t="s">
        <v>695</v>
      </c>
      <c r="C76" s="318" t="s">
        <v>705</v>
      </c>
      <c r="D76" s="320">
        <v>0</v>
      </c>
      <c r="E76" s="222">
        <f t="shared" si="81"/>
        <v>0</v>
      </c>
      <c r="F76" s="320">
        <v>0</v>
      </c>
      <c r="G76" s="320">
        <v>0</v>
      </c>
      <c r="H76" s="222">
        <f t="shared" si="82"/>
        <v>0</v>
      </c>
      <c r="I76" s="320">
        <v>0</v>
      </c>
      <c r="J76" s="317"/>
      <c r="K76" s="317" t="s">
        <v>695</v>
      </c>
      <c r="L76" s="318" t="s">
        <v>705</v>
      </c>
      <c r="M76" s="320">
        <v>0</v>
      </c>
      <c r="N76" s="222">
        <f t="shared" si="83"/>
        <v>0</v>
      </c>
      <c r="O76" s="320">
        <v>0</v>
      </c>
      <c r="P76" s="320">
        <v>0</v>
      </c>
      <c r="Q76" s="222">
        <f t="shared" si="84"/>
        <v>0</v>
      </c>
      <c r="R76" s="320">
        <v>0</v>
      </c>
      <c r="S76" s="317"/>
      <c r="T76" s="317" t="s">
        <v>695</v>
      </c>
      <c r="U76" s="318" t="s">
        <v>705</v>
      </c>
      <c r="V76" s="222">
        <f t="shared" si="85"/>
        <v>0</v>
      </c>
      <c r="W76" s="222">
        <f t="shared" si="86"/>
        <v>0</v>
      </c>
      <c r="X76" s="222">
        <f t="shared" si="87"/>
        <v>0</v>
      </c>
      <c r="Y76" s="320">
        <v>2150</v>
      </c>
      <c r="Z76" s="222">
        <f t="shared" si="88"/>
        <v>2265</v>
      </c>
      <c r="AA76" s="320">
        <v>115</v>
      </c>
      <c r="AB76" s="317"/>
      <c r="AC76" s="317" t="s">
        <v>695</v>
      </c>
      <c r="AD76" s="318" t="s">
        <v>705</v>
      </c>
      <c r="AE76" s="320">
        <v>0</v>
      </c>
      <c r="AF76" s="222">
        <f t="shared" si="89"/>
        <v>0</v>
      </c>
      <c r="AG76" s="320">
        <v>0</v>
      </c>
      <c r="AH76" s="222">
        <f t="shared" si="90"/>
        <v>2150</v>
      </c>
      <c r="AI76" s="222">
        <f t="shared" si="91"/>
        <v>2265</v>
      </c>
      <c r="AJ76" s="222">
        <f t="shared" si="92"/>
        <v>115</v>
      </c>
      <c r="AK76" s="317"/>
      <c r="AL76" s="317" t="s">
        <v>695</v>
      </c>
      <c r="AM76" s="318" t="s">
        <v>705</v>
      </c>
      <c r="AN76" s="320">
        <v>0</v>
      </c>
      <c r="AO76" s="222">
        <f t="shared" si="93"/>
        <v>0</v>
      </c>
      <c r="AP76" s="320">
        <v>0</v>
      </c>
      <c r="AQ76" s="320">
        <v>0</v>
      </c>
      <c r="AR76" s="222">
        <f t="shared" si="94"/>
        <v>0</v>
      </c>
      <c r="AS76" s="320">
        <v>0</v>
      </c>
      <c r="AT76" s="317"/>
      <c r="AU76" s="317" t="s">
        <v>695</v>
      </c>
      <c r="AV76" s="318" t="s">
        <v>705</v>
      </c>
      <c r="AW76" s="222">
        <f t="shared" si="97"/>
        <v>2150</v>
      </c>
      <c r="AX76" s="222">
        <f t="shared" si="95"/>
        <v>2265</v>
      </c>
      <c r="AY76" s="222">
        <f t="shared" si="98"/>
        <v>115</v>
      </c>
      <c r="AZ76" s="222">
        <f t="shared" si="99"/>
        <v>0</v>
      </c>
      <c r="BA76" s="222">
        <f t="shared" si="96"/>
        <v>0</v>
      </c>
      <c r="BB76" s="222">
        <f t="shared" si="100"/>
        <v>0</v>
      </c>
      <c r="BC76" s="480"/>
      <c r="BD76" s="480"/>
      <c r="BE76" s="74"/>
      <c r="BF76" s="74"/>
      <c r="BG76" s="74"/>
      <c r="BH76" s="74"/>
      <c r="BI76" s="74"/>
      <c r="BJ76" s="74"/>
      <c r="BK76" s="74"/>
      <c r="BL76" s="74"/>
      <c r="BM76" s="74"/>
      <c r="BN76" s="74"/>
      <c r="BO76" s="74"/>
    </row>
    <row r="77" spans="1:67" ht="18" customHeight="1">
      <c r="A77" s="317"/>
      <c r="B77" s="317" t="s">
        <v>329</v>
      </c>
      <c r="C77" s="219" t="s">
        <v>706</v>
      </c>
      <c r="D77" s="320">
        <v>1400</v>
      </c>
      <c r="E77" s="222">
        <f t="shared" si="81"/>
        <v>1539</v>
      </c>
      <c r="F77" s="320">
        <v>139</v>
      </c>
      <c r="G77" s="320">
        <v>44</v>
      </c>
      <c r="H77" s="222">
        <f t="shared" si="82"/>
        <v>64</v>
      </c>
      <c r="I77" s="320">
        <v>20</v>
      </c>
      <c r="J77" s="317"/>
      <c r="K77" s="317" t="s">
        <v>329</v>
      </c>
      <c r="L77" s="219" t="s">
        <v>706</v>
      </c>
      <c r="M77" s="320">
        <v>0</v>
      </c>
      <c r="N77" s="222">
        <f t="shared" si="83"/>
        <v>0</v>
      </c>
      <c r="O77" s="320">
        <v>0</v>
      </c>
      <c r="P77" s="320">
        <v>0</v>
      </c>
      <c r="Q77" s="222">
        <f t="shared" si="84"/>
        <v>0</v>
      </c>
      <c r="R77" s="320">
        <v>0</v>
      </c>
      <c r="S77" s="317"/>
      <c r="T77" s="317" t="s">
        <v>329</v>
      </c>
      <c r="U77" s="219" t="s">
        <v>706</v>
      </c>
      <c r="V77" s="222">
        <f t="shared" si="85"/>
        <v>0</v>
      </c>
      <c r="W77" s="222">
        <f t="shared" si="86"/>
        <v>0</v>
      </c>
      <c r="X77" s="222">
        <f t="shared" si="87"/>
        <v>0</v>
      </c>
      <c r="Y77" s="320">
        <v>0</v>
      </c>
      <c r="Z77" s="222">
        <f t="shared" si="88"/>
        <v>0</v>
      </c>
      <c r="AA77" s="320">
        <v>0</v>
      </c>
      <c r="AB77" s="317"/>
      <c r="AC77" s="317" t="s">
        <v>329</v>
      </c>
      <c r="AD77" s="219" t="s">
        <v>706</v>
      </c>
      <c r="AE77" s="320">
        <v>0</v>
      </c>
      <c r="AF77" s="222">
        <f t="shared" si="89"/>
        <v>0</v>
      </c>
      <c r="AG77" s="320">
        <v>0</v>
      </c>
      <c r="AH77" s="222">
        <f t="shared" si="90"/>
        <v>0</v>
      </c>
      <c r="AI77" s="222">
        <f t="shared" si="91"/>
        <v>0</v>
      </c>
      <c r="AJ77" s="222">
        <f t="shared" si="92"/>
        <v>0</v>
      </c>
      <c r="AK77" s="317"/>
      <c r="AL77" s="317" t="s">
        <v>329</v>
      </c>
      <c r="AM77" s="219" t="s">
        <v>706</v>
      </c>
      <c r="AN77" s="320">
        <v>0</v>
      </c>
      <c r="AO77" s="222">
        <f t="shared" si="93"/>
        <v>0</v>
      </c>
      <c r="AP77" s="320">
        <v>0</v>
      </c>
      <c r="AQ77" s="320">
        <v>0</v>
      </c>
      <c r="AR77" s="222">
        <f t="shared" si="94"/>
        <v>0</v>
      </c>
      <c r="AS77" s="320">
        <v>0</v>
      </c>
      <c r="AT77" s="317"/>
      <c r="AU77" s="317" t="s">
        <v>329</v>
      </c>
      <c r="AV77" s="219" t="s">
        <v>706</v>
      </c>
      <c r="AW77" s="222">
        <f t="shared" si="97"/>
        <v>1444</v>
      </c>
      <c r="AX77" s="222">
        <f t="shared" si="95"/>
        <v>1603</v>
      </c>
      <c r="AY77" s="222">
        <f t="shared" si="98"/>
        <v>159</v>
      </c>
      <c r="AZ77" s="222">
        <f t="shared" si="99"/>
        <v>0</v>
      </c>
      <c r="BA77" s="222">
        <f t="shared" si="96"/>
        <v>0</v>
      </c>
      <c r="BB77" s="222">
        <f t="shared" si="100"/>
        <v>0</v>
      </c>
      <c r="BC77" s="480"/>
      <c r="BD77" s="480"/>
      <c r="BE77" s="74"/>
      <c r="BF77" s="74"/>
      <c r="BG77" s="74"/>
      <c r="BH77" s="74"/>
      <c r="BI77" s="74"/>
      <c r="BJ77" s="74"/>
      <c r="BK77" s="74"/>
      <c r="BL77" s="74"/>
      <c r="BM77" s="74"/>
      <c r="BN77" s="74"/>
      <c r="BO77" s="74"/>
    </row>
    <row r="78" spans="1:67" ht="18" customHeight="1">
      <c r="A78" s="317"/>
      <c r="B78" s="317" t="s">
        <v>330</v>
      </c>
      <c r="C78" s="219" t="s">
        <v>737</v>
      </c>
      <c r="D78" s="320">
        <v>0</v>
      </c>
      <c r="E78" s="222">
        <f t="shared" si="81"/>
        <v>567</v>
      </c>
      <c r="F78" s="320">
        <v>567</v>
      </c>
      <c r="G78" s="320">
        <v>0</v>
      </c>
      <c r="H78" s="222">
        <f t="shared" si="82"/>
        <v>83</v>
      </c>
      <c r="I78" s="320">
        <v>83</v>
      </c>
      <c r="J78" s="317"/>
      <c r="K78" s="317" t="s">
        <v>330</v>
      </c>
      <c r="L78" s="219" t="s">
        <v>737</v>
      </c>
      <c r="M78" s="320">
        <v>0</v>
      </c>
      <c r="N78" s="222">
        <f t="shared" si="83"/>
        <v>0</v>
      </c>
      <c r="O78" s="320">
        <v>0</v>
      </c>
      <c r="P78" s="320">
        <v>0</v>
      </c>
      <c r="Q78" s="222">
        <f t="shared" si="84"/>
        <v>0</v>
      </c>
      <c r="R78" s="320">
        <v>0</v>
      </c>
      <c r="S78" s="317"/>
      <c r="T78" s="317" t="s">
        <v>330</v>
      </c>
      <c r="U78" s="219" t="s">
        <v>737</v>
      </c>
      <c r="V78" s="222">
        <f>(M78-P78)</f>
        <v>0</v>
      </c>
      <c r="W78" s="222">
        <f>(V78+X78)</f>
        <v>0</v>
      </c>
      <c r="X78" s="222">
        <f>(O78-R78)</f>
        <v>0</v>
      </c>
      <c r="Y78" s="320">
        <v>0</v>
      </c>
      <c r="Z78" s="222">
        <f t="shared" si="88"/>
        <v>0</v>
      </c>
      <c r="AA78" s="320">
        <v>0</v>
      </c>
      <c r="AB78" s="317"/>
      <c r="AC78" s="317" t="s">
        <v>330</v>
      </c>
      <c r="AD78" s="219" t="s">
        <v>737</v>
      </c>
      <c r="AE78" s="320">
        <v>0</v>
      </c>
      <c r="AF78" s="222">
        <f t="shared" si="89"/>
        <v>0</v>
      </c>
      <c r="AG78" s="320">
        <v>0</v>
      </c>
      <c r="AH78" s="222">
        <f>(Y78-AE78)</f>
        <v>0</v>
      </c>
      <c r="AI78" s="222">
        <f>(AH78+AJ78)</f>
        <v>0</v>
      </c>
      <c r="AJ78" s="222">
        <f>(AA78-AG78)</f>
        <v>0</v>
      </c>
      <c r="AK78" s="317"/>
      <c r="AL78" s="317" t="s">
        <v>330</v>
      </c>
      <c r="AM78" s="219" t="s">
        <v>737</v>
      </c>
      <c r="AN78" s="320">
        <v>0</v>
      </c>
      <c r="AO78" s="222">
        <f t="shared" si="93"/>
        <v>0</v>
      </c>
      <c r="AP78" s="320">
        <v>0</v>
      </c>
      <c r="AQ78" s="320">
        <v>0</v>
      </c>
      <c r="AR78" s="222">
        <f t="shared" si="94"/>
        <v>0</v>
      </c>
      <c r="AS78" s="320">
        <v>0</v>
      </c>
      <c r="AT78" s="317"/>
      <c r="AU78" s="317" t="s">
        <v>330</v>
      </c>
      <c r="AV78" s="219" t="s">
        <v>737</v>
      </c>
      <c r="AW78" s="222">
        <f>(D78+G78+M78+Y78+AN78+AQ78)</f>
        <v>0</v>
      </c>
      <c r="AX78" s="222">
        <f>(AW78+AY78)</f>
        <v>650</v>
      </c>
      <c r="AY78" s="222">
        <f>(F78+I78+O78+AA78+AP78+AS78)</f>
        <v>650</v>
      </c>
      <c r="AZ78" s="222">
        <f>(AE78+AN78+AQ78)</f>
        <v>0</v>
      </c>
      <c r="BA78" s="222">
        <f>(AZ78+BB78)</f>
        <v>0</v>
      </c>
      <c r="BB78" s="222">
        <f>(AG78+AP78+AS78)</f>
        <v>0</v>
      </c>
      <c r="BC78" s="480"/>
      <c r="BD78" s="480"/>
      <c r="BE78" s="74"/>
      <c r="BF78" s="74"/>
      <c r="BG78" s="74"/>
      <c r="BH78" s="74"/>
      <c r="BI78" s="74"/>
      <c r="BJ78" s="74"/>
      <c r="BK78" s="74"/>
      <c r="BL78" s="74"/>
      <c r="BM78" s="74"/>
      <c r="BN78" s="74"/>
      <c r="BO78" s="74"/>
    </row>
    <row r="79" spans="1:67" ht="18" customHeight="1">
      <c r="A79" s="317"/>
      <c r="B79" s="317" t="s">
        <v>331</v>
      </c>
      <c r="C79" s="219" t="s">
        <v>110</v>
      </c>
      <c r="D79" s="320">
        <v>0</v>
      </c>
      <c r="E79" s="222">
        <f t="shared" si="81"/>
        <v>0</v>
      </c>
      <c r="F79" s="320">
        <v>0</v>
      </c>
      <c r="G79" s="320">
        <v>0</v>
      </c>
      <c r="H79" s="222">
        <f t="shared" si="82"/>
        <v>0</v>
      </c>
      <c r="I79" s="320">
        <v>0</v>
      </c>
      <c r="J79" s="317"/>
      <c r="K79" s="317" t="s">
        <v>331</v>
      </c>
      <c r="L79" s="219" t="s">
        <v>110</v>
      </c>
      <c r="M79" s="320">
        <v>20</v>
      </c>
      <c r="N79" s="222">
        <f t="shared" si="83"/>
        <v>20</v>
      </c>
      <c r="O79" s="320">
        <v>0</v>
      </c>
      <c r="P79" s="320">
        <v>0</v>
      </c>
      <c r="Q79" s="222">
        <f t="shared" si="84"/>
        <v>0</v>
      </c>
      <c r="R79" s="320">
        <v>0</v>
      </c>
      <c r="S79" s="317"/>
      <c r="T79" s="317" t="s">
        <v>331</v>
      </c>
      <c r="U79" s="219" t="s">
        <v>110</v>
      </c>
      <c r="V79" s="222">
        <f t="shared" si="85"/>
        <v>20</v>
      </c>
      <c r="W79" s="222">
        <f t="shared" si="86"/>
        <v>20</v>
      </c>
      <c r="X79" s="222">
        <f t="shared" si="87"/>
        <v>0</v>
      </c>
      <c r="Y79" s="320">
        <v>0</v>
      </c>
      <c r="Z79" s="222">
        <f t="shared" si="88"/>
        <v>0</v>
      </c>
      <c r="AA79" s="320">
        <v>0</v>
      </c>
      <c r="AB79" s="317"/>
      <c r="AC79" s="317" t="s">
        <v>331</v>
      </c>
      <c r="AD79" s="219" t="s">
        <v>110</v>
      </c>
      <c r="AE79" s="320">
        <v>0</v>
      </c>
      <c r="AF79" s="222">
        <f t="shared" si="89"/>
        <v>0</v>
      </c>
      <c r="AG79" s="320">
        <v>0</v>
      </c>
      <c r="AH79" s="222">
        <f t="shared" si="90"/>
        <v>0</v>
      </c>
      <c r="AI79" s="222">
        <f t="shared" si="91"/>
        <v>0</v>
      </c>
      <c r="AJ79" s="222">
        <f t="shared" si="92"/>
        <v>0</v>
      </c>
      <c r="AK79" s="317"/>
      <c r="AL79" s="317" t="s">
        <v>331</v>
      </c>
      <c r="AM79" s="219" t="s">
        <v>110</v>
      </c>
      <c r="AN79" s="320">
        <v>0</v>
      </c>
      <c r="AO79" s="222">
        <f t="shared" si="93"/>
        <v>0</v>
      </c>
      <c r="AP79" s="320">
        <v>0</v>
      </c>
      <c r="AQ79" s="320">
        <v>0</v>
      </c>
      <c r="AR79" s="222">
        <f t="shared" si="94"/>
        <v>0</v>
      </c>
      <c r="AS79" s="320">
        <v>0</v>
      </c>
      <c r="AT79" s="317"/>
      <c r="AU79" s="317" t="s">
        <v>331</v>
      </c>
      <c r="AV79" s="219" t="s">
        <v>110</v>
      </c>
      <c r="AW79" s="222">
        <f t="shared" si="97"/>
        <v>20</v>
      </c>
      <c r="AX79" s="222">
        <f t="shared" si="95"/>
        <v>20</v>
      </c>
      <c r="AY79" s="222">
        <f t="shared" si="98"/>
        <v>0</v>
      </c>
      <c r="AZ79" s="222">
        <f t="shared" si="99"/>
        <v>0</v>
      </c>
      <c r="BA79" s="222">
        <f t="shared" si="96"/>
        <v>0</v>
      </c>
      <c r="BB79" s="222">
        <f t="shared" si="100"/>
        <v>0</v>
      </c>
      <c r="BC79" s="480"/>
      <c r="BD79" s="480"/>
      <c r="BE79" s="74"/>
      <c r="BF79" s="74"/>
      <c r="BG79" s="74"/>
      <c r="BH79" s="74"/>
      <c r="BI79" s="74"/>
      <c r="BJ79" s="74"/>
      <c r="BK79" s="74"/>
      <c r="BL79" s="74"/>
      <c r="BM79" s="74"/>
      <c r="BN79" s="74"/>
      <c r="BO79" s="74"/>
    </row>
    <row r="80" spans="1:67" ht="18" customHeight="1">
      <c r="A80" s="317"/>
      <c r="B80" s="317" t="s">
        <v>332</v>
      </c>
      <c r="C80" s="219" t="s">
        <v>707</v>
      </c>
      <c r="D80" s="320">
        <v>0</v>
      </c>
      <c r="E80" s="222">
        <f t="shared" si="81"/>
        <v>0</v>
      </c>
      <c r="F80" s="320">
        <v>0</v>
      </c>
      <c r="G80" s="320">
        <v>0</v>
      </c>
      <c r="H80" s="222">
        <f t="shared" si="82"/>
        <v>0</v>
      </c>
      <c r="I80" s="320">
        <v>0</v>
      </c>
      <c r="J80" s="317"/>
      <c r="K80" s="317" t="s">
        <v>332</v>
      </c>
      <c r="L80" s="219" t="s">
        <v>707</v>
      </c>
      <c r="M80" s="320">
        <v>46</v>
      </c>
      <c r="N80" s="222">
        <f t="shared" si="83"/>
        <v>90</v>
      </c>
      <c r="O80" s="320">
        <v>44</v>
      </c>
      <c r="P80" s="320">
        <v>0</v>
      </c>
      <c r="Q80" s="222">
        <f t="shared" si="84"/>
        <v>0</v>
      </c>
      <c r="R80" s="320">
        <v>0</v>
      </c>
      <c r="S80" s="317"/>
      <c r="T80" s="317" t="s">
        <v>332</v>
      </c>
      <c r="U80" s="219" t="s">
        <v>707</v>
      </c>
      <c r="V80" s="222">
        <f t="shared" si="85"/>
        <v>46</v>
      </c>
      <c r="W80" s="222">
        <f t="shared" si="86"/>
        <v>90</v>
      </c>
      <c r="X80" s="222">
        <f t="shared" si="87"/>
        <v>44</v>
      </c>
      <c r="Y80" s="320">
        <v>0</v>
      </c>
      <c r="Z80" s="222">
        <f t="shared" si="88"/>
        <v>0</v>
      </c>
      <c r="AA80" s="320">
        <v>0</v>
      </c>
      <c r="AB80" s="317"/>
      <c r="AC80" s="317" t="s">
        <v>332</v>
      </c>
      <c r="AD80" s="219" t="s">
        <v>707</v>
      </c>
      <c r="AE80" s="320">
        <v>0</v>
      </c>
      <c r="AF80" s="222">
        <f t="shared" si="89"/>
        <v>0</v>
      </c>
      <c r="AG80" s="320">
        <v>0</v>
      </c>
      <c r="AH80" s="222">
        <f t="shared" si="90"/>
        <v>0</v>
      </c>
      <c r="AI80" s="222">
        <f t="shared" si="91"/>
        <v>0</v>
      </c>
      <c r="AJ80" s="222">
        <f t="shared" si="92"/>
        <v>0</v>
      </c>
      <c r="AK80" s="317"/>
      <c r="AL80" s="317" t="s">
        <v>332</v>
      </c>
      <c r="AM80" s="219" t="s">
        <v>707</v>
      </c>
      <c r="AN80" s="320">
        <v>0</v>
      </c>
      <c r="AO80" s="222">
        <f t="shared" si="93"/>
        <v>0</v>
      </c>
      <c r="AP80" s="320">
        <v>0</v>
      </c>
      <c r="AQ80" s="320">
        <v>0</v>
      </c>
      <c r="AR80" s="222">
        <f t="shared" si="94"/>
        <v>0</v>
      </c>
      <c r="AS80" s="320">
        <v>0</v>
      </c>
      <c r="AT80" s="317"/>
      <c r="AU80" s="317" t="s">
        <v>332</v>
      </c>
      <c r="AV80" s="219" t="s">
        <v>707</v>
      </c>
      <c r="AW80" s="222">
        <f t="shared" si="97"/>
        <v>46</v>
      </c>
      <c r="AX80" s="222">
        <f t="shared" si="95"/>
        <v>90</v>
      </c>
      <c r="AY80" s="222">
        <f t="shared" si="98"/>
        <v>44</v>
      </c>
      <c r="AZ80" s="222">
        <f t="shared" si="99"/>
        <v>0</v>
      </c>
      <c r="BA80" s="222">
        <f t="shared" si="96"/>
        <v>0</v>
      </c>
      <c r="BB80" s="222">
        <f t="shared" si="100"/>
        <v>0</v>
      </c>
      <c r="BC80" s="480"/>
      <c r="BD80" s="480"/>
      <c r="BE80" s="74"/>
      <c r="BF80" s="74"/>
      <c r="BG80" s="74"/>
      <c r="BH80" s="74"/>
      <c r="BI80" s="74"/>
      <c r="BJ80" s="74"/>
      <c r="BK80" s="74"/>
      <c r="BL80" s="74"/>
      <c r="BM80" s="74"/>
      <c r="BN80" s="74"/>
      <c r="BO80" s="74"/>
    </row>
    <row r="81" spans="1:67" ht="18" customHeight="1">
      <c r="A81" s="317"/>
      <c r="B81" s="317" t="s">
        <v>333</v>
      </c>
      <c r="C81" s="219" t="s">
        <v>708</v>
      </c>
      <c r="D81" s="320">
        <v>0</v>
      </c>
      <c r="E81" s="222">
        <f t="shared" si="81"/>
        <v>0</v>
      </c>
      <c r="F81" s="320">
        <v>0</v>
      </c>
      <c r="G81" s="320">
        <v>0</v>
      </c>
      <c r="H81" s="222">
        <f t="shared" si="82"/>
        <v>0</v>
      </c>
      <c r="I81" s="320">
        <v>0</v>
      </c>
      <c r="J81" s="317"/>
      <c r="K81" s="317" t="s">
        <v>333</v>
      </c>
      <c r="L81" s="219" t="s">
        <v>708</v>
      </c>
      <c r="M81" s="320">
        <v>1238</v>
      </c>
      <c r="N81" s="222">
        <f t="shared" si="83"/>
        <v>1249</v>
      </c>
      <c r="O81" s="320">
        <v>11</v>
      </c>
      <c r="P81" s="320">
        <v>0</v>
      </c>
      <c r="Q81" s="222">
        <f t="shared" si="84"/>
        <v>0</v>
      </c>
      <c r="R81" s="320">
        <v>0</v>
      </c>
      <c r="S81" s="317"/>
      <c r="T81" s="317" t="s">
        <v>333</v>
      </c>
      <c r="U81" s="219" t="s">
        <v>708</v>
      </c>
      <c r="V81" s="222">
        <f t="shared" si="85"/>
        <v>1238</v>
      </c>
      <c r="W81" s="222">
        <f t="shared" si="86"/>
        <v>1249</v>
      </c>
      <c r="X81" s="222">
        <f t="shared" si="87"/>
        <v>11</v>
      </c>
      <c r="Y81" s="320">
        <v>0</v>
      </c>
      <c r="Z81" s="222">
        <f t="shared" si="88"/>
        <v>0</v>
      </c>
      <c r="AA81" s="320">
        <v>0</v>
      </c>
      <c r="AB81" s="317"/>
      <c r="AC81" s="317" t="s">
        <v>333</v>
      </c>
      <c r="AD81" s="219" t="s">
        <v>708</v>
      </c>
      <c r="AE81" s="320">
        <v>0</v>
      </c>
      <c r="AF81" s="222">
        <f t="shared" si="89"/>
        <v>0</v>
      </c>
      <c r="AG81" s="320">
        <v>0</v>
      </c>
      <c r="AH81" s="222">
        <f t="shared" si="90"/>
        <v>0</v>
      </c>
      <c r="AI81" s="222">
        <f t="shared" si="91"/>
        <v>0</v>
      </c>
      <c r="AJ81" s="222">
        <f t="shared" si="92"/>
        <v>0</v>
      </c>
      <c r="AK81" s="317"/>
      <c r="AL81" s="317" t="s">
        <v>333</v>
      </c>
      <c r="AM81" s="219" t="s">
        <v>708</v>
      </c>
      <c r="AN81" s="320">
        <v>0</v>
      </c>
      <c r="AO81" s="222">
        <f t="shared" si="93"/>
        <v>0</v>
      </c>
      <c r="AP81" s="320">
        <v>0</v>
      </c>
      <c r="AQ81" s="320">
        <v>0</v>
      </c>
      <c r="AR81" s="222">
        <f t="shared" si="94"/>
        <v>0</v>
      </c>
      <c r="AS81" s="320">
        <v>0</v>
      </c>
      <c r="AT81" s="317"/>
      <c r="AU81" s="317" t="s">
        <v>333</v>
      </c>
      <c r="AV81" s="219" t="s">
        <v>708</v>
      </c>
      <c r="AW81" s="222">
        <f t="shared" si="97"/>
        <v>1238</v>
      </c>
      <c r="AX81" s="222">
        <f t="shared" si="95"/>
        <v>1249</v>
      </c>
      <c r="AY81" s="222">
        <f t="shared" si="98"/>
        <v>11</v>
      </c>
      <c r="AZ81" s="222">
        <f t="shared" si="99"/>
        <v>0</v>
      </c>
      <c r="BA81" s="222">
        <f t="shared" si="96"/>
        <v>0</v>
      </c>
      <c r="BB81" s="222">
        <f t="shared" si="100"/>
        <v>0</v>
      </c>
      <c r="BC81" s="480"/>
      <c r="BD81" s="480"/>
      <c r="BE81" s="74"/>
      <c r="BF81" s="74"/>
      <c r="BG81" s="74"/>
      <c r="BH81" s="74"/>
      <c r="BI81" s="74"/>
      <c r="BJ81" s="74"/>
      <c r="BK81" s="74"/>
      <c r="BL81" s="74"/>
      <c r="BM81" s="74"/>
      <c r="BN81" s="74"/>
      <c r="BO81" s="74"/>
    </row>
    <row r="82" spans="1:67" ht="18" customHeight="1">
      <c r="A82" s="317"/>
      <c r="B82" s="317" t="s">
        <v>171</v>
      </c>
      <c r="C82" s="219" t="s">
        <v>709</v>
      </c>
      <c r="D82" s="320">
        <v>0</v>
      </c>
      <c r="E82" s="222">
        <f t="shared" si="81"/>
        <v>0</v>
      </c>
      <c r="F82" s="320">
        <v>0</v>
      </c>
      <c r="G82" s="320">
        <v>0</v>
      </c>
      <c r="H82" s="222">
        <f t="shared" si="82"/>
        <v>0</v>
      </c>
      <c r="I82" s="320">
        <v>0</v>
      </c>
      <c r="J82" s="317"/>
      <c r="K82" s="317" t="s">
        <v>171</v>
      </c>
      <c r="L82" s="219" t="s">
        <v>709</v>
      </c>
      <c r="M82" s="320">
        <v>0</v>
      </c>
      <c r="N82" s="222">
        <f t="shared" si="83"/>
        <v>0</v>
      </c>
      <c r="O82" s="320">
        <v>0</v>
      </c>
      <c r="P82" s="320">
        <v>0</v>
      </c>
      <c r="Q82" s="222">
        <f t="shared" si="84"/>
        <v>0</v>
      </c>
      <c r="R82" s="320">
        <v>0</v>
      </c>
      <c r="S82" s="317"/>
      <c r="T82" s="317" t="s">
        <v>171</v>
      </c>
      <c r="U82" s="219" t="s">
        <v>709</v>
      </c>
      <c r="V82" s="222">
        <f t="shared" si="85"/>
        <v>0</v>
      </c>
      <c r="W82" s="222">
        <f t="shared" si="86"/>
        <v>0</v>
      </c>
      <c r="X82" s="222">
        <f t="shared" si="87"/>
        <v>0</v>
      </c>
      <c r="Y82" s="320">
        <v>70</v>
      </c>
      <c r="Z82" s="222">
        <f t="shared" si="88"/>
        <v>245</v>
      </c>
      <c r="AA82" s="320">
        <v>175</v>
      </c>
      <c r="AB82" s="317"/>
      <c r="AC82" s="317" t="s">
        <v>171</v>
      </c>
      <c r="AD82" s="219" t="s">
        <v>709</v>
      </c>
      <c r="AE82" s="320">
        <v>0</v>
      </c>
      <c r="AF82" s="222">
        <f t="shared" si="89"/>
        <v>0</v>
      </c>
      <c r="AG82" s="320">
        <v>0</v>
      </c>
      <c r="AH82" s="222">
        <f t="shared" si="90"/>
        <v>70</v>
      </c>
      <c r="AI82" s="222">
        <f t="shared" si="91"/>
        <v>245</v>
      </c>
      <c r="AJ82" s="222">
        <f t="shared" si="92"/>
        <v>175</v>
      </c>
      <c r="AK82" s="317"/>
      <c r="AL82" s="317" t="s">
        <v>171</v>
      </c>
      <c r="AM82" s="219" t="s">
        <v>709</v>
      </c>
      <c r="AN82" s="320">
        <v>0</v>
      </c>
      <c r="AO82" s="222">
        <f t="shared" si="93"/>
        <v>0</v>
      </c>
      <c r="AP82" s="320">
        <v>0</v>
      </c>
      <c r="AQ82" s="320">
        <v>0</v>
      </c>
      <c r="AR82" s="222">
        <f t="shared" si="94"/>
        <v>0</v>
      </c>
      <c r="AS82" s="320">
        <v>0</v>
      </c>
      <c r="AT82" s="317"/>
      <c r="AU82" s="317" t="s">
        <v>171</v>
      </c>
      <c r="AV82" s="219" t="s">
        <v>709</v>
      </c>
      <c r="AW82" s="222">
        <f t="shared" si="97"/>
        <v>70</v>
      </c>
      <c r="AX82" s="222">
        <f t="shared" si="95"/>
        <v>245</v>
      </c>
      <c r="AY82" s="222">
        <f t="shared" si="98"/>
        <v>175</v>
      </c>
      <c r="AZ82" s="222">
        <f t="shared" si="99"/>
        <v>0</v>
      </c>
      <c r="BA82" s="222">
        <f t="shared" si="96"/>
        <v>0</v>
      </c>
      <c r="BB82" s="222">
        <f t="shared" si="100"/>
        <v>0</v>
      </c>
      <c r="BC82" s="480"/>
      <c r="BD82" s="480"/>
      <c r="BE82" s="74"/>
      <c r="BF82" s="74"/>
      <c r="BG82" s="74"/>
      <c r="BH82" s="74"/>
      <c r="BI82" s="74"/>
      <c r="BJ82" s="74"/>
      <c r="BK82" s="74"/>
      <c r="BL82" s="74"/>
      <c r="BM82" s="74"/>
      <c r="BN82" s="74"/>
      <c r="BO82" s="74"/>
    </row>
    <row r="83" spans="1:67" ht="18" customHeight="1">
      <c r="A83" s="317"/>
      <c r="B83" s="317" t="s">
        <v>240</v>
      </c>
      <c r="C83" s="318" t="s">
        <v>348</v>
      </c>
      <c r="D83" s="320">
        <v>0</v>
      </c>
      <c r="E83" s="222">
        <f t="shared" si="81"/>
        <v>0</v>
      </c>
      <c r="F83" s="320">
        <v>0</v>
      </c>
      <c r="G83" s="320">
        <v>0</v>
      </c>
      <c r="H83" s="222">
        <f t="shared" si="82"/>
        <v>0</v>
      </c>
      <c r="I83" s="320">
        <v>0</v>
      </c>
      <c r="J83" s="317"/>
      <c r="K83" s="317" t="s">
        <v>240</v>
      </c>
      <c r="L83" s="318" t="s">
        <v>348</v>
      </c>
      <c r="M83" s="320">
        <v>9</v>
      </c>
      <c r="N83" s="222">
        <f t="shared" si="83"/>
        <v>9</v>
      </c>
      <c r="O83" s="320">
        <v>0</v>
      </c>
      <c r="P83" s="320">
        <v>0</v>
      </c>
      <c r="Q83" s="222">
        <f t="shared" si="84"/>
        <v>0</v>
      </c>
      <c r="R83" s="320">
        <v>0</v>
      </c>
      <c r="S83" s="317"/>
      <c r="T83" s="317" t="s">
        <v>240</v>
      </c>
      <c r="U83" s="318" t="s">
        <v>348</v>
      </c>
      <c r="V83" s="222">
        <f aca="true" t="shared" si="101" ref="V83:V90">(M83-P83)</f>
        <v>9</v>
      </c>
      <c r="W83" s="222">
        <f t="shared" si="86"/>
        <v>9</v>
      </c>
      <c r="X83" s="222">
        <f aca="true" t="shared" si="102" ref="X83:X90">(O83-R83)</f>
        <v>0</v>
      </c>
      <c r="Y83" s="320">
        <v>0</v>
      </c>
      <c r="Z83" s="222">
        <f t="shared" si="88"/>
        <v>0</v>
      </c>
      <c r="AA83" s="320">
        <v>0</v>
      </c>
      <c r="AB83" s="317"/>
      <c r="AC83" s="317" t="s">
        <v>240</v>
      </c>
      <c r="AD83" s="318" t="s">
        <v>348</v>
      </c>
      <c r="AE83" s="320">
        <v>0</v>
      </c>
      <c r="AF83" s="222">
        <f t="shared" si="89"/>
        <v>0</v>
      </c>
      <c r="AG83" s="320">
        <v>0</v>
      </c>
      <c r="AH83" s="222">
        <f>(Y83-AE83)</f>
        <v>0</v>
      </c>
      <c r="AI83" s="222">
        <f>(AH83+AJ83)</f>
        <v>0</v>
      </c>
      <c r="AJ83" s="222">
        <f>(AA83-AG83)</f>
        <v>0</v>
      </c>
      <c r="AK83" s="317"/>
      <c r="AL83" s="317" t="s">
        <v>240</v>
      </c>
      <c r="AM83" s="318" t="s">
        <v>348</v>
      </c>
      <c r="AN83" s="320">
        <v>0</v>
      </c>
      <c r="AO83" s="222">
        <f t="shared" si="93"/>
        <v>0</v>
      </c>
      <c r="AP83" s="320">
        <v>0</v>
      </c>
      <c r="AQ83" s="320">
        <v>0</v>
      </c>
      <c r="AR83" s="222">
        <f t="shared" si="94"/>
        <v>0</v>
      </c>
      <c r="AS83" s="320">
        <v>0</v>
      </c>
      <c r="AT83" s="317"/>
      <c r="AU83" s="317" t="s">
        <v>240</v>
      </c>
      <c r="AV83" s="318" t="s">
        <v>348</v>
      </c>
      <c r="AW83" s="222">
        <f aca="true" t="shared" si="103" ref="AW83:AW90">(D83+G83+M83+Y83+AN83+AQ83)</f>
        <v>9</v>
      </c>
      <c r="AX83" s="222">
        <f aca="true" t="shared" si="104" ref="AX83:AX90">(AW83+AY83)</f>
        <v>9</v>
      </c>
      <c r="AY83" s="222">
        <f aca="true" t="shared" si="105" ref="AY83:AY90">(F83+I83+O83+AA83+AP83+AS83)</f>
        <v>0</v>
      </c>
      <c r="AZ83" s="222">
        <f aca="true" t="shared" si="106" ref="AZ83:AZ90">(AE83+AN83+AQ83)</f>
        <v>0</v>
      </c>
      <c r="BA83" s="222">
        <f aca="true" t="shared" si="107" ref="BA83:BA90">(AZ83+BB83)</f>
        <v>0</v>
      </c>
      <c r="BB83" s="222">
        <f aca="true" t="shared" si="108" ref="BB83:BB90">(AG83+AP83+AS83)</f>
        <v>0</v>
      </c>
      <c r="BC83" s="480"/>
      <c r="BD83" s="480"/>
      <c r="BE83" s="74"/>
      <c r="BF83" s="74"/>
      <c r="BG83" s="74"/>
      <c r="BH83" s="74"/>
      <c r="BI83" s="74"/>
      <c r="BJ83" s="74"/>
      <c r="BK83" s="74"/>
      <c r="BL83" s="74"/>
      <c r="BM83" s="74"/>
      <c r="BN83" s="74"/>
      <c r="BO83" s="74"/>
    </row>
    <row r="84" spans="1:67" ht="18" customHeight="1">
      <c r="A84" s="317"/>
      <c r="B84" s="317" t="s">
        <v>241</v>
      </c>
      <c r="C84" s="318" t="s">
        <v>720</v>
      </c>
      <c r="D84" s="320">
        <v>0</v>
      </c>
      <c r="E84" s="222">
        <f t="shared" si="81"/>
        <v>0</v>
      </c>
      <c r="F84" s="320">
        <v>0</v>
      </c>
      <c r="G84" s="320">
        <v>0</v>
      </c>
      <c r="H84" s="222">
        <f t="shared" si="82"/>
        <v>0</v>
      </c>
      <c r="I84" s="320">
        <v>0</v>
      </c>
      <c r="J84" s="317"/>
      <c r="K84" s="317" t="s">
        <v>241</v>
      </c>
      <c r="L84" s="318" t="s">
        <v>720</v>
      </c>
      <c r="M84" s="320">
        <v>0</v>
      </c>
      <c r="N84" s="222">
        <f t="shared" si="83"/>
        <v>3310</v>
      </c>
      <c r="O84" s="320">
        <v>3310</v>
      </c>
      <c r="P84" s="320">
        <v>0</v>
      </c>
      <c r="Q84" s="222">
        <f t="shared" si="84"/>
        <v>0</v>
      </c>
      <c r="R84" s="320">
        <v>0</v>
      </c>
      <c r="S84" s="317"/>
      <c r="T84" s="317" t="s">
        <v>241</v>
      </c>
      <c r="U84" s="318" t="s">
        <v>720</v>
      </c>
      <c r="V84" s="222">
        <f>(M84-P84)</f>
        <v>0</v>
      </c>
      <c r="W84" s="222">
        <f>(V84+X84)</f>
        <v>3310</v>
      </c>
      <c r="X84" s="222">
        <f>(O84-R84)</f>
        <v>3310</v>
      </c>
      <c r="Y84" s="320">
        <v>0</v>
      </c>
      <c r="Z84" s="222">
        <f t="shared" si="88"/>
        <v>0</v>
      </c>
      <c r="AA84" s="320">
        <v>0</v>
      </c>
      <c r="AB84" s="317"/>
      <c r="AC84" s="317" t="s">
        <v>241</v>
      </c>
      <c r="AD84" s="318" t="s">
        <v>720</v>
      </c>
      <c r="AE84" s="320">
        <v>0</v>
      </c>
      <c r="AF84" s="222">
        <f t="shared" si="89"/>
        <v>0</v>
      </c>
      <c r="AG84" s="320">
        <v>0</v>
      </c>
      <c r="AH84" s="222">
        <f>(Y84-AE84)</f>
        <v>0</v>
      </c>
      <c r="AI84" s="222">
        <f>(AH84+AJ84)</f>
        <v>0</v>
      </c>
      <c r="AJ84" s="222">
        <f>(AA84-AG84)</f>
        <v>0</v>
      </c>
      <c r="AK84" s="317"/>
      <c r="AL84" s="317" t="s">
        <v>241</v>
      </c>
      <c r="AM84" s="318" t="s">
        <v>720</v>
      </c>
      <c r="AN84" s="320">
        <v>0</v>
      </c>
      <c r="AO84" s="222">
        <f t="shared" si="93"/>
        <v>0</v>
      </c>
      <c r="AP84" s="320">
        <v>0</v>
      </c>
      <c r="AQ84" s="320">
        <v>0</v>
      </c>
      <c r="AR84" s="222">
        <f t="shared" si="94"/>
        <v>0</v>
      </c>
      <c r="AS84" s="320">
        <v>0</v>
      </c>
      <c r="AT84" s="317"/>
      <c r="AU84" s="317" t="s">
        <v>241</v>
      </c>
      <c r="AV84" s="318" t="s">
        <v>720</v>
      </c>
      <c r="AW84" s="222">
        <f>(D84+G84+M84+Y84+AN84+AQ84)</f>
        <v>0</v>
      </c>
      <c r="AX84" s="222">
        <f>(AW84+AY84)</f>
        <v>3310</v>
      </c>
      <c r="AY84" s="222">
        <f>(F84+I84+O84+AA84+AP84+AS84)</f>
        <v>3310</v>
      </c>
      <c r="AZ84" s="222">
        <f>(AE84+AN84+AQ84)</f>
        <v>0</v>
      </c>
      <c r="BA84" s="222">
        <f>(AZ84+BB84)</f>
        <v>0</v>
      </c>
      <c r="BB84" s="222">
        <f>(AG84+AP84+AS84)</f>
        <v>0</v>
      </c>
      <c r="BC84" s="480"/>
      <c r="BD84" s="480"/>
      <c r="BE84" s="74"/>
      <c r="BF84" s="74"/>
      <c r="BG84" s="74"/>
      <c r="BH84" s="74"/>
      <c r="BI84" s="74"/>
      <c r="BJ84" s="74"/>
      <c r="BK84" s="74"/>
      <c r="BL84" s="74"/>
      <c r="BM84" s="74"/>
      <c r="BN84" s="74"/>
      <c r="BO84" s="74"/>
    </row>
    <row r="85" spans="1:67" ht="18" customHeight="1">
      <c r="A85" s="317"/>
      <c r="B85" s="317" t="s">
        <v>242</v>
      </c>
      <c r="C85" s="318" t="s">
        <v>211</v>
      </c>
      <c r="D85" s="320">
        <v>0</v>
      </c>
      <c r="E85" s="222">
        <f t="shared" si="81"/>
        <v>0</v>
      </c>
      <c r="F85" s="320">
        <v>0</v>
      </c>
      <c r="G85" s="320">
        <v>0</v>
      </c>
      <c r="H85" s="222">
        <f t="shared" si="82"/>
        <v>0</v>
      </c>
      <c r="I85" s="320">
        <v>0</v>
      </c>
      <c r="J85" s="317"/>
      <c r="K85" s="317" t="s">
        <v>242</v>
      </c>
      <c r="L85" s="318" t="s">
        <v>211</v>
      </c>
      <c r="M85" s="320">
        <v>2000</v>
      </c>
      <c r="N85" s="222">
        <f t="shared" si="83"/>
        <v>2000</v>
      </c>
      <c r="O85" s="320">
        <v>0</v>
      </c>
      <c r="P85" s="320">
        <v>0</v>
      </c>
      <c r="Q85" s="222">
        <f t="shared" si="84"/>
        <v>0</v>
      </c>
      <c r="R85" s="320">
        <v>0</v>
      </c>
      <c r="S85" s="317"/>
      <c r="T85" s="317" t="s">
        <v>242</v>
      </c>
      <c r="U85" s="318" t="s">
        <v>211</v>
      </c>
      <c r="V85" s="222">
        <f t="shared" si="101"/>
        <v>2000</v>
      </c>
      <c r="W85" s="222">
        <f aca="true" t="shared" si="109" ref="W85:W90">(V85+X85)</f>
        <v>2000</v>
      </c>
      <c r="X85" s="222">
        <f t="shared" si="102"/>
        <v>0</v>
      </c>
      <c r="Y85" s="320">
        <v>0</v>
      </c>
      <c r="Z85" s="222">
        <f t="shared" si="88"/>
        <v>0</v>
      </c>
      <c r="AA85" s="320">
        <v>0</v>
      </c>
      <c r="AB85" s="317"/>
      <c r="AC85" s="317" t="s">
        <v>242</v>
      </c>
      <c r="AD85" s="318" t="s">
        <v>211</v>
      </c>
      <c r="AE85" s="320">
        <v>0</v>
      </c>
      <c r="AF85" s="222">
        <f t="shared" si="89"/>
        <v>0</v>
      </c>
      <c r="AG85" s="320">
        <v>0</v>
      </c>
      <c r="AH85" s="222">
        <f aca="true" t="shared" si="110" ref="AH85:AH90">(Y85-AE85)</f>
        <v>0</v>
      </c>
      <c r="AI85" s="222">
        <f aca="true" t="shared" si="111" ref="AI85:AI90">(AH85+AJ85)</f>
        <v>0</v>
      </c>
      <c r="AJ85" s="222">
        <f aca="true" t="shared" si="112" ref="AJ85:AJ90">(AA85-AG85)</f>
        <v>0</v>
      </c>
      <c r="AK85" s="317"/>
      <c r="AL85" s="317" t="s">
        <v>242</v>
      </c>
      <c r="AM85" s="318" t="s">
        <v>211</v>
      </c>
      <c r="AN85" s="320">
        <v>0</v>
      </c>
      <c r="AO85" s="222">
        <f t="shared" si="93"/>
        <v>0</v>
      </c>
      <c r="AP85" s="320">
        <v>0</v>
      </c>
      <c r="AQ85" s="320">
        <v>0</v>
      </c>
      <c r="AR85" s="222">
        <f t="shared" si="94"/>
        <v>0</v>
      </c>
      <c r="AS85" s="320">
        <v>0</v>
      </c>
      <c r="AT85" s="317"/>
      <c r="AU85" s="317" t="s">
        <v>242</v>
      </c>
      <c r="AV85" s="318" t="s">
        <v>211</v>
      </c>
      <c r="AW85" s="222">
        <f t="shared" si="103"/>
        <v>2000</v>
      </c>
      <c r="AX85" s="222">
        <f t="shared" si="104"/>
        <v>2000</v>
      </c>
      <c r="AY85" s="222">
        <f t="shared" si="105"/>
        <v>0</v>
      </c>
      <c r="AZ85" s="222">
        <f t="shared" si="106"/>
        <v>0</v>
      </c>
      <c r="BA85" s="222">
        <f t="shared" si="107"/>
        <v>0</v>
      </c>
      <c r="BB85" s="222">
        <f t="shared" si="108"/>
        <v>0</v>
      </c>
      <c r="BC85" s="480"/>
      <c r="BD85" s="480"/>
      <c r="BE85" s="74"/>
      <c r="BF85" s="74"/>
      <c r="BG85" s="74"/>
      <c r="BH85" s="74"/>
      <c r="BI85" s="74"/>
      <c r="BJ85" s="74"/>
      <c r="BK85" s="74"/>
      <c r="BL85" s="74"/>
      <c r="BM85" s="74"/>
      <c r="BN85" s="74"/>
      <c r="BO85" s="74"/>
    </row>
    <row r="86" spans="1:67" ht="18" customHeight="1">
      <c r="A86" s="317"/>
      <c r="B86" s="317" t="s">
        <v>243</v>
      </c>
      <c r="C86" s="318" t="s">
        <v>149</v>
      </c>
      <c r="D86" s="483">
        <v>0</v>
      </c>
      <c r="E86" s="222">
        <f t="shared" si="81"/>
        <v>1045</v>
      </c>
      <c r="F86" s="320">
        <v>1045</v>
      </c>
      <c r="G86" s="320">
        <v>0</v>
      </c>
      <c r="H86" s="222">
        <f t="shared" si="82"/>
        <v>395</v>
      </c>
      <c r="I86" s="320">
        <v>395</v>
      </c>
      <c r="J86" s="317"/>
      <c r="K86" s="317" t="s">
        <v>243</v>
      </c>
      <c r="L86" s="318" t="s">
        <v>149</v>
      </c>
      <c r="M86" s="320">
        <v>0</v>
      </c>
      <c r="N86" s="222">
        <f t="shared" si="83"/>
        <v>0</v>
      </c>
      <c r="O86" s="320">
        <v>0</v>
      </c>
      <c r="P86" s="320">
        <v>0</v>
      </c>
      <c r="Q86" s="222">
        <f t="shared" si="84"/>
        <v>0</v>
      </c>
      <c r="R86" s="320">
        <v>0</v>
      </c>
      <c r="S86" s="317"/>
      <c r="T86" s="317" t="s">
        <v>243</v>
      </c>
      <c r="U86" s="318" t="s">
        <v>149</v>
      </c>
      <c r="V86" s="222">
        <f t="shared" si="101"/>
        <v>0</v>
      </c>
      <c r="W86" s="222">
        <f t="shared" si="109"/>
        <v>0</v>
      </c>
      <c r="X86" s="222">
        <f t="shared" si="102"/>
        <v>0</v>
      </c>
      <c r="Y86" s="320">
        <v>0</v>
      </c>
      <c r="Z86" s="222">
        <f t="shared" si="88"/>
        <v>0</v>
      </c>
      <c r="AA86" s="320">
        <v>0</v>
      </c>
      <c r="AB86" s="317"/>
      <c r="AC86" s="317" t="s">
        <v>243</v>
      </c>
      <c r="AD86" s="318" t="s">
        <v>149</v>
      </c>
      <c r="AE86" s="320">
        <v>0</v>
      </c>
      <c r="AF86" s="222">
        <f t="shared" si="89"/>
        <v>0</v>
      </c>
      <c r="AG86" s="320">
        <v>0</v>
      </c>
      <c r="AH86" s="222">
        <f t="shared" si="110"/>
        <v>0</v>
      </c>
      <c r="AI86" s="222">
        <f t="shared" si="111"/>
        <v>0</v>
      </c>
      <c r="AJ86" s="222">
        <f t="shared" si="112"/>
        <v>0</v>
      </c>
      <c r="AK86" s="317"/>
      <c r="AL86" s="317" t="s">
        <v>243</v>
      </c>
      <c r="AM86" s="318" t="s">
        <v>149</v>
      </c>
      <c r="AN86" s="320">
        <v>0</v>
      </c>
      <c r="AO86" s="222">
        <f t="shared" si="93"/>
        <v>0</v>
      </c>
      <c r="AP86" s="320">
        <v>0</v>
      </c>
      <c r="AQ86" s="320">
        <v>0</v>
      </c>
      <c r="AR86" s="222">
        <f t="shared" si="94"/>
        <v>0</v>
      </c>
      <c r="AS86" s="320">
        <v>0</v>
      </c>
      <c r="AT86" s="317"/>
      <c r="AU86" s="317" t="s">
        <v>243</v>
      </c>
      <c r="AV86" s="318" t="s">
        <v>149</v>
      </c>
      <c r="AW86" s="222">
        <f t="shared" si="103"/>
        <v>0</v>
      </c>
      <c r="AX86" s="222">
        <f t="shared" si="104"/>
        <v>1440</v>
      </c>
      <c r="AY86" s="222">
        <f t="shared" si="105"/>
        <v>1440</v>
      </c>
      <c r="AZ86" s="222">
        <f t="shared" si="106"/>
        <v>0</v>
      </c>
      <c r="BA86" s="222">
        <f t="shared" si="107"/>
        <v>0</v>
      </c>
      <c r="BB86" s="222">
        <f t="shared" si="108"/>
        <v>0</v>
      </c>
      <c r="BC86" s="480"/>
      <c r="BD86" s="480"/>
      <c r="BE86" s="74"/>
      <c r="BF86" s="74"/>
      <c r="BG86" s="74"/>
      <c r="BH86" s="74"/>
      <c r="BI86" s="74"/>
      <c r="BJ86" s="74"/>
      <c r="BK86" s="74"/>
      <c r="BL86" s="74"/>
      <c r="BM86" s="74"/>
      <c r="BN86" s="74"/>
      <c r="BO86" s="74"/>
    </row>
    <row r="87" spans="1:67" ht="18" customHeight="1">
      <c r="A87" s="317"/>
      <c r="B87" s="317" t="s">
        <v>244</v>
      </c>
      <c r="C87" s="318" t="s">
        <v>145</v>
      </c>
      <c r="D87" s="483">
        <v>0</v>
      </c>
      <c r="E87" s="222">
        <f t="shared" si="81"/>
        <v>0</v>
      </c>
      <c r="F87" s="320">
        <v>0</v>
      </c>
      <c r="G87" s="320">
        <v>0</v>
      </c>
      <c r="H87" s="222">
        <f t="shared" si="82"/>
        <v>0</v>
      </c>
      <c r="I87" s="320">
        <v>0</v>
      </c>
      <c r="J87" s="317"/>
      <c r="K87" s="317" t="s">
        <v>244</v>
      </c>
      <c r="L87" s="318" t="s">
        <v>145</v>
      </c>
      <c r="M87" s="320">
        <v>0</v>
      </c>
      <c r="N87" s="222">
        <f t="shared" si="83"/>
        <v>4000</v>
      </c>
      <c r="O87" s="320">
        <v>4000</v>
      </c>
      <c r="P87" s="320">
        <v>0</v>
      </c>
      <c r="Q87" s="222">
        <f t="shared" si="84"/>
        <v>0</v>
      </c>
      <c r="R87" s="320">
        <v>0</v>
      </c>
      <c r="S87" s="317"/>
      <c r="T87" s="317" t="s">
        <v>244</v>
      </c>
      <c r="U87" s="318" t="s">
        <v>145</v>
      </c>
      <c r="V87" s="222">
        <f t="shared" si="101"/>
        <v>0</v>
      </c>
      <c r="W87" s="222">
        <f t="shared" si="109"/>
        <v>4000</v>
      </c>
      <c r="X87" s="222">
        <f t="shared" si="102"/>
        <v>4000</v>
      </c>
      <c r="Y87" s="320">
        <v>0</v>
      </c>
      <c r="Z87" s="222">
        <f t="shared" si="88"/>
        <v>0</v>
      </c>
      <c r="AA87" s="320">
        <v>0</v>
      </c>
      <c r="AB87" s="317"/>
      <c r="AC87" s="317" t="s">
        <v>244</v>
      </c>
      <c r="AD87" s="318" t="s">
        <v>145</v>
      </c>
      <c r="AE87" s="320">
        <v>0</v>
      </c>
      <c r="AF87" s="222">
        <f t="shared" si="89"/>
        <v>0</v>
      </c>
      <c r="AG87" s="320">
        <v>0</v>
      </c>
      <c r="AH87" s="222">
        <f t="shared" si="110"/>
        <v>0</v>
      </c>
      <c r="AI87" s="222">
        <f t="shared" si="111"/>
        <v>0</v>
      </c>
      <c r="AJ87" s="222">
        <f t="shared" si="112"/>
        <v>0</v>
      </c>
      <c r="AK87" s="317"/>
      <c r="AL87" s="317" t="s">
        <v>244</v>
      </c>
      <c r="AM87" s="318" t="s">
        <v>145</v>
      </c>
      <c r="AN87" s="320">
        <v>0</v>
      </c>
      <c r="AO87" s="222">
        <f t="shared" si="93"/>
        <v>0</v>
      </c>
      <c r="AP87" s="320">
        <v>0</v>
      </c>
      <c r="AQ87" s="320">
        <v>0</v>
      </c>
      <c r="AR87" s="222">
        <f t="shared" si="94"/>
        <v>0</v>
      </c>
      <c r="AS87" s="320">
        <v>0</v>
      </c>
      <c r="AT87" s="317"/>
      <c r="AU87" s="317" t="s">
        <v>244</v>
      </c>
      <c r="AV87" s="318" t="s">
        <v>145</v>
      </c>
      <c r="AW87" s="222">
        <f t="shared" si="103"/>
        <v>0</v>
      </c>
      <c r="AX87" s="222">
        <f t="shared" si="104"/>
        <v>4000</v>
      </c>
      <c r="AY87" s="222">
        <f t="shared" si="105"/>
        <v>4000</v>
      </c>
      <c r="AZ87" s="222">
        <f t="shared" si="106"/>
        <v>0</v>
      </c>
      <c r="BA87" s="222">
        <f t="shared" si="107"/>
        <v>0</v>
      </c>
      <c r="BB87" s="222">
        <f t="shared" si="108"/>
        <v>0</v>
      </c>
      <c r="BC87" s="480"/>
      <c r="BD87" s="480"/>
      <c r="BE87" s="74"/>
      <c r="BF87" s="74"/>
      <c r="BG87" s="74"/>
      <c r="BH87" s="74"/>
      <c r="BI87" s="74"/>
      <c r="BJ87" s="74"/>
      <c r="BK87" s="74"/>
      <c r="BL87" s="74"/>
      <c r="BM87" s="74"/>
      <c r="BN87" s="74"/>
      <c r="BO87" s="74"/>
    </row>
    <row r="88" spans="1:67" ht="18" customHeight="1">
      <c r="A88" s="317"/>
      <c r="B88" s="317" t="s">
        <v>245</v>
      </c>
      <c r="C88" s="318" t="s">
        <v>146</v>
      </c>
      <c r="D88" s="483">
        <v>0</v>
      </c>
      <c r="E88" s="222">
        <f t="shared" si="81"/>
        <v>0</v>
      </c>
      <c r="F88" s="320">
        <v>0</v>
      </c>
      <c r="G88" s="320">
        <v>0</v>
      </c>
      <c r="H88" s="222">
        <f t="shared" si="82"/>
        <v>0</v>
      </c>
      <c r="I88" s="320">
        <v>0</v>
      </c>
      <c r="J88" s="317"/>
      <c r="K88" s="317" t="s">
        <v>245</v>
      </c>
      <c r="L88" s="318" t="s">
        <v>146</v>
      </c>
      <c r="M88" s="320">
        <v>0</v>
      </c>
      <c r="N88" s="222">
        <f t="shared" si="83"/>
        <v>1000</v>
      </c>
      <c r="O88" s="320">
        <v>1000</v>
      </c>
      <c r="P88" s="320">
        <v>0</v>
      </c>
      <c r="Q88" s="222">
        <f t="shared" si="84"/>
        <v>0</v>
      </c>
      <c r="R88" s="320">
        <v>0</v>
      </c>
      <c r="S88" s="317"/>
      <c r="T88" s="317" t="s">
        <v>245</v>
      </c>
      <c r="U88" s="318" t="s">
        <v>146</v>
      </c>
      <c r="V88" s="222">
        <f t="shared" si="101"/>
        <v>0</v>
      </c>
      <c r="W88" s="222">
        <f t="shared" si="109"/>
        <v>1000</v>
      </c>
      <c r="X88" s="222">
        <f t="shared" si="102"/>
        <v>1000</v>
      </c>
      <c r="Y88" s="320">
        <v>0</v>
      </c>
      <c r="Z88" s="222">
        <f t="shared" si="88"/>
        <v>0</v>
      </c>
      <c r="AA88" s="320">
        <v>0</v>
      </c>
      <c r="AB88" s="317"/>
      <c r="AC88" s="317" t="s">
        <v>245</v>
      </c>
      <c r="AD88" s="318" t="s">
        <v>146</v>
      </c>
      <c r="AE88" s="320">
        <v>0</v>
      </c>
      <c r="AF88" s="222">
        <f t="shared" si="89"/>
        <v>0</v>
      </c>
      <c r="AG88" s="320">
        <v>0</v>
      </c>
      <c r="AH88" s="222">
        <f t="shared" si="110"/>
        <v>0</v>
      </c>
      <c r="AI88" s="222">
        <f t="shared" si="111"/>
        <v>0</v>
      </c>
      <c r="AJ88" s="222">
        <f t="shared" si="112"/>
        <v>0</v>
      </c>
      <c r="AK88" s="317"/>
      <c r="AL88" s="317" t="s">
        <v>245</v>
      </c>
      <c r="AM88" s="318" t="s">
        <v>146</v>
      </c>
      <c r="AN88" s="320">
        <v>0</v>
      </c>
      <c r="AO88" s="222">
        <f t="shared" si="93"/>
        <v>0</v>
      </c>
      <c r="AP88" s="320">
        <v>0</v>
      </c>
      <c r="AQ88" s="320">
        <v>0</v>
      </c>
      <c r="AR88" s="222">
        <f t="shared" si="94"/>
        <v>0</v>
      </c>
      <c r="AS88" s="320">
        <v>0</v>
      </c>
      <c r="AT88" s="317"/>
      <c r="AU88" s="317" t="s">
        <v>245</v>
      </c>
      <c r="AV88" s="318" t="s">
        <v>146</v>
      </c>
      <c r="AW88" s="222">
        <f t="shared" si="103"/>
        <v>0</v>
      </c>
      <c r="AX88" s="222">
        <f t="shared" si="104"/>
        <v>1000</v>
      </c>
      <c r="AY88" s="222">
        <f t="shared" si="105"/>
        <v>1000</v>
      </c>
      <c r="AZ88" s="222">
        <f t="shared" si="106"/>
        <v>0</v>
      </c>
      <c r="BA88" s="222">
        <f t="shared" si="107"/>
        <v>0</v>
      </c>
      <c r="BB88" s="222">
        <f t="shared" si="108"/>
        <v>0</v>
      </c>
      <c r="BC88" s="480"/>
      <c r="BD88" s="480"/>
      <c r="BE88" s="74"/>
      <c r="BF88" s="74"/>
      <c r="BG88" s="74"/>
      <c r="BH88" s="74"/>
      <c r="BI88" s="74"/>
      <c r="BJ88" s="74"/>
      <c r="BK88" s="74"/>
      <c r="BL88" s="74"/>
      <c r="BM88" s="74"/>
      <c r="BN88" s="74"/>
      <c r="BO88" s="74"/>
    </row>
    <row r="89" spans="1:67" ht="18" customHeight="1">
      <c r="A89" s="317"/>
      <c r="B89" s="317" t="s">
        <v>246</v>
      </c>
      <c r="C89" s="318" t="s">
        <v>147</v>
      </c>
      <c r="D89" s="483">
        <v>0</v>
      </c>
      <c r="E89" s="222">
        <f t="shared" si="81"/>
        <v>0</v>
      </c>
      <c r="F89" s="320">
        <v>0</v>
      </c>
      <c r="G89" s="320">
        <v>0</v>
      </c>
      <c r="H89" s="222">
        <f t="shared" si="82"/>
        <v>0</v>
      </c>
      <c r="I89" s="320">
        <v>0</v>
      </c>
      <c r="J89" s="317"/>
      <c r="K89" s="317" t="s">
        <v>246</v>
      </c>
      <c r="L89" s="318" t="s">
        <v>147</v>
      </c>
      <c r="M89" s="320">
        <v>0</v>
      </c>
      <c r="N89" s="222">
        <f t="shared" si="83"/>
        <v>840</v>
      </c>
      <c r="O89" s="320">
        <v>840</v>
      </c>
      <c r="P89" s="320">
        <v>0</v>
      </c>
      <c r="Q89" s="222">
        <f t="shared" si="84"/>
        <v>0</v>
      </c>
      <c r="R89" s="320">
        <v>0</v>
      </c>
      <c r="S89" s="317"/>
      <c r="T89" s="317" t="s">
        <v>246</v>
      </c>
      <c r="U89" s="318" t="s">
        <v>147</v>
      </c>
      <c r="V89" s="222">
        <f t="shared" si="101"/>
        <v>0</v>
      </c>
      <c r="W89" s="222">
        <f t="shared" si="109"/>
        <v>840</v>
      </c>
      <c r="X89" s="222">
        <f t="shared" si="102"/>
        <v>840</v>
      </c>
      <c r="Y89" s="320">
        <v>0</v>
      </c>
      <c r="Z89" s="222">
        <f t="shared" si="88"/>
        <v>0</v>
      </c>
      <c r="AA89" s="320">
        <v>0</v>
      </c>
      <c r="AB89" s="317"/>
      <c r="AC89" s="317" t="s">
        <v>246</v>
      </c>
      <c r="AD89" s="318" t="s">
        <v>147</v>
      </c>
      <c r="AE89" s="320">
        <v>0</v>
      </c>
      <c r="AF89" s="222">
        <f t="shared" si="89"/>
        <v>0</v>
      </c>
      <c r="AG89" s="320">
        <v>0</v>
      </c>
      <c r="AH89" s="222">
        <f t="shared" si="110"/>
        <v>0</v>
      </c>
      <c r="AI89" s="222">
        <f t="shared" si="111"/>
        <v>0</v>
      </c>
      <c r="AJ89" s="222">
        <f t="shared" si="112"/>
        <v>0</v>
      </c>
      <c r="AK89" s="317"/>
      <c r="AL89" s="317" t="s">
        <v>246</v>
      </c>
      <c r="AM89" s="318" t="s">
        <v>147</v>
      </c>
      <c r="AN89" s="320">
        <v>0</v>
      </c>
      <c r="AO89" s="222">
        <f t="shared" si="93"/>
        <v>0</v>
      </c>
      <c r="AP89" s="320">
        <v>0</v>
      </c>
      <c r="AQ89" s="320">
        <v>0</v>
      </c>
      <c r="AR89" s="222">
        <f t="shared" si="94"/>
        <v>0</v>
      </c>
      <c r="AS89" s="320">
        <v>0</v>
      </c>
      <c r="AT89" s="317"/>
      <c r="AU89" s="317" t="s">
        <v>246</v>
      </c>
      <c r="AV89" s="318" t="s">
        <v>147</v>
      </c>
      <c r="AW89" s="222">
        <f t="shared" si="103"/>
        <v>0</v>
      </c>
      <c r="AX89" s="222">
        <f t="shared" si="104"/>
        <v>840</v>
      </c>
      <c r="AY89" s="222">
        <f t="shared" si="105"/>
        <v>840</v>
      </c>
      <c r="AZ89" s="222">
        <f t="shared" si="106"/>
        <v>0</v>
      </c>
      <c r="BA89" s="222">
        <f t="shared" si="107"/>
        <v>0</v>
      </c>
      <c r="BB89" s="222">
        <f t="shared" si="108"/>
        <v>0</v>
      </c>
      <c r="BC89" s="480"/>
      <c r="BD89" s="480"/>
      <c r="BE89" s="74"/>
      <c r="BF89" s="74"/>
      <c r="BG89" s="74"/>
      <c r="BH89" s="74"/>
      <c r="BI89" s="74"/>
      <c r="BJ89" s="74"/>
      <c r="BK89" s="74"/>
      <c r="BL89" s="74"/>
      <c r="BM89" s="74"/>
      <c r="BN89" s="74"/>
      <c r="BO89" s="74"/>
    </row>
    <row r="90" spans="1:67" ht="18" customHeight="1">
      <c r="A90" s="317"/>
      <c r="B90" s="317" t="s">
        <v>247</v>
      </c>
      <c r="C90" s="318" t="s">
        <v>148</v>
      </c>
      <c r="D90" s="483">
        <v>0</v>
      </c>
      <c r="E90" s="222">
        <f t="shared" si="81"/>
        <v>0</v>
      </c>
      <c r="F90" s="320">
        <v>0</v>
      </c>
      <c r="G90" s="320">
        <v>0</v>
      </c>
      <c r="H90" s="222">
        <f t="shared" si="82"/>
        <v>0</v>
      </c>
      <c r="I90" s="320">
        <v>0</v>
      </c>
      <c r="J90" s="317"/>
      <c r="K90" s="317" t="s">
        <v>247</v>
      </c>
      <c r="L90" s="318" t="s">
        <v>148</v>
      </c>
      <c r="M90" s="320">
        <v>0</v>
      </c>
      <c r="N90" s="222">
        <f t="shared" si="83"/>
        <v>1600</v>
      </c>
      <c r="O90" s="320">
        <v>1600</v>
      </c>
      <c r="P90" s="320">
        <v>0</v>
      </c>
      <c r="Q90" s="222">
        <f t="shared" si="84"/>
        <v>0</v>
      </c>
      <c r="R90" s="320">
        <v>0</v>
      </c>
      <c r="S90" s="317"/>
      <c r="T90" s="317" t="s">
        <v>247</v>
      </c>
      <c r="U90" s="318" t="s">
        <v>148</v>
      </c>
      <c r="V90" s="222">
        <f t="shared" si="101"/>
        <v>0</v>
      </c>
      <c r="W90" s="222">
        <f t="shared" si="109"/>
        <v>1600</v>
      </c>
      <c r="X90" s="222">
        <f t="shared" si="102"/>
        <v>1600</v>
      </c>
      <c r="Y90" s="320">
        <v>0</v>
      </c>
      <c r="Z90" s="222">
        <f t="shared" si="88"/>
        <v>0</v>
      </c>
      <c r="AA90" s="320">
        <v>0</v>
      </c>
      <c r="AB90" s="317"/>
      <c r="AC90" s="317" t="s">
        <v>247</v>
      </c>
      <c r="AD90" s="318" t="s">
        <v>148</v>
      </c>
      <c r="AE90" s="320">
        <v>0</v>
      </c>
      <c r="AF90" s="222">
        <f t="shared" si="89"/>
        <v>0</v>
      </c>
      <c r="AG90" s="320">
        <v>0</v>
      </c>
      <c r="AH90" s="222">
        <f t="shared" si="110"/>
        <v>0</v>
      </c>
      <c r="AI90" s="222">
        <f t="shared" si="111"/>
        <v>0</v>
      </c>
      <c r="AJ90" s="222">
        <f t="shared" si="112"/>
        <v>0</v>
      </c>
      <c r="AK90" s="317"/>
      <c r="AL90" s="317" t="s">
        <v>247</v>
      </c>
      <c r="AM90" s="318" t="s">
        <v>148</v>
      </c>
      <c r="AN90" s="320">
        <v>0</v>
      </c>
      <c r="AO90" s="222">
        <f t="shared" si="93"/>
        <v>0</v>
      </c>
      <c r="AP90" s="320">
        <v>0</v>
      </c>
      <c r="AQ90" s="320">
        <v>0</v>
      </c>
      <c r="AR90" s="222">
        <f t="shared" si="94"/>
        <v>0</v>
      </c>
      <c r="AS90" s="320">
        <v>0</v>
      </c>
      <c r="AT90" s="317"/>
      <c r="AU90" s="317" t="s">
        <v>247</v>
      </c>
      <c r="AV90" s="318" t="s">
        <v>148</v>
      </c>
      <c r="AW90" s="222">
        <f t="shared" si="103"/>
        <v>0</v>
      </c>
      <c r="AX90" s="222">
        <f t="shared" si="104"/>
        <v>1600</v>
      </c>
      <c r="AY90" s="222">
        <f t="shared" si="105"/>
        <v>1600</v>
      </c>
      <c r="AZ90" s="222">
        <f t="shared" si="106"/>
        <v>0</v>
      </c>
      <c r="BA90" s="222">
        <f t="shared" si="107"/>
        <v>0</v>
      </c>
      <c r="BB90" s="222">
        <f t="shared" si="108"/>
        <v>0</v>
      </c>
      <c r="BC90" s="480"/>
      <c r="BD90" s="480"/>
      <c r="BE90" s="74"/>
      <c r="BF90" s="74"/>
      <c r="BG90" s="74"/>
      <c r="BH90" s="74"/>
      <c r="BI90" s="74"/>
      <c r="BJ90" s="74"/>
      <c r="BK90" s="74"/>
      <c r="BL90" s="74"/>
      <c r="BM90" s="74"/>
      <c r="BN90" s="74"/>
      <c r="BO90" s="74"/>
    </row>
    <row r="91" spans="1:67" ht="18" customHeight="1">
      <c r="A91" s="317"/>
      <c r="B91" s="317" t="s">
        <v>248</v>
      </c>
      <c r="C91" s="318" t="s">
        <v>89</v>
      </c>
      <c r="D91" s="483">
        <v>0</v>
      </c>
      <c r="E91" s="222">
        <f t="shared" si="81"/>
        <v>0</v>
      </c>
      <c r="F91" s="320">
        <v>0</v>
      </c>
      <c r="G91" s="320">
        <v>0</v>
      </c>
      <c r="H91" s="222">
        <f t="shared" si="82"/>
        <v>0</v>
      </c>
      <c r="I91" s="320">
        <v>0</v>
      </c>
      <c r="J91" s="317"/>
      <c r="K91" s="317" t="s">
        <v>248</v>
      </c>
      <c r="L91" s="318" t="s">
        <v>89</v>
      </c>
      <c r="M91" s="320">
        <v>0</v>
      </c>
      <c r="N91" s="222">
        <f t="shared" si="83"/>
        <v>950</v>
      </c>
      <c r="O91" s="320">
        <v>950</v>
      </c>
      <c r="P91" s="320">
        <v>0</v>
      </c>
      <c r="Q91" s="222">
        <f t="shared" si="84"/>
        <v>0</v>
      </c>
      <c r="R91" s="320">
        <v>0</v>
      </c>
      <c r="S91" s="317"/>
      <c r="T91" s="317" t="s">
        <v>248</v>
      </c>
      <c r="U91" s="318" t="s">
        <v>89</v>
      </c>
      <c r="V91" s="222">
        <f>(M91-P91)</f>
        <v>0</v>
      </c>
      <c r="W91" s="222">
        <f>(V91+X91)</f>
        <v>950</v>
      </c>
      <c r="X91" s="222">
        <f>(O91-R91)</f>
        <v>950</v>
      </c>
      <c r="Y91" s="320">
        <v>0</v>
      </c>
      <c r="Z91" s="222">
        <f t="shared" si="88"/>
        <v>0</v>
      </c>
      <c r="AA91" s="320">
        <v>0</v>
      </c>
      <c r="AB91" s="317"/>
      <c r="AC91" s="317" t="s">
        <v>248</v>
      </c>
      <c r="AD91" s="318" t="s">
        <v>89</v>
      </c>
      <c r="AE91" s="320">
        <v>0</v>
      </c>
      <c r="AF91" s="222">
        <f t="shared" si="89"/>
        <v>0</v>
      </c>
      <c r="AG91" s="320">
        <v>0</v>
      </c>
      <c r="AH91" s="222">
        <f>(Y91-AE91)</f>
        <v>0</v>
      </c>
      <c r="AI91" s="222">
        <f>(AH91+AJ91)</f>
        <v>0</v>
      </c>
      <c r="AJ91" s="222">
        <f>(AA91-AG91)</f>
        <v>0</v>
      </c>
      <c r="AK91" s="317"/>
      <c r="AL91" s="317" t="s">
        <v>248</v>
      </c>
      <c r="AM91" s="318" t="s">
        <v>89</v>
      </c>
      <c r="AN91" s="320">
        <v>0</v>
      </c>
      <c r="AO91" s="222">
        <f t="shared" si="93"/>
        <v>0</v>
      </c>
      <c r="AP91" s="320">
        <v>0</v>
      </c>
      <c r="AQ91" s="320">
        <v>0</v>
      </c>
      <c r="AR91" s="222">
        <f t="shared" si="94"/>
        <v>0</v>
      </c>
      <c r="AS91" s="320">
        <v>0</v>
      </c>
      <c r="AT91" s="317"/>
      <c r="AU91" s="317" t="s">
        <v>248</v>
      </c>
      <c r="AV91" s="318" t="s">
        <v>89</v>
      </c>
      <c r="AW91" s="222">
        <f>(D91+G91+M91+Y91+AN91+AQ91)</f>
        <v>0</v>
      </c>
      <c r="AX91" s="222">
        <f>(AW91+AY91)</f>
        <v>950</v>
      </c>
      <c r="AY91" s="222">
        <f>(F91+I91+O91+AA91+AP91+AS91)</f>
        <v>950</v>
      </c>
      <c r="AZ91" s="222">
        <f>(AE91+AN91+AQ91)</f>
        <v>0</v>
      </c>
      <c r="BA91" s="222">
        <f>(AZ91+BB91)</f>
        <v>0</v>
      </c>
      <c r="BB91" s="222">
        <f>(AG91+AP91+AS91)</f>
        <v>0</v>
      </c>
      <c r="BC91" s="480"/>
      <c r="BD91" s="480"/>
      <c r="BE91" s="74"/>
      <c r="BF91" s="74"/>
      <c r="BG91" s="74"/>
      <c r="BH91" s="74"/>
      <c r="BI91" s="74"/>
      <c r="BJ91" s="74"/>
      <c r="BK91" s="74"/>
      <c r="BL91" s="74"/>
      <c r="BM91" s="74"/>
      <c r="BN91" s="74"/>
      <c r="BO91" s="74"/>
    </row>
    <row r="92" spans="1:67" ht="18" customHeight="1">
      <c r="A92" s="317"/>
      <c r="B92" s="317"/>
      <c r="C92" s="318"/>
      <c r="D92" s="481"/>
      <c r="E92" s="317"/>
      <c r="F92" s="317"/>
      <c r="G92" s="317"/>
      <c r="H92" s="317"/>
      <c r="I92" s="317"/>
      <c r="J92" s="317"/>
      <c r="K92" s="317"/>
      <c r="L92" s="318"/>
      <c r="M92" s="317"/>
      <c r="N92" s="317"/>
      <c r="O92" s="317"/>
      <c r="P92" s="317"/>
      <c r="Q92" s="317"/>
      <c r="R92" s="317"/>
      <c r="S92" s="317"/>
      <c r="T92" s="317"/>
      <c r="U92" s="318"/>
      <c r="V92" s="317"/>
      <c r="W92" s="317"/>
      <c r="X92" s="317"/>
      <c r="Y92" s="317"/>
      <c r="Z92" s="317"/>
      <c r="AA92" s="317"/>
      <c r="AB92" s="317"/>
      <c r="AC92" s="317"/>
      <c r="AD92" s="318"/>
      <c r="AE92" s="317"/>
      <c r="AF92" s="317"/>
      <c r="AG92" s="317"/>
      <c r="AH92" s="317"/>
      <c r="AI92" s="317"/>
      <c r="AJ92" s="317"/>
      <c r="AK92" s="317"/>
      <c r="AL92" s="317"/>
      <c r="AM92" s="318"/>
      <c r="AN92" s="317"/>
      <c r="AO92" s="317"/>
      <c r="AP92" s="317"/>
      <c r="AQ92" s="317"/>
      <c r="AR92" s="317"/>
      <c r="AS92" s="317"/>
      <c r="AT92" s="317"/>
      <c r="AU92" s="317"/>
      <c r="AV92" s="318"/>
      <c r="AW92" s="317"/>
      <c r="AX92" s="317"/>
      <c r="AY92" s="317"/>
      <c r="AZ92" s="317"/>
      <c r="BA92" s="317"/>
      <c r="BB92" s="317"/>
      <c r="BC92" s="480"/>
      <c r="BD92" s="480"/>
      <c r="BE92" s="74"/>
      <c r="BF92" s="74"/>
      <c r="BG92" s="74"/>
      <c r="BH92" s="74"/>
      <c r="BI92" s="74"/>
      <c r="BJ92" s="74"/>
      <c r="BK92" s="74"/>
      <c r="BL92" s="74"/>
      <c r="BM92" s="74"/>
      <c r="BN92" s="74"/>
      <c r="BO92" s="74"/>
    </row>
    <row r="93" spans="1:67" ht="18" customHeight="1">
      <c r="A93" s="317"/>
      <c r="B93" s="220"/>
      <c r="C93" s="482" t="s">
        <v>455</v>
      </c>
      <c r="D93" s="320"/>
      <c r="E93" s="222"/>
      <c r="F93" s="320"/>
      <c r="G93" s="320"/>
      <c r="H93" s="222"/>
      <c r="I93" s="320"/>
      <c r="J93" s="317"/>
      <c r="K93" s="220"/>
      <c r="L93" s="482" t="s">
        <v>455</v>
      </c>
      <c r="M93" s="320"/>
      <c r="N93" s="222"/>
      <c r="O93" s="320"/>
      <c r="P93" s="320"/>
      <c r="Q93" s="222"/>
      <c r="R93" s="320"/>
      <c r="S93" s="317"/>
      <c r="T93" s="220"/>
      <c r="U93" s="482" t="s">
        <v>455</v>
      </c>
      <c r="V93" s="222"/>
      <c r="W93" s="222"/>
      <c r="X93" s="222"/>
      <c r="Y93" s="320"/>
      <c r="Z93" s="222"/>
      <c r="AA93" s="320"/>
      <c r="AB93" s="317"/>
      <c r="AC93" s="220"/>
      <c r="AD93" s="482" t="s">
        <v>455</v>
      </c>
      <c r="AE93" s="320"/>
      <c r="AF93" s="222"/>
      <c r="AG93" s="320"/>
      <c r="AH93" s="222"/>
      <c r="AI93" s="222"/>
      <c r="AJ93" s="222"/>
      <c r="AK93" s="317"/>
      <c r="AL93" s="220"/>
      <c r="AM93" s="482" t="s">
        <v>455</v>
      </c>
      <c r="AN93" s="320"/>
      <c r="AO93" s="222"/>
      <c r="AP93" s="320"/>
      <c r="AQ93" s="320"/>
      <c r="AR93" s="222"/>
      <c r="AS93" s="320"/>
      <c r="AT93" s="317"/>
      <c r="AU93" s="220"/>
      <c r="AV93" s="482" t="s">
        <v>455</v>
      </c>
      <c r="AW93" s="222"/>
      <c r="AX93" s="222"/>
      <c r="AY93" s="222"/>
      <c r="AZ93" s="222"/>
      <c r="BA93" s="222"/>
      <c r="BB93" s="222"/>
      <c r="BC93" s="74"/>
      <c r="BD93" s="74"/>
      <c r="BE93" s="74"/>
      <c r="BF93" s="74"/>
      <c r="BG93" s="74"/>
      <c r="BH93" s="74"/>
      <c r="BI93" s="74"/>
      <c r="BJ93" s="74"/>
      <c r="BK93" s="74"/>
      <c r="BL93" s="74"/>
      <c r="BM93" s="74"/>
      <c r="BN93" s="74"/>
      <c r="BO93" s="74"/>
    </row>
    <row r="94" spans="1:67" ht="18" customHeight="1">
      <c r="A94" s="317"/>
      <c r="B94" s="317" t="s">
        <v>249</v>
      </c>
      <c r="C94" s="339" t="s">
        <v>892</v>
      </c>
      <c r="D94" s="320">
        <v>0</v>
      </c>
      <c r="E94" s="222">
        <f aca="true" t="shared" si="113" ref="E94:E99">(D94+F94)</f>
        <v>0</v>
      </c>
      <c r="F94" s="320">
        <v>0</v>
      </c>
      <c r="G94" s="320">
        <v>0</v>
      </c>
      <c r="H94" s="222">
        <f>(G94+I94)</f>
        <v>0</v>
      </c>
      <c r="I94" s="320">
        <v>0</v>
      </c>
      <c r="J94" s="317"/>
      <c r="K94" s="317" t="s">
        <v>249</v>
      </c>
      <c r="L94" s="339" t="s">
        <v>892</v>
      </c>
      <c r="M94" s="320">
        <v>0</v>
      </c>
      <c r="N94" s="222">
        <f aca="true" t="shared" si="114" ref="N94:N99">(M94+O94)</f>
        <v>0</v>
      </c>
      <c r="O94" s="320">
        <v>0</v>
      </c>
      <c r="P94" s="320">
        <v>0</v>
      </c>
      <c r="Q94" s="222">
        <f aca="true" t="shared" si="115" ref="Q94:Q99">(P94+R94)</f>
        <v>0</v>
      </c>
      <c r="R94" s="320">
        <v>0</v>
      </c>
      <c r="S94" s="317"/>
      <c r="T94" s="317" t="s">
        <v>249</v>
      </c>
      <c r="U94" s="339" t="s">
        <v>892</v>
      </c>
      <c r="V94" s="222">
        <f aca="true" t="shared" si="116" ref="V94:V99">(M94-P94)</f>
        <v>0</v>
      </c>
      <c r="W94" s="222">
        <f aca="true" t="shared" si="117" ref="W94:W99">(V94+X94)</f>
        <v>0</v>
      </c>
      <c r="X94" s="222">
        <f aca="true" t="shared" si="118" ref="X94:X99">(O94-R94)</f>
        <v>0</v>
      </c>
      <c r="Y94" s="320">
        <v>0</v>
      </c>
      <c r="Z94" s="222">
        <f aca="true" t="shared" si="119" ref="Z94:Z99">(Y94+AA94)</f>
        <v>0</v>
      </c>
      <c r="AA94" s="320">
        <v>0</v>
      </c>
      <c r="AB94" s="317"/>
      <c r="AC94" s="317" t="s">
        <v>249</v>
      </c>
      <c r="AD94" s="339" t="s">
        <v>892</v>
      </c>
      <c r="AE94" s="320">
        <v>0</v>
      </c>
      <c r="AF94" s="222">
        <f aca="true" t="shared" si="120" ref="AF94:AF99">(AE94+AG94)</f>
        <v>0</v>
      </c>
      <c r="AG94" s="320">
        <v>0</v>
      </c>
      <c r="AH94" s="222">
        <f aca="true" t="shared" si="121" ref="AH94:AH99">(Y94-AE94)</f>
        <v>0</v>
      </c>
      <c r="AI94" s="222">
        <f aca="true" t="shared" si="122" ref="AI94:AI99">(AH94+AJ94)</f>
        <v>0</v>
      </c>
      <c r="AJ94" s="222">
        <f aca="true" t="shared" si="123" ref="AJ94:AJ99">(AA94-AG94)</f>
        <v>0</v>
      </c>
      <c r="AK94" s="317"/>
      <c r="AL94" s="317" t="s">
        <v>249</v>
      </c>
      <c r="AM94" s="339" t="s">
        <v>892</v>
      </c>
      <c r="AN94" s="320">
        <v>0</v>
      </c>
      <c r="AO94" s="222">
        <f aca="true" t="shared" si="124" ref="AO94:AO99">(AN94+AP94)</f>
        <v>0</v>
      </c>
      <c r="AP94" s="320">
        <v>0</v>
      </c>
      <c r="AQ94" s="320">
        <v>0</v>
      </c>
      <c r="AR94" s="222">
        <f aca="true" t="shared" si="125" ref="AR94:AR99">(AQ94+AS94)</f>
        <v>0</v>
      </c>
      <c r="AS94" s="320">
        <v>0</v>
      </c>
      <c r="AT94" s="317"/>
      <c r="AU94" s="317" t="s">
        <v>249</v>
      </c>
      <c r="AV94" s="339" t="s">
        <v>892</v>
      </c>
      <c r="AW94" s="222">
        <f aca="true" t="shared" si="126" ref="AW94:AW99">(D94+G94+M94+Y94+AN94+AQ94)</f>
        <v>0</v>
      </c>
      <c r="AX94" s="222">
        <f aca="true" t="shared" si="127" ref="AX94:AX99">(AW94+AY94)</f>
        <v>0</v>
      </c>
      <c r="AY94" s="222">
        <f aca="true" t="shared" si="128" ref="AY94:AY99">(F94+I94+O94+AA94+AP94+AS94)</f>
        <v>0</v>
      </c>
      <c r="AZ94" s="222">
        <f aca="true" t="shared" si="129" ref="AZ94:AZ99">(AE94+AN94+AQ94)</f>
        <v>0</v>
      </c>
      <c r="BA94" s="222">
        <f aca="true" t="shared" si="130" ref="BA94:BA99">(AZ94+BB94)</f>
        <v>0</v>
      </c>
      <c r="BB94" s="222">
        <f aca="true" t="shared" si="131" ref="BB94:BB99">(AG94+AP94+AS94)</f>
        <v>0</v>
      </c>
      <c r="BC94" s="74"/>
      <c r="BD94" s="74"/>
      <c r="BE94" s="74"/>
      <c r="BF94" s="74"/>
      <c r="BG94" s="74"/>
      <c r="BH94" s="74"/>
      <c r="BI94" s="74"/>
      <c r="BJ94" s="74"/>
      <c r="BK94" s="74"/>
      <c r="BL94" s="74"/>
      <c r="BM94" s="74"/>
      <c r="BN94" s="74"/>
      <c r="BO94" s="74"/>
    </row>
    <row r="95" spans="1:67" ht="18" customHeight="1">
      <c r="A95" s="317"/>
      <c r="B95" s="317" t="s">
        <v>250</v>
      </c>
      <c r="C95" s="219" t="s">
        <v>893</v>
      </c>
      <c r="D95" s="320">
        <v>0</v>
      </c>
      <c r="E95" s="222">
        <f t="shared" si="113"/>
        <v>0</v>
      </c>
      <c r="F95" s="320">
        <v>0</v>
      </c>
      <c r="G95" s="320">
        <v>0</v>
      </c>
      <c r="H95" s="222">
        <f>(G95+I95)</f>
        <v>0</v>
      </c>
      <c r="I95" s="320">
        <v>0</v>
      </c>
      <c r="J95" s="317"/>
      <c r="K95" s="317" t="s">
        <v>250</v>
      </c>
      <c r="L95" s="219" t="s">
        <v>893</v>
      </c>
      <c r="M95" s="320">
        <v>0</v>
      </c>
      <c r="N95" s="222">
        <f t="shared" si="114"/>
        <v>0</v>
      </c>
      <c r="O95" s="320">
        <v>0</v>
      </c>
      <c r="P95" s="320">
        <v>0</v>
      </c>
      <c r="Q95" s="222">
        <f t="shared" si="115"/>
        <v>0</v>
      </c>
      <c r="R95" s="320">
        <v>0</v>
      </c>
      <c r="S95" s="317"/>
      <c r="T95" s="317" t="s">
        <v>250</v>
      </c>
      <c r="U95" s="219" t="s">
        <v>893</v>
      </c>
      <c r="V95" s="222">
        <f t="shared" si="116"/>
        <v>0</v>
      </c>
      <c r="W95" s="222">
        <f t="shared" si="117"/>
        <v>0</v>
      </c>
      <c r="X95" s="222">
        <f t="shared" si="118"/>
        <v>0</v>
      </c>
      <c r="Y95" s="320">
        <v>0</v>
      </c>
      <c r="Z95" s="222">
        <f t="shared" si="119"/>
        <v>0</v>
      </c>
      <c r="AA95" s="320">
        <v>0</v>
      </c>
      <c r="AB95" s="317"/>
      <c r="AC95" s="317" t="s">
        <v>250</v>
      </c>
      <c r="AD95" s="219" t="s">
        <v>893</v>
      </c>
      <c r="AE95" s="320">
        <v>0</v>
      </c>
      <c r="AF95" s="222">
        <f t="shared" si="120"/>
        <v>0</v>
      </c>
      <c r="AG95" s="320">
        <v>0</v>
      </c>
      <c r="AH95" s="222">
        <f t="shared" si="121"/>
        <v>0</v>
      </c>
      <c r="AI95" s="222">
        <f t="shared" si="122"/>
        <v>0</v>
      </c>
      <c r="AJ95" s="222">
        <f t="shared" si="123"/>
        <v>0</v>
      </c>
      <c r="AK95" s="317"/>
      <c r="AL95" s="317" t="s">
        <v>250</v>
      </c>
      <c r="AM95" s="219" t="s">
        <v>893</v>
      </c>
      <c r="AN95" s="320">
        <v>0</v>
      </c>
      <c r="AO95" s="222">
        <f t="shared" si="124"/>
        <v>0</v>
      </c>
      <c r="AP95" s="320">
        <v>0</v>
      </c>
      <c r="AQ95" s="320">
        <v>0</v>
      </c>
      <c r="AR95" s="222">
        <f t="shared" si="125"/>
        <v>0</v>
      </c>
      <c r="AS95" s="320">
        <v>0</v>
      </c>
      <c r="AT95" s="317"/>
      <c r="AU95" s="317" t="s">
        <v>250</v>
      </c>
      <c r="AV95" s="219" t="s">
        <v>893</v>
      </c>
      <c r="AW95" s="222">
        <f t="shared" si="126"/>
        <v>0</v>
      </c>
      <c r="AX95" s="222">
        <f t="shared" si="127"/>
        <v>0</v>
      </c>
      <c r="AY95" s="222">
        <f t="shared" si="128"/>
        <v>0</v>
      </c>
      <c r="AZ95" s="222">
        <f t="shared" si="129"/>
        <v>0</v>
      </c>
      <c r="BA95" s="222">
        <f t="shared" si="130"/>
        <v>0</v>
      </c>
      <c r="BB95" s="222">
        <f t="shared" si="131"/>
        <v>0</v>
      </c>
      <c r="BC95" s="74"/>
      <c r="BD95" s="74"/>
      <c r="BE95" s="74"/>
      <c r="BF95" s="74"/>
      <c r="BG95" s="74"/>
      <c r="BH95" s="74"/>
      <c r="BI95" s="74"/>
      <c r="BJ95" s="74"/>
      <c r="BK95" s="74"/>
      <c r="BL95" s="74"/>
      <c r="BM95" s="74"/>
      <c r="BN95" s="74"/>
      <c r="BO95" s="74"/>
    </row>
    <row r="96" spans="1:67" ht="18" customHeight="1">
      <c r="A96" s="317"/>
      <c r="B96" s="317" t="s">
        <v>251</v>
      </c>
      <c r="C96" s="219" t="s">
        <v>894</v>
      </c>
      <c r="D96" s="320">
        <v>0</v>
      </c>
      <c r="E96" s="222">
        <f t="shared" si="113"/>
        <v>0</v>
      </c>
      <c r="F96" s="320">
        <v>0</v>
      </c>
      <c r="G96" s="320">
        <v>0</v>
      </c>
      <c r="H96" s="222">
        <f>(G96+I96)</f>
        <v>0</v>
      </c>
      <c r="I96" s="320">
        <v>0</v>
      </c>
      <c r="J96" s="317"/>
      <c r="K96" s="317" t="s">
        <v>251</v>
      </c>
      <c r="L96" s="219" t="s">
        <v>894</v>
      </c>
      <c r="M96" s="320">
        <v>0</v>
      </c>
      <c r="N96" s="222">
        <f t="shared" si="114"/>
        <v>0</v>
      </c>
      <c r="O96" s="320">
        <v>0</v>
      </c>
      <c r="P96" s="320">
        <v>0</v>
      </c>
      <c r="Q96" s="222">
        <f t="shared" si="115"/>
        <v>0</v>
      </c>
      <c r="R96" s="320">
        <v>0</v>
      </c>
      <c r="S96" s="317"/>
      <c r="T96" s="317" t="s">
        <v>251</v>
      </c>
      <c r="U96" s="219" t="s">
        <v>894</v>
      </c>
      <c r="V96" s="222">
        <f t="shared" si="116"/>
        <v>0</v>
      </c>
      <c r="W96" s="222">
        <f t="shared" si="117"/>
        <v>0</v>
      </c>
      <c r="X96" s="222">
        <f t="shared" si="118"/>
        <v>0</v>
      </c>
      <c r="Y96" s="320">
        <v>0</v>
      </c>
      <c r="Z96" s="222">
        <f t="shared" si="119"/>
        <v>0</v>
      </c>
      <c r="AA96" s="320">
        <v>0</v>
      </c>
      <c r="AB96" s="317"/>
      <c r="AC96" s="317" t="s">
        <v>251</v>
      </c>
      <c r="AD96" s="219" t="s">
        <v>894</v>
      </c>
      <c r="AE96" s="320">
        <v>0</v>
      </c>
      <c r="AF96" s="222">
        <f t="shared" si="120"/>
        <v>0</v>
      </c>
      <c r="AG96" s="320">
        <v>0</v>
      </c>
      <c r="AH96" s="222">
        <f t="shared" si="121"/>
        <v>0</v>
      </c>
      <c r="AI96" s="222">
        <f t="shared" si="122"/>
        <v>0</v>
      </c>
      <c r="AJ96" s="222">
        <f t="shared" si="123"/>
        <v>0</v>
      </c>
      <c r="AK96" s="317"/>
      <c r="AL96" s="317" t="s">
        <v>251</v>
      </c>
      <c r="AM96" s="219" t="s">
        <v>894</v>
      </c>
      <c r="AN96" s="320">
        <v>0</v>
      </c>
      <c r="AO96" s="222">
        <f t="shared" si="124"/>
        <v>0</v>
      </c>
      <c r="AP96" s="320">
        <v>0</v>
      </c>
      <c r="AQ96" s="320">
        <v>0</v>
      </c>
      <c r="AR96" s="222">
        <f t="shared" si="125"/>
        <v>0</v>
      </c>
      <c r="AS96" s="320">
        <v>0</v>
      </c>
      <c r="AT96" s="317"/>
      <c r="AU96" s="317" t="s">
        <v>251</v>
      </c>
      <c r="AV96" s="219" t="s">
        <v>894</v>
      </c>
      <c r="AW96" s="222">
        <f t="shared" si="126"/>
        <v>0</v>
      </c>
      <c r="AX96" s="222">
        <f t="shared" si="127"/>
        <v>0</v>
      </c>
      <c r="AY96" s="222">
        <f t="shared" si="128"/>
        <v>0</v>
      </c>
      <c r="AZ96" s="222">
        <f t="shared" si="129"/>
        <v>0</v>
      </c>
      <c r="BA96" s="222">
        <f t="shared" si="130"/>
        <v>0</v>
      </c>
      <c r="BB96" s="222">
        <f t="shared" si="131"/>
        <v>0</v>
      </c>
      <c r="BC96" s="74"/>
      <c r="BD96" s="74"/>
      <c r="BE96" s="74"/>
      <c r="BF96" s="74"/>
      <c r="BG96" s="74"/>
      <c r="BH96" s="74"/>
      <c r="BI96" s="74"/>
      <c r="BJ96" s="74"/>
      <c r="BK96" s="74"/>
      <c r="BL96" s="74"/>
      <c r="BM96" s="74"/>
      <c r="BN96" s="74"/>
      <c r="BO96" s="74"/>
    </row>
    <row r="97" spans="1:67" ht="18" customHeight="1">
      <c r="A97" s="317"/>
      <c r="B97" s="317" t="s">
        <v>252</v>
      </c>
      <c r="C97" s="219" t="s">
        <v>679</v>
      </c>
      <c r="D97" s="320">
        <v>0</v>
      </c>
      <c r="E97" s="222">
        <f t="shared" si="113"/>
        <v>0</v>
      </c>
      <c r="F97" s="320">
        <v>0</v>
      </c>
      <c r="G97" s="320">
        <v>0</v>
      </c>
      <c r="H97" s="222">
        <f aca="true" t="shared" si="132" ref="H97:H109">(G97+I97)</f>
        <v>0</v>
      </c>
      <c r="I97" s="320">
        <v>0</v>
      </c>
      <c r="J97" s="317"/>
      <c r="K97" s="317" t="s">
        <v>252</v>
      </c>
      <c r="L97" s="219" t="s">
        <v>679</v>
      </c>
      <c r="M97" s="320">
        <v>52</v>
      </c>
      <c r="N97" s="222">
        <f t="shared" si="114"/>
        <v>52</v>
      </c>
      <c r="O97" s="320">
        <v>0</v>
      </c>
      <c r="P97" s="320">
        <v>0</v>
      </c>
      <c r="Q97" s="222">
        <f t="shared" si="115"/>
        <v>0</v>
      </c>
      <c r="R97" s="320">
        <v>0</v>
      </c>
      <c r="S97" s="317"/>
      <c r="T97" s="317" t="s">
        <v>252</v>
      </c>
      <c r="U97" s="219" t="s">
        <v>679</v>
      </c>
      <c r="V97" s="222">
        <f t="shared" si="116"/>
        <v>52</v>
      </c>
      <c r="W97" s="222">
        <f t="shared" si="117"/>
        <v>52</v>
      </c>
      <c r="X97" s="222">
        <f t="shared" si="118"/>
        <v>0</v>
      </c>
      <c r="Y97" s="320">
        <v>0</v>
      </c>
      <c r="Z97" s="222">
        <f t="shared" si="119"/>
        <v>0</v>
      </c>
      <c r="AA97" s="320">
        <v>0</v>
      </c>
      <c r="AB97" s="317"/>
      <c r="AC97" s="317" t="s">
        <v>252</v>
      </c>
      <c r="AD97" s="219" t="s">
        <v>679</v>
      </c>
      <c r="AE97" s="320">
        <v>0</v>
      </c>
      <c r="AF97" s="222">
        <f t="shared" si="120"/>
        <v>0</v>
      </c>
      <c r="AG97" s="320">
        <v>0</v>
      </c>
      <c r="AH97" s="222">
        <f t="shared" si="121"/>
        <v>0</v>
      </c>
      <c r="AI97" s="222">
        <f t="shared" si="122"/>
        <v>0</v>
      </c>
      <c r="AJ97" s="222">
        <f t="shared" si="123"/>
        <v>0</v>
      </c>
      <c r="AK97" s="317"/>
      <c r="AL97" s="317" t="s">
        <v>252</v>
      </c>
      <c r="AM97" s="219" t="s">
        <v>679</v>
      </c>
      <c r="AN97" s="320">
        <v>0</v>
      </c>
      <c r="AO97" s="222">
        <f t="shared" si="124"/>
        <v>0</v>
      </c>
      <c r="AP97" s="320">
        <v>0</v>
      </c>
      <c r="AQ97" s="320">
        <v>0</v>
      </c>
      <c r="AR97" s="222">
        <f t="shared" si="125"/>
        <v>0</v>
      </c>
      <c r="AS97" s="320">
        <v>0</v>
      </c>
      <c r="AT97" s="317"/>
      <c r="AU97" s="317" t="s">
        <v>252</v>
      </c>
      <c r="AV97" s="219" t="s">
        <v>679</v>
      </c>
      <c r="AW97" s="222">
        <f t="shared" si="126"/>
        <v>52</v>
      </c>
      <c r="AX97" s="222">
        <f t="shared" si="127"/>
        <v>52</v>
      </c>
      <c r="AY97" s="222">
        <f t="shared" si="128"/>
        <v>0</v>
      </c>
      <c r="AZ97" s="222">
        <f t="shared" si="129"/>
        <v>0</v>
      </c>
      <c r="BA97" s="222">
        <f t="shared" si="130"/>
        <v>0</v>
      </c>
      <c r="BB97" s="222">
        <f t="shared" si="131"/>
        <v>0</v>
      </c>
      <c r="BC97" s="74"/>
      <c r="BD97" s="74"/>
      <c r="BE97" s="74"/>
      <c r="BF97" s="74"/>
      <c r="BG97" s="74"/>
      <c r="BH97" s="74"/>
      <c r="BI97" s="74"/>
      <c r="BJ97" s="74"/>
      <c r="BK97" s="74"/>
      <c r="BL97" s="74"/>
      <c r="BM97" s="74"/>
      <c r="BN97" s="74"/>
      <c r="BO97" s="74"/>
    </row>
    <row r="98" spans="1:67" ht="18" customHeight="1">
      <c r="A98" s="317"/>
      <c r="B98" s="317" t="s">
        <v>253</v>
      </c>
      <c r="C98" s="219" t="s">
        <v>456</v>
      </c>
      <c r="D98" s="320">
        <v>0</v>
      </c>
      <c r="E98" s="222">
        <f t="shared" si="113"/>
        <v>0</v>
      </c>
      <c r="F98" s="320">
        <v>0</v>
      </c>
      <c r="G98" s="320">
        <v>0</v>
      </c>
      <c r="H98" s="222">
        <f t="shared" si="132"/>
        <v>0</v>
      </c>
      <c r="I98" s="320">
        <v>0</v>
      </c>
      <c r="J98" s="317"/>
      <c r="K98" s="317" t="s">
        <v>253</v>
      </c>
      <c r="L98" s="219" t="s">
        <v>456</v>
      </c>
      <c r="M98" s="320">
        <v>2225</v>
      </c>
      <c r="N98" s="222">
        <f t="shared" si="114"/>
        <v>2225</v>
      </c>
      <c r="O98" s="320">
        <v>0</v>
      </c>
      <c r="P98" s="320">
        <v>0</v>
      </c>
      <c r="Q98" s="222">
        <f t="shared" si="115"/>
        <v>0</v>
      </c>
      <c r="R98" s="320">
        <v>0</v>
      </c>
      <c r="S98" s="317"/>
      <c r="T98" s="317" t="s">
        <v>253</v>
      </c>
      <c r="U98" s="219" t="s">
        <v>456</v>
      </c>
      <c r="V98" s="222">
        <f t="shared" si="116"/>
        <v>2225</v>
      </c>
      <c r="W98" s="222">
        <f t="shared" si="117"/>
        <v>2225</v>
      </c>
      <c r="X98" s="222">
        <f t="shared" si="118"/>
        <v>0</v>
      </c>
      <c r="Y98" s="320">
        <v>0</v>
      </c>
      <c r="Z98" s="222">
        <f t="shared" si="119"/>
        <v>0</v>
      </c>
      <c r="AA98" s="320">
        <v>0</v>
      </c>
      <c r="AB98" s="317"/>
      <c r="AC98" s="317" t="s">
        <v>253</v>
      </c>
      <c r="AD98" s="219" t="s">
        <v>456</v>
      </c>
      <c r="AE98" s="320">
        <v>0</v>
      </c>
      <c r="AF98" s="222">
        <f t="shared" si="120"/>
        <v>0</v>
      </c>
      <c r="AG98" s="320">
        <v>0</v>
      </c>
      <c r="AH98" s="222">
        <f t="shared" si="121"/>
        <v>0</v>
      </c>
      <c r="AI98" s="222">
        <f t="shared" si="122"/>
        <v>0</v>
      </c>
      <c r="AJ98" s="222">
        <f t="shared" si="123"/>
        <v>0</v>
      </c>
      <c r="AK98" s="317"/>
      <c r="AL98" s="317" t="s">
        <v>253</v>
      </c>
      <c r="AM98" s="219" t="s">
        <v>456</v>
      </c>
      <c r="AN98" s="320">
        <v>0</v>
      </c>
      <c r="AO98" s="222">
        <f t="shared" si="124"/>
        <v>0</v>
      </c>
      <c r="AP98" s="320">
        <v>0</v>
      </c>
      <c r="AQ98" s="320">
        <v>0</v>
      </c>
      <c r="AR98" s="222">
        <f t="shared" si="125"/>
        <v>0</v>
      </c>
      <c r="AS98" s="320">
        <v>0</v>
      </c>
      <c r="AT98" s="317"/>
      <c r="AU98" s="317" t="s">
        <v>253</v>
      </c>
      <c r="AV98" s="219" t="s">
        <v>456</v>
      </c>
      <c r="AW98" s="222">
        <f t="shared" si="126"/>
        <v>2225</v>
      </c>
      <c r="AX98" s="222">
        <f t="shared" si="127"/>
        <v>2225</v>
      </c>
      <c r="AY98" s="222">
        <f t="shared" si="128"/>
        <v>0</v>
      </c>
      <c r="AZ98" s="222">
        <f t="shared" si="129"/>
        <v>0</v>
      </c>
      <c r="BA98" s="222">
        <f t="shared" si="130"/>
        <v>0</v>
      </c>
      <c r="BB98" s="222">
        <f t="shared" si="131"/>
        <v>0</v>
      </c>
      <c r="BC98" s="74"/>
      <c r="BD98" s="74"/>
      <c r="BE98" s="74"/>
      <c r="BF98" s="74"/>
      <c r="BG98" s="74"/>
      <c r="BH98" s="74"/>
      <c r="BI98" s="74"/>
      <c r="BJ98" s="74"/>
      <c r="BK98" s="74"/>
      <c r="BL98" s="74"/>
      <c r="BM98" s="74"/>
      <c r="BN98" s="74"/>
      <c r="BO98" s="74"/>
    </row>
    <row r="99" spans="1:67" ht="18" customHeight="1">
      <c r="A99" s="317"/>
      <c r="B99" s="317" t="s">
        <v>254</v>
      </c>
      <c r="C99" s="219" t="s">
        <v>458</v>
      </c>
      <c r="D99" s="320">
        <v>0</v>
      </c>
      <c r="E99" s="222">
        <f t="shared" si="113"/>
        <v>0</v>
      </c>
      <c r="F99" s="320">
        <v>0</v>
      </c>
      <c r="G99" s="320">
        <v>0</v>
      </c>
      <c r="H99" s="222">
        <f t="shared" si="132"/>
        <v>0</v>
      </c>
      <c r="I99" s="320">
        <v>0</v>
      </c>
      <c r="J99" s="317"/>
      <c r="K99" s="317" t="s">
        <v>254</v>
      </c>
      <c r="L99" s="219" t="s">
        <v>458</v>
      </c>
      <c r="M99" s="320">
        <v>150</v>
      </c>
      <c r="N99" s="222">
        <f t="shared" si="114"/>
        <v>150</v>
      </c>
      <c r="O99" s="320">
        <v>0</v>
      </c>
      <c r="P99" s="320">
        <v>0</v>
      </c>
      <c r="Q99" s="222">
        <f t="shared" si="115"/>
        <v>0</v>
      </c>
      <c r="R99" s="320">
        <v>0</v>
      </c>
      <c r="S99" s="317"/>
      <c r="T99" s="317" t="s">
        <v>254</v>
      </c>
      <c r="U99" s="219" t="s">
        <v>458</v>
      </c>
      <c r="V99" s="222">
        <f t="shared" si="116"/>
        <v>150</v>
      </c>
      <c r="W99" s="222">
        <f t="shared" si="117"/>
        <v>150</v>
      </c>
      <c r="X99" s="222">
        <f t="shared" si="118"/>
        <v>0</v>
      </c>
      <c r="Y99" s="320">
        <v>0</v>
      </c>
      <c r="Z99" s="222">
        <f t="shared" si="119"/>
        <v>0</v>
      </c>
      <c r="AA99" s="320">
        <v>0</v>
      </c>
      <c r="AB99" s="317"/>
      <c r="AC99" s="317" t="s">
        <v>254</v>
      </c>
      <c r="AD99" s="219" t="s">
        <v>458</v>
      </c>
      <c r="AE99" s="320">
        <v>0</v>
      </c>
      <c r="AF99" s="222">
        <f t="shared" si="120"/>
        <v>0</v>
      </c>
      <c r="AG99" s="320">
        <v>0</v>
      </c>
      <c r="AH99" s="222">
        <f t="shared" si="121"/>
        <v>0</v>
      </c>
      <c r="AI99" s="222">
        <f t="shared" si="122"/>
        <v>0</v>
      </c>
      <c r="AJ99" s="222">
        <f t="shared" si="123"/>
        <v>0</v>
      </c>
      <c r="AK99" s="317"/>
      <c r="AL99" s="317" t="s">
        <v>254</v>
      </c>
      <c r="AM99" s="219" t="s">
        <v>458</v>
      </c>
      <c r="AN99" s="320">
        <v>0</v>
      </c>
      <c r="AO99" s="222">
        <f t="shared" si="124"/>
        <v>0</v>
      </c>
      <c r="AP99" s="320">
        <v>0</v>
      </c>
      <c r="AQ99" s="320">
        <v>0</v>
      </c>
      <c r="AR99" s="222">
        <f t="shared" si="125"/>
        <v>0</v>
      </c>
      <c r="AS99" s="320">
        <v>0</v>
      </c>
      <c r="AT99" s="317"/>
      <c r="AU99" s="317" t="s">
        <v>254</v>
      </c>
      <c r="AV99" s="219" t="s">
        <v>458</v>
      </c>
      <c r="AW99" s="222">
        <f t="shared" si="126"/>
        <v>150</v>
      </c>
      <c r="AX99" s="222">
        <f t="shared" si="127"/>
        <v>150</v>
      </c>
      <c r="AY99" s="222">
        <f t="shared" si="128"/>
        <v>0</v>
      </c>
      <c r="AZ99" s="222">
        <f t="shared" si="129"/>
        <v>0</v>
      </c>
      <c r="BA99" s="222">
        <f t="shared" si="130"/>
        <v>0</v>
      </c>
      <c r="BB99" s="222">
        <f t="shared" si="131"/>
        <v>0</v>
      </c>
      <c r="BC99" s="74"/>
      <c r="BD99" s="74"/>
      <c r="BE99" s="74"/>
      <c r="BF99" s="74"/>
      <c r="BG99" s="74"/>
      <c r="BH99" s="74"/>
      <c r="BI99" s="74"/>
      <c r="BJ99" s="74"/>
      <c r="BK99" s="74"/>
      <c r="BL99" s="74"/>
      <c r="BM99" s="74"/>
      <c r="BN99" s="74"/>
      <c r="BO99" s="74"/>
    </row>
    <row r="100" spans="1:67" ht="18" customHeight="1">
      <c r="A100" s="317"/>
      <c r="B100" s="317" t="s">
        <v>621</v>
      </c>
      <c r="C100" s="219" t="s">
        <v>713</v>
      </c>
      <c r="D100" s="320">
        <v>0</v>
      </c>
      <c r="E100" s="222">
        <f aca="true" t="shared" si="133" ref="E100:E109">(D100+F100)</f>
        <v>0</v>
      </c>
      <c r="F100" s="320">
        <v>0</v>
      </c>
      <c r="G100" s="320">
        <v>0</v>
      </c>
      <c r="H100" s="222">
        <f t="shared" si="132"/>
        <v>0</v>
      </c>
      <c r="I100" s="320">
        <v>0</v>
      </c>
      <c r="J100" s="317"/>
      <c r="K100" s="317" t="s">
        <v>621</v>
      </c>
      <c r="L100" s="219" t="s">
        <v>713</v>
      </c>
      <c r="M100" s="320">
        <v>535</v>
      </c>
      <c r="N100" s="222">
        <f aca="true" t="shared" si="134" ref="N100:N109">(M100+O100)</f>
        <v>535</v>
      </c>
      <c r="O100" s="320">
        <v>0</v>
      </c>
      <c r="P100" s="320">
        <v>0</v>
      </c>
      <c r="Q100" s="222">
        <f aca="true" t="shared" si="135" ref="Q100:Q109">(P100+R100)</f>
        <v>0</v>
      </c>
      <c r="R100" s="320">
        <v>0</v>
      </c>
      <c r="S100" s="317"/>
      <c r="T100" s="317" t="s">
        <v>621</v>
      </c>
      <c r="U100" s="219" t="s">
        <v>713</v>
      </c>
      <c r="V100" s="222">
        <f aca="true" t="shared" si="136" ref="V100:V105">(M100-P100)</f>
        <v>535</v>
      </c>
      <c r="W100" s="222">
        <f aca="true" t="shared" si="137" ref="W100:W105">(V100+X100)</f>
        <v>535</v>
      </c>
      <c r="X100" s="222">
        <f aca="true" t="shared" si="138" ref="X100:X105">(O100-R100)</f>
        <v>0</v>
      </c>
      <c r="Y100" s="320">
        <v>0</v>
      </c>
      <c r="Z100" s="222">
        <f aca="true" t="shared" si="139" ref="Z100:Z109">(Y100+AA100)</f>
        <v>0</v>
      </c>
      <c r="AA100" s="320">
        <v>0</v>
      </c>
      <c r="AB100" s="317"/>
      <c r="AC100" s="317" t="s">
        <v>621</v>
      </c>
      <c r="AD100" s="219" t="s">
        <v>713</v>
      </c>
      <c r="AE100" s="320">
        <v>0</v>
      </c>
      <c r="AF100" s="222">
        <f aca="true" t="shared" si="140" ref="AF100:AF109">(AE100+AG100)</f>
        <v>0</v>
      </c>
      <c r="AG100" s="320">
        <v>0</v>
      </c>
      <c r="AH100" s="222">
        <f aca="true" t="shared" si="141" ref="AH100:AH105">(Y100-AE100)</f>
        <v>0</v>
      </c>
      <c r="AI100" s="222">
        <f aca="true" t="shared" si="142" ref="AI100:AI105">(AH100+AJ100)</f>
        <v>0</v>
      </c>
      <c r="AJ100" s="222">
        <f aca="true" t="shared" si="143" ref="AJ100:AJ105">(AA100-AG100)</f>
        <v>0</v>
      </c>
      <c r="AK100" s="317"/>
      <c r="AL100" s="317" t="s">
        <v>621</v>
      </c>
      <c r="AM100" s="219" t="s">
        <v>713</v>
      </c>
      <c r="AN100" s="320">
        <v>0</v>
      </c>
      <c r="AO100" s="222">
        <f aca="true" t="shared" si="144" ref="AO100:AO109">(AN100+AP100)</f>
        <v>0</v>
      </c>
      <c r="AP100" s="320">
        <v>0</v>
      </c>
      <c r="AQ100" s="320">
        <v>0</v>
      </c>
      <c r="AR100" s="222">
        <f aca="true" t="shared" si="145" ref="AR100:AR109">(AQ100+AS100)</f>
        <v>0</v>
      </c>
      <c r="AS100" s="320">
        <v>0</v>
      </c>
      <c r="AT100" s="317"/>
      <c r="AU100" s="317" t="s">
        <v>621</v>
      </c>
      <c r="AV100" s="219" t="s">
        <v>713</v>
      </c>
      <c r="AW100" s="222">
        <f aca="true" t="shared" si="146" ref="AW100:AW105">(D100+G100+M100+Y100+AN100+AQ100)</f>
        <v>535</v>
      </c>
      <c r="AX100" s="222">
        <f aca="true" t="shared" si="147" ref="AX100:AX105">(AW100+AY100)</f>
        <v>535</v>
      </c>
      <c r="AY100" s="222">
        <f aca="true" t="shared" si="148" ref="AY100:AY105">(F100+I100+O100+AA100+AP100+AS100)</f>
        <v>0</v>
      </c>
      <c r="AZ100" s="222">
        <f aca="true" t="shared" si="149" ref="AZ100:AZ105">(AE100+AN100+AQ100)</f>
        <v>0</v>
      </c>
      <c r="BA100" s="222">
        <f aca="true" t="shared" si="150" ref="BA100:BA105">(AZ100+BB100)</f>
        <v>0</v>
      </c>
      <c r="BB100" s="222">
        <f aca="true" t="shared" si="151" ref="BB100:BB105">(AG100+AP100+AS100)</f>
        <v>0</v>
      </c>
      <c r="BC100" s="74"/>
      <c r="BD100" s="74"/>
      <c r="BE100" s="74"/>
      <c r="BF100" s="74"/>
      <c r="BG100" s="74"/>
      <c r="BH100" s="74"/>
      <c r="BI100" s="74"/>
      <c r="BJ100" s="74"/>
      <c r="BK100" s="74"/>
      <c r="BL100" s="74"/>
      <c r="BM100" s="74"/>
      <c r="BN100" s="74"/>
      <c r="BO100" s="74"/>
    </row>
    <row r="101" spans="1:67" ht="18" customHeight="1">
      <c r="A101" s="317"/>
      <c r="B101" s="317" t="s">
        <v>90</v>
      </c>
      <c r="C101" s="219" t="s">
        <v>459</v>
      </c>
      <c r="D101" s="320">
        <v>0</v>
      </c>
      <c r="E101" s="222">
        <f t="shared" si="133"/>
        <v>0</v>
      </c>
      <c r="F101" s="320">
        <v>0</v>
      </c>
      <c r="G101" s="320">
        <v>0</v>
      </c>
      <c r="H101" s="222">
        <f t="shared" si="132"/>
        <v>0</v>
      </c>
      <c r="I101" s="320">
        <v>0</v>
      </c>
      <c r="J101" s="317"/>
      <c r="K101" s="317" t="s">
        <v>90</v>
      </c>
      <c r="L101" s="219" t="s">
        <v>459</v>
      </c>
      <c r="M101" s="320">
        <v>70</v>
      </c>
      <c r="N101" s="222">
        <f t="shared" si="134"/>
        <v>70</v>
      </c>
      <c r="O101" s="320">
        <v>0</v>
      </c>
      <c r="P101" s="320">
        <v>0</v>
      </c>
      <c r="Q101" s="222">
        <f t="shared" si="135"/>
        <v>0</v>
      </c>
      <c r="R101" s="320">
        <v>0</v>
      </c>
      <c r="S101" s="317"/>
      <c r="T101" s="317" t="s">
        <v>90</v>
      </c>
      <c r="U101" s="219" t="s">
        <v>459</v>
      </c>
      <c r="V101" s="222">
        <f>(M101-P101)</f>
        <v>70</v>
      </c>
      <c r="W101" s="222">
        <f>(V101+X101)</f>
        <v>70</v>
      </c>
      <c r="X101" s="222">
        <f>(O101-R101)</f>
        <v>0</v>
      </c>
      <c r="Y101" s="320">
        <v>0</v>
      </c>
      <c r="Z101" s="222">
        <f t="shared" si="139"/>
        <v>0</v>
      </c>
      <c r="AA101" s="320">
        <v>0</v>
      </c>
      <c r="AB101" s="317"/>
      <c r="AC101" s="317" t="s">
        <v>90</v>
      </c>
      <c r="AD101" s="219" t="s">
        <v>459</v>
      </c>
      <c r="AE101" s="320">
        <v>0</v>
      </c>
      <c r="AF101" s="222">
        <f t="shared" si="140"/>
        <v>0</v>
      </c>
      <c r="AG101" s="320">
        <v>0</v>
      </c>
      <c r="AH101" s="222">
        <f>(Y101-AE101)</f>
        <v>0</v>
      </c>
      <c r="AI101" s="222">
        <f>(AH101+AJ101)</f>
        <v>0</v>
      </c>
      <c r="AJ101" s="222">
        <f>(AA101-AG101)</f>
        <v>0</v>
      </c>
      <c r="AK101" s="317"/>
      <c r="AL101" s="317" t="s">
        <v>90</v>
      </c>
      <c r="AM101" s="219" t="s">
        <v>459</v>
      </c>
      <c r="AN101" s="320">
        <v>0</v>
      </c>
      <c r="AO101" s="222">
        <f t="shared" si="144"/>
        <v>0</v>
      </c>
      <c r="AP101" s="320">
        <v>0</v>
      </c>
      <c r="AQ101" s="320">
        <v>0</v>
      </c>
      <c r="AR101" s="222">
        <f t="shared" si="145"/>
        <v>0</v>
      </c>
      <c r="AS101" s="320">
        <v>0</v>
      </c>
      <c r="AT101" s="317"/>
      <c r="AU101" s="317" t="s">
        <v>90</v>
      </c>
      <c r="AV101" s="219" t="s">
        <v>459</v>
      </c>
      <c r="AW101" s="222">
        <f>(D101+G101+M101+Y101+AN101+AQ101)</f>
        <v>70</v>
      </c>
      <c r="AX101" s="222">
        <f>(AW101+AY101)</f>
        <v>70</v>
      </c>
      <c r="AY101" s="222">
        <f>(F101+I101+O101+AA101+AP101+AS101)</f>
        <v>0</v>
      </c>
      <c r="AZ101" s="222">
        <f>(AE101+AN101+AQ101)</f>
        <v>0</v>
      </c>
      <c r="BA101" s="222">
        <f>(AZ101+BB101)</f>
        <v>0</v>
      </c>
      <c r="BB101" s="222">
        <f>(AG101+AP101+AS101)</f>
        <v>0</v>
      </c>
      <c r="BC101" s="74"/>
      <c r="BD101" s="74"/>
      <c r="BE101" s="74"/>
      <c r="BF101" s="74"/>
      <c r="BG101" s="74"/>
      <c r="BH101" s="74"/>
      <c r="BI101" s="74"/>
      <c r="BJ101" s="74"/>
      <c r="BK101" s="74"/>
      <c r="BL101" s="74"/>
      <c r="BM101" s="74"/>
      <c r="BN101" s="74"/>
      <c r="BO101" s="74"/>
    </row>
    <row r="102" spans="1:67" ht="18" customHeight="1">
      <c r="A102" s="317"/>
      <c r="B102" s="317" t="s">
        <v>91</v>
      </c>
      <c r="C102" s="219" t="s">
        <v>741</v>
      </c>
      <c r="D102" s="320">
        <v>0</v>
      </c>
      <c r="E102" s="222">
        <f t="shared" si="133"/>
        <v>0</v>
      </c>
      <c r="F102" s="320">
        <v>0</v>
      </c>
      <c r="G102" s="320">
        <v>0</v>
      </c>
      <c r="H102" s="222">
        <f t="shared" si="132"/>
        <v>0</v>
      </c>
      <c r="I102" s="320">
        <v>0</v>
      </c>
      <c r="J102" s="317"/>
      <c r="K102" s="317" t="s">
        <v>91</v>
      </c>
      <c r="L102" s="219" t="s">
        <v>741</v>
      </c>
      <c r="M102" s="320">
        <v>732</v>
      </c>
      <c r="N102" s="222">
        <f t="shared" si="134"/>
        <v>0</v>
      </c>
      <c r="O102" s="320">
        <v>-732</v>
      </c>
      <c r="P102" s="320">
        <v>0</v>
      </c>
      <c r="Q102" s="222">
        <f t="shared" si="135"/>
        <v>0</v>
      </c>
      <c r="R102" s="320">
        <v>0</v>
      </c>
      <c r="S102" s="317"/>
      <c r="T102" s="317" t="s">
        <v>91</v>
      </c>
      <c r="U102" s="219" t="s">
        <v>741</v>
      </c>
      <c r="V102" s="222">
        <f t="shared" si="136"/>
        <v>732</v>
      </c>
      <c r="W102" s="222">
        <f t="shared" si="137"/>
        <v>0</v>
      </c>
      <c r="X102" s="222">
        <f t="shared" si="138"/>
        <v>-732</v>
      </c>
      <c r="Y102" s="320">
        <v>0</v>
      </c>
      <c r="Z102" s="222">
        <f t="shared" si="139"/>
        <v>0</v>
      </c>
      <c r="AA102" s="320">
        <v>0</v>
      </c>
      <c r="AB102" s="317"/>
      <c r="AC102" s="317" t="s">
        <v>91</v>
      </c>
      <c r="AD102" s="219" t="s">
        <v>741</v>
      </c>
      <c r="AE102" s="320">
        <v>0</v>
      </c>
      <c r="AF102" s="222">
        <f t="shared" si="140"/>
        <v>0</v>
      </c>
      <c r="AG102" s="320">
        <v>0</v>
      </c>
      <c r="AH102" s="222">
        <f>(Y102-AE102)</f>
        <v>0</v>
      </c>
      <c r="AI102" s="222">
        <f>(AH102+AJ102)</f>
        <v>0</v>
      </c>
      <c r="AJ102" s="222">
        <f>(AA102-AG102)</f>
        <v>0</v>
      </c>
      <c r="AK102" s="317"/>
      <c r="AL102" s="317" t="s">
        <v>91</v>
      </c>
      <c r="AM102" s="219" t="s">
        <v>741</v>
      </c>
      <c r="AN102" s="320">
        <v>0</v>
      </c>
      <c r="AO102" s="222">
        <f t="shared" si="144"/>
        <v>0</v>
      </c>
      <c r="AP102" s="320">
        <v>0</v>
      </c>
      <c r="AQ102" s="320">
        <v>0</v>
      </c>
      <c r="AR102" s="222">
        <f t="shared" si="145"/>
        <v>0</v>
      </c>
      <c r="AS102" s="320">
        <v>0</v>
      </c>
      <c r="AT102" s="317"/>
      <c r="AU102" s="317" t="s">
        <v>91</v>
      </c>
      <c r="AV102" s="219" t="s">
        <v>741</v>
      </c>
      <c r="AW102" s="222">
        <f t="shared" si="146"/>
        <v>732</v>
      </c>
      <c r="AX102" s="222">
        <f t="shared" si="147"/>
        <v>0</v>
      </c>
      <c r="AY102" s="222">
        <f t="shared" si="148"/>
        <v>-732</v>
      </c>
      <c r="AZ102" s="222">
        <f t="shared" si="149"/>
        <v>0</v>
      </c>
      <c r="BA102" s="222">
        <f t="shared" si="150"/>
        <v>0</v>
      </c>
      <c r="BB102" s="222">
        <f t="shared" si="151"/>
        <v>0</v>
      </c>
      <c r="BC102" s="74"/>
      <c r="BD102" s="74"/>
      <c r="BE102" s="74"/>
      <c r="BF102" s="74"/>
      <c r="BG102" s="74"/>
      <c r="BH102" s="74"/>
      <c r="BI102" s="74"/>
      <c r="BJ102" s="74"/>
      <c r="BK102" s="74"/>
      <c r="BL102" s="74"/>
      <c r="BM102" s="74"/>
      <c r="BN102" s="74"/>
      <c r="BO102" s="74"/>
    </row>
    <row r="103" spans="1:67" ht="18" customHeight="1">
      <c r="A103" s="317"/>
      <c r="B103" s="317" t="s">
        <v>92</v>
      </c>
      <c r="C103" s="219" t="s">
        <v>689</v>
      </c>
      <c r="D103" s="320">
        <v>0</v>
      </c>
      <c r="E103" s="222">
        <f t="shared" si="133"/>
        <v>0</v>
      </c>
      <c r="F103" s="320">
        <v>0</v>
      </c>
      <c r="G103" s="320">
        <v>0</v>
      </c>
      <c r="H103" s="222">
        <f t="shared" si="132"/>
        <v>0</v>
      </c>
      <c r="I103" s="320">
        <v>0</v>
      </c>
      <c r="J103" s="317"/>
      <c r="K103" s="317" t="s">
        <v>92</v>
      </c>
      <c r="L103" s="219" t="s">
        <v>689</v>
      </c>
      <c r="M103" s="320">
        <v>600</v>
      </c>
      <c r="N103" s="222">
        <f t="shared" si="134"/>
        <v>600</v>
      </c>
      <c r="O103" s="320">
        <v>0</v>
      </c>
      <c r="P103" s="320">
        <v>0</v>
      </c>
      <c r="Q103" s="222">
        <f t="shared" si="135"/>
        <v>0</v>
      </c>
      <c r="R103" s="320">
        <v>0</v>
      </c>
      <c r="S103" s="317"/>
      <c r="T103" s="317" t="s">
        <v>92</v>
      </c>
      <c r="U103" s="219" t="s">
        <v>689</v>
      </c>
      <c r="V103" s="222">
        <f t="shared" si="136"/>
        <v>600</v>
      </c>
      <c r="W103" s="222">
        <f t="shared" si="137"/>
        <v>600</v>
      </c>
      <c r="X103" s="222">
        <f t="shared" si="138"/>
        <v>0</v>
      </c>
      <c r="Y103" s="320">
        <v>0</v>
      </c>
      <c r="Z103" s="222">
        <f t="shared" si="139"/>
        <v>0</v>
      </c>
      <c r="AA103" s="320">
        <v>0</v>
      </c>
      <c r="AB103" s="317"/>
      <c r="AC103" s="317" t="s">
        <v>92</v>
      </c>
      <c r="AD103" s="219" t="s">
        <v>689</v>
      </c>
      <c r="AE103" s="320">
        <v>0</v>
      </c>
      <c r="AF103" s="222">
        <f t="shared" si="140"/>
        <v>0</v>
      </c>
      <c r="AG103" s="320">
        <v>0</v>
      </c>
      <c r="AH103" s="222">
        <f t="shared" si="141"/>
        <v>0</v>
      </c>
      <c r="AI103" s="222">
        <f t="shared" si="142"/>
        <v>0</v>
      </c>
      <c r="AJ103" s="222">
        <f t="shared" si="143"/>
        <v>0</v>
      </c>
      <c r="AK103" s="317"/>
      <c r="AL103" s="317" t="s">
        <v>92</v>
      </c>
      <c r="AM103" s="219" t="s">
        <v>689</v>
      </c>
      <c r="AN103" s="320">
        <v>0</v>
      </c>
      <c r="AO103" s="222">
        <f t="shared" si="144"/>
        <v>0</v>
      </c>
      <c r="AP103" s="320">
        <v>0</v>
      </c>
      <c r="AQ103" s="320">
        <v>0</v>
      </c>
      <c r="AR103" s="222">
        <f t="shared" si="145"/>
        <v>0</v>
      </c>
      <c r="AS103" s="320">
        <v>0</v>
      </c>
      <c r="AT103" s="317"/>
      <c r="AU103" s="317" t="s">
        <v>92</v>
      </c>
      <c r="AV103" s="219" t="s">
        <v>689</v>
      </c>
      <c r="AW103" s="222">
        <f t="shared" si="146"/>
        <v>600</v>
      </c>
      <c r="AX103" s="222">
        <f t="shared" si="147"/>
        <v>600</v>
      </c>
      <c r="AY103" s="222">
        <f t="shared" si="148"/>
        <v>0</v>
      </c>
      <c r="AZ103" s="222">
        <f t="shared" si="149"/>
        <v>0</v>
      </c>
      <c r="BA103" s="222">
        <f t="shared" si="150"/>
        <v>0</v>
      </c>
      <c r="BB103" s="222">
        <f t="shared" si="151"/>
        <v>0</v>
      </c>
      <c r="BC103" s="74"/>
      <c r="BD103" s="74"/>
      <c r="BE103" s="74"/>
      <c r="BF103" s="74"/>
      <c r="BG103" s="74"/>
      <c r="BH103" s="74"/>
      <c r="BI103" s="74"/>
      <c r="BJ103" s="74"/>
      <c r="BK103" s="74"/>
      <c r="BL103" s="74"/>
      <c r="BM103" s="74"/>
      <c r="BN103" s="74"/>
      <c r="BO103" s="74"/>
    </row>
    <row r="104" spans="1:67" ht="18" customHeight="1">
      <c r="A104" s="317"/>
      <c r="B104" s="317" t="s">
        <v>93</v>
      </c>
      <c r="C104" s="219" t="s">
        <v>322</v>
      </c>
      <c r="D104" s="320">
        <v>0</v>
      </c>
      <c r="E104" s="222">
        <f t="shared" si="133"/>
        <v>0</v>
      </c>
      <c r="F104" s="320">
        <v>0</v>
      </c>
      <c r="G104" s="320">
        <v>0</v>
      </c>
      <c r="H104" s="222">
        <f t="shared" si="132"/>
        <v>0</v>
      </c>
      <c r="I104" s="320">
        <v>0</v>
      </c>
      <c r="J104" s="317"/>
      <c r="K104" s="317" t="s">
        <v>93</v>
      </c>
      <c r="L104" s="219" t="s">
        <v>322</v>
      </c>
      <c r="M104" s="320">
        <v>408</v>
      </c>
      <c r="N104" s="222">
        <f t="shared" si="134"/>
        <v>0</v>
      </c>
      <c r="O104" s="320">
        <v>-408</v>
      </c>
      <c r="P104" s="320">
        <v>0</v>
      </c>
      <c r="Q104" s="222">
        <f t="shared" si="135"/>
        <v>0</v>
      </c>
      <c r="R104" s="320">
        <v>0</v>
      </c>
      <c r="S104" s="317"/>
      <c r="T104" s="317" t="s">
        <v>93</v>
      </c>
      <c r="U104" s="219" t="s">
        <v>322</v>
      </c>
      <c r="V104" s="222">
        <f t="shared" si="136"/>
        <v>408</v>
      </c>
      <c r="W104" s="222">
        <f t="shared" si="137"/>
        <v>0</v>
      </c>
      <c r="X104" s="222">
        <f t="shared" si="138"/>
        <v>-408</v>
      </c>
      <c r="Y104" s="320">
        <v>0</v>
      </c>
      <c r="Z104" s="222">
        <f t="shared" si="139"/>
        <v>0</v>
      </c>
      <c r="AA104" s="320">
        <v>0</v>
      </c>
      <c r="AB104" s="317"/>
      <c r="AC104" s="317" t="s">
        <v>93</v>
      </c>
      <c r="AD104" s="219" t="s">
        <v>322</v>
      </c>
      <c r="AE104" s="320">
        <v>0</v>
      </c>
      <c r="AF104" s="222">
        <f t="shared" si="140"/>
        <v>0</v>
      </c>
      <c r="AG104" s="320">
        <v>0</v>
      </c>
      <c r="AH104" s="222">
        <f t="shared" si="141"/>
        <v>0</v>
      </c>
      <c r="AI104" s="222">
        <f t="shared" si="142"/>
        <v>0</v>
      </c>
      <c r="AJ104" s="222">
        <f t="shared" si="143"/>
        <v>0</v>
      </c>
      <c r="AK104" s="317"/>
      <c r="AL104" s="317" t="s">
        <v>93</v>
      </c>
      <c r="AM104" s="219" t="s">
        <v>322</v>
      </c>
      <c r="AN104" s="320">
        <v>0</v>
      </c>
      <c r="AO104" s="222">
        <f t="shared" si="144"/>
        <v>0</v>
      </c>
      <c r="AP104" s="320">
        <v>0</v>
      </c>
      <c r="AQ104" s="320">
        <v>0</v>
      </c>
      <c r="AR104" s="222">
        <f t="shared" si="145"/>
        <v>0</v>
      </c>
      <c r="AS104" s="320">
        <v>0</v>
      </c>
      <c r="AT104" s="317"/>
      <c r="AU104" s="317" t="s">
        <v>93</v>
      </c>
      <c r="AV104" s="219" t="s">
        <v>322</v>
      </c>
      <c r="AW104" s="222">
        <f t="shared" si="146"/>
        <v>408</v>
      </c>
      <c r="AX104" s="222">
        <f t="shared" si="147"/>
        <v>0</v>
      </c>
      <c r="AY104" s="222">
        <f t="shared" si="148"/>
        <v>-408</v>
      </c>
      <c r="AZ104" s="222">
        <f t="shared" si="149"/>
        <v>0</v>
      </c>
      <c r="BA104" s="222">
        <f t="shared" si="150"/>
        <v>0</v>
      </c>
      <c r="BB104" s="222">
        <f t="shared" si="151"/>
        <v>0</v>
      </c>
      <c r="BC104" s="74"/>
      <c r="BD104" s="74"/>
      <c r="BE104" s="74"/>
      <c r="BF104" s="74"/>
      <c r="BG104" s="74"/>
      <c r="BH104" s="74"/>
      <c r="BI104" s="74"/>
      <c r="BJ104" s="74"/>
      <c r="BK104" s="74"/>
      <c r="BL104" s="74"/>
      <c r="BM104" s="74"/>
      <c r="BN104" s="74"/>
      <c r="BO104" s="74"/>
    </row>
    <row r="105" spans="1:67" ht="18" customHeight="1">
      <c r="A105" s="317"/>
      <c r="B105" s="317" t="s">
        <v>94</v>
      </c>
      <c r="C105" s="219" t="s">
        <v>460</v>
      </c>
      <c r="D105" s="320">
        <v>0</v>
      </c>
      <c r="E105" s="222">
        <f t="shared" si="133"/>
        <v>0</v>
      </c>
      <c r="F105" s="320">
        <v>0</v>
      </c>
      <c r="G105" s="320">
        <v>0</v>
      </c>
      <c r="H105" s="222">
        <f t="shared" si="132"/>
        <v>0</v>
      </c>
      <c r="I105" s="320">
        <v>0</v>
      </c>
      <c r="J105" s="317"/>
      <c r="K105" s="317" t="s">
        <v>94</v>
      </c>
      <c r="L105" s="219" t="s">
        <v>460</v>
      </c>
      <c r="M105" s="320">
        <v>513</v>
      </c>
      <c r="N105" s="222">
        <f t="shared" si="134"/>
        <v>513</v>
      </c>
      <c r="O105" s="320">
        <v>0</v>
      </c>
      <c r="P105" s="320">
        <v>0</v>
      </c>
      <c r="Q105" s="222">
        <f t="shared" si="135"/>
        <v>0</v>
      </c>
      <c r="R105" s="320">
        <v>0</v>
      </c>
      <c r="S105" s="317"/>
      <c r="T105" s="317" t="s">
        <v>94</v>
      </c>
      <c r="U105" s="219" t="s">
        <v>460</v>
      </c>
      <c r="V105" s="222">
        <f t="shared" si="136"/>
        <v>513</v>
      </c>
      <c r="W105" s="222">
        <f t="shared" si="137"/>
        <v>513</v>
      </c>
      <c r="X105" s="222">
        <f t="shared" si="138"/>
        <v>0</v>
      </c>
      <c r="Y105" s="320">
        <v>0</v>
      </c>
      <c r="Z105" s="222">
        <f t="shared" si="139"/>
        <v>0</v>
      </c>
      <c r="AA105" s="320">
        <v>0</v>
      </c>
      <c r="AB105" s="317"/>
      <c r="AC105" s="317" t="s">
        <v>94</v>
      </c>
      <c r="AD105" s="219" t="s">
        <v>460</v>
      </c>
      <c r="AE105" s="320">
        <v>0</v>
      </c>
      <c r="AF105" s="222">
        <f t="shared" si="140"/>
        <v>0</v>
      </c>
      <c r="AG105" s="320">
        <v>0</v>
      </c>
      <c r="AH105" s="222">
        <f t="shared" si="141"/>
        <v>0</v>
      </c>
      <c r="AI105" s="222">
        <f t="shared" si="142"/>
        <v>0</v>
      </c>
      <c r="AJ105" s="222">
        <f t="shared" si="143"/>
        <v>0</v>
      </c>
      <c r="AK105" s="317"/>
      <c r="AL105" s="317" t="s">
        <v>94</v>
      </c>
      <c r="AM105" s="219" t="s">
        <v>460</v>
      </c>
      <c r="AN105" s="320">
        <v>0</v>
      </c>
      <c r="AO105" s="222">
        <f t="shared" si="144"/>
        <v>0</v>
      </c>
      <c r="AP105" s="320">
        <v>0</v>
      </c>
      <c r="AQ105" s="320">
        <v>0</v>
      </c>
      <c r="AR105" s="222">
        <f t="shared" si="145"/>
        <v>0</v>
      </c>
      <c r="AS105" s="320">
        <v>0</v>
      </c>
      <c r="AT105" s="317"/>
      <c r="AU105" s="317" t="s">
        <v>94</v>
      </c>
      <c r="AV105" s="219" t="s">
        <v>460</v>
      </c>
      <c r="AW105" s="222">
        <f t="shared" si="146"/>
        <v>513</v>
      </c>
      <c r="AX105" s="222">
        <f t="shared" si="147"/>
        <v>513</v>
      </c>
      <c r="AY105" s="222">
        <f t="shared" si="148"/>
        <v>0</v>
      </c>
      <c r="AZ105" s="222">
        <f t="shared" si="149"/>
        <v>0</v>
      </c>
      <c r="BA105" s="222">
        <f t="shared" si="150"/>
        <v>0</v>
      </c>
      <c r="BB105" s="222">
        <f t="shared" si="151"/>
        <v>0</v>
      </c>
      <c r="BC105" s="74"/>
      <c r="BD105" s="74"/>
      <c r="BE105" s="74"/>
      <c r="BF105" s="74"/>
      <c r="BG105" s="74"/>
      <c r="BH105" s="74"/>
      <c r="BI105" s="74"/>
      <c r="BJ105" s="74"/>
      <c r="BK105" s="74"/>
      <c r="BL105" s="74"/>
      <c r="BM105" s="74"/>
      <c r="BN105" s="74"/>
      <c r="BO105" s="74"/>
    </row>
    <row r="106" spans="1:67" ht="18" customHeight="1">
      <c r="A106" s="317"/>
      <c r="B106" s="317" t="s">
        <v>95</v>
      </c>
      <c r="C106" s="219" t="s">
        <v>181</v>
      </c>
      <c r="D106" s="320">
        <v>0</v>
      </c>
      <c r="E106" s="222">
        <f t="shared" si="133"/>
        <v>0</v>
      </c>
      <c r="F106" s="320">
        <v>0</v>
      </c>
      <c r="G106" s="320">
        <v>0</v>
      </c>
      <c r="H106" s="222">
        <f t="shared" si="132"/>
        <v>0</v>
      </c>
      <c r="I106" s="320">
        <v>0</v>
      </c>
      <c r="J106" s="317"/>
      <c r="K106" s="317" t="s">
        <v>95</v>
      </c>
      <c r="L106" s="219" t="s">
        <v>181</v>
      </c>
      <c r="M106" s="320">
        <v>1052</v>
      </c>
      <c r="N106" s="222">
        <f t="shared" si="134"/>
        <v>1052</v>
      </c>
      <c r="O106" s="320">
        <v>0</v>
      </c>
      <c r="P106" s="320">
        <v>0</v>
      </c>
      <c r="Q106" s="222">
        <f t="shared" si="135"/>
        <v>0</v>
      </c>
      <c r="R106" s="320">
        <v>0</v>
      </c>
      <c r="S106" s="317"/>
      <c r="T106" s="317" t="s">
        <v>95</v>
      </c>
      <c r="U106" s="219" t="s">
        <v>181</v>
      </c>
      <c r="V106" s="222">
        <f>(M106-P106)</f>
        <v>1052</v>
      </c>
      <c r="W106" s="222">
        <f>(V106+X106)</f>
        <v>1052</v>
      </c>
      <c r="X106" s="222">
        <f>(O106-R106)</f>
        <v>0</v>
      </c>
      <c r="Y106" s="320">
        <v>0</v>
      </c>
      <c r="Z106" s="222">
        <f t="shared" si="139"/>
        <v>0</v>
      </c>
      <c r="AA106" s="320">
        <v>0</v>
      </c>
      <c r="AB106" s="317"/>
      <c r="AC106" s="317" t="s">
        <v>95</v>
      </c>
      <c r="AD106" s="219" t="s">
        <v>181</v>
      </c>
      <c r="AE106" s="320">
        <v>0</v>
      </c>
      <c r="AF106" s="222">
        <f t="shared" si="140"/>
        <v>0</v>
      </c>
      <c r="AG106" s="320">
        <v>0</v>
      </c>
      <c r="AH106" s="222">
        <f>(Y106-AE106)</f>
        <v>0</v>
      </c>
      <c r="AI106" s="222">
        <f>(AH106+AJ106)</f>
        <v>0</v>
      </c>
      <c r="AJ106" s="222">
        <f>(AA106-AG106)</f>
        <v>0</v>
      </c>
      <c r="AK106" s="317"/>
      <c r="AL106" s="317" t="s">
        <v>95</v>
      </c>
      <c r="AM106" s="219" t="s">
        <v>181</v>
      </c>
      <c r="AN106" s="320">
        <v>0</v>
      </c>
      <c r="AO106" s="222">
        <f t="shared" si="144"/>
        <v>0</v>
      </c>
      <c r="AP106" s="320">
        <v>0</v>
      </c>
      <c r="AQ106" s="320">
        <v>0</v>
      </c>
      <c r="AR106" s="222">
        <f t="shared" si="145"/>
        <v>0</v>
      </c>
      <c r="AS106" s="320">
        <v>0</v>
      </c>
      <c r="AT106" s="317"/>
      <c r="AU106" s="317" t="s">
        <v>95</v>
      </c>
      <c r="AV106" s="219" t="s">
        <v>181</v>
      </c>
      <c r="AW106" s="222">
        <f>(D106+G106+M106+Y106+AN106+AQ106)</f>
        <v>1052</v>
      </c>
      <c r="AX106" s="222">
        <f>(AW106+AY106)</f>
        <v>1052</v>
      </c>
      <c r="AY106" s="222">
        <f>(F106+I106+O106+AA106+AP106+AS106)</f>
        <v>0</v>
      </c>
      <c r="AZ106" s="222">
        <f>(AE106+AN106+AQ106)</f>
        <v>0</v>
      </c>
      <c r="BA106" s="222">
        <f>(AZ106+BB106)</f>
        <v>0</v>
      </c>
      <c r="BB106" s="222">
        <f>(AG106+AP106+AS106)</f>
        <v>0</v>
      </c>
      <c r="BC106" s="74"/>
      <c r="BD106" s="74"/>
      <c r="BE106" s="74"/>
      <c r="BF106" s="74"/>
      <c r="BG106" s="74"/>
      <c r="BH106" s="74"/>
      <c r="BI106" s="74"/>
      <c r="BJ106" s="74"/>
      <c r="BK106" s="74"/>
      <c r="BL106" s="74"/>
      <c r="BM106" s="74"/>
      <c r="BN106" s="74"/>
      <c r="BO106" s="74"/>
    </row>
    <row r="107" spans="1:67" ht="18" customHeight="1">
      <c r="A107" s="317"/>
      <c r="B107" s="317" t="s">
        <v>96</v>
      </c>
      <c r="C107" s="219" t="s">
        <v>690</v>
      </c>
      <c r="D107" s="320">
        <v>0</v>
      </c>
      <c r="E107" s="222">
        <f t="shared" si="133"/>
        <v>0</v>
      </c>
      <c r="F107" s="320">
        <v>0</v>
      </c>
      <c r="G107" s="320">
        <v>0</v>
      </c>
      <c r="H107" s="222">
        <f t="shared" si="132"/>
        <v>0</v>
      </c>
      <c r="I107" s="320">
        <v>0</v>
      </c>
      <c r="J107" s="317"/>
      <c r="K107" s="317" t="s">
        <v>96</v>
      </c>
      <c r="L107" s="219" t="s">
        <v>690</v>
      </c>
      <c r="M107" s="320">
        <v>70</v>
      </c>
      <c r="N107" s="222">
        <f t="shared" si="134"/>
        <v>70</v>
      </c>
      <c r="O107" s="320">
        <v>0</v>
      </c>
      <c r="P107" s="320">
        <v>0</v>
      </c>
      <c r="Q107" s="222">
        <f t="shared" si="135"/>
        <v>0</v>
      </c>
      <c r="R107" s="320">
        <v>0</v>
      </c>
      <c r="S107" s="317"/>
      <c r="T107" s="317" t="s">
        <v>96</v>
      </c>
      <c r="U107" s="219" t="s">
        <v>690</v>
      </c>
      <c r="V107" s="222">
        <f>(M107-P107)</f>
        <v>70</v>
      </c>
      <c r="W107" s="222">
        <f>(V107+X107)</f>
        <v>70</v>
      </c>
      <c r="X107" s="222">
        <f>(O107-R107)</f>
        <v>0</v>
      </c>
      <c r="Y107" s="320">
        <v>0</v>
      </c>
      <c r="Z107" s="222">
        <f t="shared" si="139"/>
        <v>0</v>
      </c>
      <c r="AA107" s="320">
        <v>0</v>
      </c>
      <c r="AB107" s="317"/>
      <c r="AC107" s="317" t="s">
        <v>96</v>
      </c>
      <c r="AD107" s="219" t="s">
        <v>690</v>
      </c>
      <c r="AE107" s="320">
        <v>0</v>
      </c>
      <c r="AF107" s="222">
        <f t="shared" si="140"/>
        <v>0</v>
      </c>
      <c r="AG107" s="320">
        <v>0</v>
      </c>
      <c r="AH107" s="222">
        <f>(Y107-AE107)</f>
        <v>0</v>
      </c>
      <c r="AI107" s="222">
        <f>(AH107+AJ107)</f>
        <v>0</v>
      </c>
      <c r="AJ107" s="222">
        <f>(AA107-AG107)</f>
        <v>0</v>
      </c>
      <c r="AK107" s="317"/>
      <c r="AL107" s="317" t="s">
        <v>96</v>
      </c>
      <c r="AM107" s="219" t="s">
        <v>690</v>
      </c>
      <c r="AN107" s="320">
        <v>0</v>
      </c>
      <c r="AO107" s="222">
        <f t="shared" si="144"/>
        <v>0</v>
      </c>
      <c r="AP107" s="320">
        <v>0</v>
      </c>
      <c r="AQ107" s="320">
        <v>0</v>
      </c>
      <c r="AR107" s="222">
        <f t="shared" si="145"/>
        <v>0</v>
      </c>
      <c r="AS107" s="320">
        <v>0</v>
      </c>
      <c r="AT107" s="317"/>
      <c r="AU107" s="317" t="s">
        <v>96</v>
      </c>
      <c r="AV107" s="219" t="s">
        <v>690</v>
      </c>
      <c r="AW107" s="222">
        <f>(D107+G107+M107+Y107+AN107+AQ107)</f>
        <v>70</v>
      </c>
      <c r="AX107" s="222">
        <f>(AW107+AY107)</f>
        <v>70</v>
      </c>
      <c r="AY107" s="222">
        <f>(F107+I107+O107+AA107+AP107+AS107)</f>
        <v>0</v>
      </c>
      <c r="AZ107" s="222">
        <f>(AE107+AN107+AQ107)</f>
        <v>0</v>
      </c>
      <c r="BA107" s="222">
        <f>(AZ107+BB107)</f>
        <v>0</v>
      </c>
      <c r="BB107" s="222">
        <f>(AG107+AP107+AS107)</f>
        <v>0</v>
      </c>
      <c r="BC107" s="74"/>
      <c r="BD107" s="74"/>
      <c r="BE107" s="74"/>
      <c r="BF107" s="74"/>
      <c r="BG107" s="74"/>
      <c r="BH107" s="74"/>
      <c r="BI107" s="74"/>
      <c r="BJ107" s="74"/>
      <c r="BK107" s="74"/>
      <c r="BL107" s="74"/>
      <c r="BM107" s="74"/>
      <c r="BN107" s="74"/>
      <c r="BO107" s="74"/>
    </row>
    <row r="108" spans="1:67" ht="18" customHeight="1">
      <c r="A108" s="317"/>
      <c r="B108" s="317" t="s">
        <v>97</v>
      </c>
      <c r="C108" s="219" t="s">
        <v>461</v>
      </c>
      <c r="D108" s="320">
        <v>1040</v>
      </c>
      <c r="E108" s="222">
        <f t="shared" si="133"/>
        <v>1040</v>
      </c>
      <c r="F108" s="320">
        <v>0</v>
      </c>
      <c r="G108" s="320">
        <v>67</v>
      </c>
      <c r="H108" s="222">
        <f t="shared" si="132"/>
        <v>67</v>
      </c>
      <c r="I108" s="320">
        <v>0</v>
      </c>
      <c r="J108" s="317"/>
      <c r="K108" s="317" t="s">
        <v>97</v>
      </c>
      <c r="L108" s="219" t="s">
        <v>461</v>
      </c>
      <c r="M108" s="320">
        <v>0</v>
      </c>
      <c r="N108" s="222">
        <f t="shared" si="134"/>
        <v>0</v>
      </c>
      <c r="O108" s="320">
        <v>0</v>
      </c>
      <c r="P108" s="320">
        <v>0</v>
      </c>
      <c r="Q108" s="222">
        <f t="shared" si="135"/>
        <v>0</v>
      </c>
      <c r="R108" s="320">
        <v>0</v>
      </c>
      <c r="S108" s="317"/>
      <c r="T108" s="317" t="s">
        <v>97</v>
      </c>
      <c r="U108" s="219" t="s">
        <v>461</v>
      </c>
      <c r="V108" s="222">
        <f>(M108-P108)</f>
        <v>0</v>
      </c>
      <c r="W108" s="222">
        <f>(V108+X108)</f>
        <v>0</v>
      </c>
      <c r="X108" s="222">
        <f>(O108-R108)</f>
        <v>0</v>
      </c>
      <c r="Y108" s="320">
        <v>0</v>
      </c>
      <c r="Z108" s="222">
        <f t="shared" si="139"/>
        <v>0</v>
      </c>
      <c r="AA108" s="320">
        <v>0</v>
      </c>
      <c r="AB108" s="317"/>
      <c r="AC108" s="317" t="s">
        <v>97</v>
      </c>
      <c r="AD108" s="219" t="s">
        <v>461</v>
      </c>
      <c r="AE108" s="320">
        <v>0</v>
      </c>
      <c r="AF108" s="222">
        <f t="shared" si="140"/>
        <v>0</v>
      </c>
      <c r="AG108" s="320">
        <v>0</v>
      </c>
      <c r="AH108" s="222">
        <f>(Y108-AE108)</f>
        <v>0</v>
      </c>
      <c r="AI108" s="222">
        <f>(AH108+AJ108)</f>
        <v>0</v>
      </c>
      <c r="AJ108" s="222">
        <f>(AA108-AG108)</f>
        <v>0</v>
      </c>
      <c r="AK108" s="317"/>
      <c r="AL108" s="317" t="s">
        <v>97</v>
      </c>
      <c r="AM108" s="219" t="s">
        <v>461</v>
      </c>
      <c r="AN108" s="320">
        <v>0</v>
      </c>
      <c r="AO108" s="222">
        <f t="shared" si="144"/>
        <v>0</v>
      </c>
      <c r="AP108" s="320">
        <v>0</v>
      </c>
      <c r="AQ108" s="320">
        <v>0</v>
      </c>
      <c r="AR108" s="222">
        <f t="shared" si="145"/>
        <v>0</v>
      </c>
      <c r="AS108" s="320">
        <v>0</v>
      </c>
      <c r="AT108" s="317"/>
      <c r="AU108" s="317" t="s">
        <v>97</v>
      </c>
      <c r="AV108" s="219" t="s">
        <v>461</v>
      </c>
      <c r="AW108" s="222">
        <f>(D108+G108+M108+Y108+AN108+AQ108)</f>
        <v>1107</v>
      </c>
      <c r="AX108" s="222">
        <f>(AW108+AY108)</f>
        <v>1107</v>
      </c>
      <c r="AY108" s="222">
        <f>(F108+I108+O108+AA108+AP108+AS108)</f>
        <v>0</v>
      </c>
      <c r="AZ108" s="222">
        <f>(AE108+AN108+AQ108)</f>
        <v>0</v>
      </c>
      <c r="BA108" s="222">
        <f>(AZ108+BB108)</f>
        <v>0</v>
      </c>
      <c r="BB108" s="222">
        <f>(AG108+AP108+AS108)</f>
        <v>0</v>
      </c>
      <c r="BC108" s="74"/>
      <c r="BD108" s="74"/>
      <c r="BE108" s="74"/>
      <c r="BF108" s="74"/>
      <c r="BG108" s="74"/>
      <c r="BH108" s="74"/>
      <c r="BI108" s="74"/>
      <c r="BJ108" s="74"/>
      <c r="BK108" s="74"/>
      <c r="BL108" s="74"/>
      <c r="BM108" s="74"/>
      <c r="BN108" s="74"/>
      <c r="BO108" s="74"/>
    </row>
    <row r="109" spans="1:67" ht="18" customHeight="1">
      <c r="A109" s="317"/>
      <c r="B109" s="317" t="s">
        <v>98</v>
      </c>
      <c r="C109" s="219" t="s">
        <v>258</v>
      </c>
      <c r="D109" s="320">
        <v>0</v>
      </c>
      <c r="E109" s="222">
        <f t="shared" si="133"/>
        <v>0</v>
      </c>
      <c r="F109" s="320">
        <v>0</v>
      </c>
      <c r="G109" s="320">
        <v>0</v>
      </c>
      <c r="H109" s="222">
        <f t="shared" si="132"/>
        <v>0</v>
      </c>
      <c r="I109" s="320">
        <v>0</v>
      </c>
      <c r="J109" s="317"/>
      <c r="K109" s="317" t="s">
        <v>98</v>
      </c>
      <c r="L109" s="219" t="s">
        <v>258</v>
      </c>
      <c r="M109" s="320">
        <v>132</v>
      </c>
      <c r="N109" s="222">
        <f t="shared" si="134"/>
        <v>132</v>
      </c>
      <c r="O109" s="320">
        <v>0</v>
      </c>
      <c r="P109" s="320">
        <v>0</v>
      </c>
      <c r="Q109" s="222">
        <f t="shared" si="135"/>
        <v>0</v>
      </c>
      <c r="R109" s="320">
        <v>0</v>
      </c>
      <c r="S109" s="317"/>
      <c r="T109" s="317" t="s">
        <v>98</v>
      </c>
      <c r="U109" s="219" t="s">
        <v>258</v>
      </c>
      <c r="V109" s="222">
        <f>(M109-P109)</f>
        <v>132</v>
      </c>
      <c r="W109" s="222">
        <f>(V109+X109)</f>
        <v>132</v>
      </c>
      <c r="X109" s="222">
        <f>(O109-R109)</f>
        <v>0</v>
      </c>
      <c r="Y109" s="320">
        <v>0</v>
      </c>
      <c r="Z109" s="222">
        <f t="shared" si="139"/>
        <v>0</v>
      </c>
      <c r="AA109" s="320">
        <v>0</v>
      </c>
      <c r="AB109" s="317"/>
      <c r="AC109" s="317" t="s">
        <v>98</v>
      </c>
      <c r="AD109" s="219" t="s">
        <v>258</v>
      </c>
      <c r="AE109" s="320">
        <v>0</v>
      </c>
      <c r="AF109" s="222">
        <f t="shared" si="140"/>
        <v>0</v>
      </c>
      <c r="AG109" s="320">
        <v>0</v>
      </c>
      <c r="AH109" s="222">
        <f>(Y109-AE109)</f>
        <v>0</v>
      </c>
      <c r="AI109" s="222">
        <f>(AH109+AJ109)</f>
        <v>0</v>
      </c>
      <c r="AJ109" s="222">
        <f>(AA109-AG109)</f>
        <v>0</v>
      </c>
      <c r="AK109" s="317"/>
      <c r="AL109" s="317" t="s">
        <v>98</v>
      </c>
      <c r="AM109" s="219" t="s">
        <v>258</v>
      </c>
      <c r="AN109" s="320">
        <v>0</v>
      </c>
      <c r="AO109" s="222">
        <f t="shared" si="144"/>
        <v>0</v>
      </c>
      <c r="AP109" s="320">
        <v>0</v>
      </c>
      <c r="AQ109" s="320">
        <v>0</v>
      </c>
      <c r="AR109" s="222">
        <f t="shared" si="145"/>
        <v>0</v>
      </c>
      <c r="AS109" s="320">
        <v>0</v>
      </c>
      <c r="AT109" s="317"/>
      <c r="AU109" s="317" t="s">
        <v>98</v>
      </c>
      <c r="AV109" s="219" t="s">
        <v>258</v>
      </c>
      <c r="AW109" s="222">
        <f>(D109+G109+M109+Y109+AN109+AQ109)</f>
        <v>132</v>
      </c>
      <c r="AX109" s="222">
        <f>(AW109+AY109)</f>
        <v>132</v>
      </c>
      <c r="AY109" s="222">
        <f>(F109+I109+O109+AA109+AP109+AS109)</f>
        <v>0</v>
      </c>
      <c r="AZ109" s="222">
        <f>(AE109+AN109+AQ109)</f>
        <v>0</v>
      </c>
      <c r="BA109" s="222">
        <f>(AZ109+BB109)</f>
        <v>0</v>
      </c>
      <c r="BB109" s="222">
        <f>(AG109+AP109+AS109)</f>
        <v>0</v>
      </c>
      <c r="BC109" s="74"/>
      <c r="BD109" s="74"/>
      <c r="BE109" s="74"/>
      <c r="BF109" s="74"/>
      <c r="BG109" s="74"/>
      <c r="BH109" s="74"/>
      <c r="BI109" s="74"/>
      <c r="BJ109" s="74"/>
      <c r="BK109" s="74"/>
      <c r="BL109" s="74"/>
      <c r="BM109" s="74"/>
      <c r="BN109" s="74"/>
      <c r="BO109" s="74"/>
    </row>
    <row r="110" spans="1:67" ht="18" customHeight="1">
      <c r="A110" s="317"/>
      <c r="B110" s="317"/>
      <c r="C110" s="318"/>
      <c r="D110" s="320"/>
      <c r="E110" s="222"/>
      <c r="F110" s="320"/>
      <c r="G110" s="320"/>
      <c r="H110" s="222"/>
      <c r="I110" s="320"/>
      <c r="J110" s="317"/>
      <c r="K110" s="317"/>
      <c r="L110" s="318"/>
      <c r="M110" s="320"/>
      <c r="N110" s="222"/>
      <c r="O110" s="320"/>
      <c r="P110" s="320"/>
      <c r="Q110" s="222"/>
      <c r="R110" s="320"/>
      <c r="S110" s="317"/>
      <c r="T110" s="317"/>
      <c r="U110" s="318"/>
      <c r="V110" s="222"/>
      <c r="W110" s="222"/>
      <c r="X110" s="222"/>
      <c r="Y110" s="320"/>
      <c r="Z110" s="222"/>
      <c r="AA110" s="320"/>
      <c r="AB110" s="317"/>
      <c r="AC110" s="317"/>
      <c r="AD110" s="318"/>
      <c r="AE110" s="320"/>
      <c r="AF110" s="222"/>
      <c r="AG110" s="320"/>
      <c r="AH110" s="222"/>
      <c r="AI110" s="222"/>
      <c r="AJ110" s="222"/>
      <c r="AK110" s="317"/>
      <c r="AL110" s="317"/>
      <c r="AM110" s="318"/>
      <c r="AN110" s="320"/>
      <c r="AO110" s="222"/>
      <c r="AP110" s="320"/>
      <c r="AQ110" s="320"/>
      <c r="AR110" s="222"/>
      <c r="AS110" s="320"/>
      <c r="AT110" s="317"/>
      <c r="AU110" s="317"/>
      <c r="AV110" s="318"/>
      <c r="AW110" s="222"/>
      <c r="AX110" s="222"/>
      <c r="AY110" s="222"/>
      <c r="AZ110" s="222"/>
      <c r="BA110" s="222"/>
      <c r="BB110" s="222"/>
      <c r="BC110" s="74"/>
      <c r="BD110" s="74"/>
      <c r="BE110" s="74"/>
      <c r="BF110" s="74"/>
      <c r="BG110" s="74"/>
      <c r="BH110" s="74"/>
      <c r="BI110" s="74"/>
      <c r="BJ110" s="74"/>
      <c r="BK110" s="74"/>
      <c r="BL110" s="74"/>
      <c r="BM110" s="74"/>
      <c r="BN110" s="74"/>
      <c r="BO110" s="74"/>
    </row>
    <row r="111" spans="1:67" ht="18" customHeight="1">
      <c r="A111" s="236" t="s">
        <v>836</v>
      </c>
      <c r="B111" s="236" t="s">
        <v>501</v>
      </c>
      <c r="C111" s="236" t="s">
        <v>844</v>
      </c>
      <c r="D111" s="237">
        <f aca="true" t="shared" si="152" ref="D111:I111">SUM(D6:D110)</f>
        <v>8436</v>
      </c>
      <c r="E111" s="237">
        <f t="shared" si="152"/>
        <v>11847</v>
      </c>
      <c r="F111" s="237">
        <f t="shared" si="152"/>
        <v>3411</v>
      </c>
      <c r="G111" s="237">
        <f t="shared" si="152"/>
        <v>1455</v>
      </c>
      <c r="H111" s="237">
        <f t="shared" si="152"/>
        <v>2328</v>
      </c>
      <c r="I111" s="237">
        <f t="shared" si="152"/>
        <v>873</v>
      </c>
      <c r="J111" s="236" t="s">
        <v>836</v>
      </c>
      <c r="K111" s="236" t="s">
        <v>501</v>
      </c>
      <c r="L111" s="236" t="s">
        <v>844</v>
      </c>
      <c r="M111" s="237">
        <f aca="true" t="shared" si="153" ref="M111:R111">SUM(M6:M110)</f>
        <v>594984</v>
      </c>
      <c r="N111" s="237">
        <f t="shared" si="153"/>
        <v>574119</v>
      </c>
      <c r="O111" s="237">
        <f t="shared" si="153"/>
        <v>-20865</v>
      </c>
      <c r="P111" s="237">
        <f t="shared" si="153"/>
        <v>0</v>
      </c>
      <c r="Q111" s="237">
        <f t="shared" si="153"/>
        <v>0</v>
      </c>
      <c r="R111" s="237">
        <f t="shared" si="153"/>
        <v>0</v>
      </c>
      <c r="S111" s="236" t="s">
        <v>836</v>
      </c>
      <c r="T111" s="236" t="s">
        <v>501</v>
      </c>
      <c r="U111" s="236" t="s">
        <v>844</v>
      </c>
      <c r="V111" s="237">
        <f aca="true" t="shared" si="154" ref="V111:AA111">SUM(V6:V110)</f>
        <v>594984</v>
      </c>
      <c r="W111" s="237">
        <f t="shared" si="154"/>
        <v>574119</v>
      </c>
      <c r="X111" s="237">
        <f t="shared" si="154"/>
        <v>-20865</v>
      </c>
      <c r="Y111" s="237">
        <f t="shared" si="154"/>
        <v>392836</v>
      </c>
      <c r="Z111" s="237">
        <f t="shared" si="154"/>
        <v>431872</v>
      </c>
      <c r="AA111" s="237">
        <f t="shared" si="154"/>
        <v>39036</v>
      </c>
      <c r="AB111" s="236" t="s">
        <v>836</v>
      </c>
      <c r="AC111" s="236" t="s">
        <v>501</v>
      </c>
      <c r="AD111" s="236" t="s">
        <v>844</v>
      </c>
      <c r="AE111" s="237">
        <f aca="true" t="shared" si="155" ref="AE111:AJ111">SUM(AE6:AE110)</f>
        <v>83432</v>
      </c>
      <c r="AF111" s="237">
        <f t="shared" si="155"/>
        <v>83453</v>
      </c>
      <c r="AG111" s="237">
        <f t="shared" si="155"/>
        <v>21</v>
      </c>
      <c r="AH111" s="237">
        <f t="shared" si="155"/>
        <v>309404</v>
      </c>
      <c r="AI111" s="237">
        <f t="shared" si="155"/>
        <v>348419</v>
      </c>
      <c r="AJ111" s="237">
        <f t="shared" si="155"/>
        <v>39015</v>
      </c>
      <c r="AK111" s="236" t="s">
        <v>836</v>
      </c>
      <c r="AL111" s="236" t="s">
        <v>501</v>
      </c>
      <c r="AM111" s="236" t="s">
        <v>844</v>
      </c>
      <c r="AN111" s="237">
        <f aca="true" t="shared" si="156" ref="AN111:AS111">SUM(AN6:AN110)</f>
        <v>0</v>
      </c>
      <c r="AO111" s="237">
        <f t="shared" si="156"/>
        <v>0</v>
      </c>
      <c r="AP111" s="237">
        <f t="shared" si="156"/>
        <v>0</v>
      </c>
      <c r="AQ111" s="237">
        <f t="shared" si="156"/>
        <v>1462</v>
      </c>
      <c r="AR111" s="237">
        <f t="shared" si="156"/>
        <v>1462</v>
      </c>
      <c r="AS111" s="237">
        <f t="shared" si="156"/>
        <v>0</v>
      </c>
      <c r="AT111" s="236" t="s">
        <v>836</v>
      </c>
      <c r="AU111" s="236" t="s">
        <v>501</v>
      </c>
      <c r="AV111" s="236" t="s">
        <v>844</v>
      </c>
      <c r="AW111" s="237">
        <f aca="true" t="shared" si="157" ref="AW111:BB111">SUM(AW6:AW110)</f>
        <v>999173</v>
      </c>
      <c r="AX111" s="237">
        <f t="shared" si="157"/>
        <v>1021628</v>
      </c>
      <c r="AY111" s="237">
        <f t="shared" si="157"/>
        <v>22455</v>
      </c>
      <c r="AZ111" s="237">
        <f t="shared" si="157"/>
        <v>169992</v>
      </c>
      <c r="BA111" s="237">
        <f t="shared" si="157"/>
        <v>174588</v>
      </c>
      <c r="BB111" s="237">
        <f t="shared" si="157"/>
        <v>4596</v>
      </c>
      <c r="BC111" s="74"/>
      <c r="BD111" s="74"/>
      <c r="BE111" s="74"/>
      <c r="BF111" s="74"/>
      <c r="BG111" s="74"/>
      <c r="BH111" s="74"/>
      <c r="BI111" s="74"/>
      <c r="BJ111" s="74"/>
      <c r="BK111" s="74"/>
      <c r="BL111" s="74"/>
      <c r="BM111" s="74"/>
      <c r="BN111" s="74"/>
      <c r="BO111" s="74"/>
    </row>
    <row r="112" spans="1:67" ht="18" customHeight="1">
      <c r="A112" s="238"/>
      <c r="B112" s="238"/>
      <c r="C112" s="238"/>
      <c r="D112" s="238"/>
      <c r="E112" s="238"/>
      <c r="F112" s="238"/>
      <c r="G112" s="238"/>
      <c r="H112" s="238"/>
      <c r="I112" s="238"/>
      <c r="J112" s="238"/>
      <c r="K112" s="238"/>
      <c r="L112" s="238"/>
      <c r="M112" s="238"/>
      <c r="N112" s="238"/>
      <c r="O112" s="238"/>
      <c r="P112" s="238"/>
      <c r="Q112" s="238"/>
      <c r="R112" s="238"/>
      <c r="S112" s="238"/>
      <c r="T112" s="238"/>
      <c r="U112" s="238"/>
      <c r="V112" s="238"/>
      <c r="W112" s="238"/>
      <c r="X112" s="238"/>
      <c r="Y112" s="238"/>
      <c r="Z112" s="238"/>
      <c r="AA112" s="238"/>
      <c r="AB112" s="238"/>
      <c r="AC112" s="238"/>
      <c r="AD112" s="238"/>
      <c r="AE112" s="238"/>
      <c r="AF112" s="238"/>
      <c r="AG112" s="238"/>
      <c r="AH112" s="238"/>
      <c r="AI112" s="238"/>
      <c r="AJ112" s="238"/>
      <c r="AK112" s="238"/>
      <c r="AL112" s="238"/>
      <c r="AM112" s="238"/>
      <c r="AN112" s="238"/>
      <c r="AO112" s="238"/>
      <c r="AP112" s="238"/>
      <c r="AQ112" s="238"/>
      <c r="AR112" s="238"/>
      <c r="AS112" s="238"/>
      <c r="AT112" s="238"/>
      <c r="AU112" s="238"/>
      <c r="AV112" s="238"/>
      <c r="AW112" s="238"/>
      <c r="AX112" s="238"/>
      <c r="AY112" s="238"/>
      <c r="AZ112" s="238"/>
      <c r="BA112" s="238"/>
      <c r="BB112" s="238"/>
      <c r="BC112" s="74"/>
      <c r="BD112" s="74"/>
      <c r="BE112" s="74"/>
      <c r="BF112" s="74"/>
      <c r="BG112" s="74"/>
      <c r="BH112" s="74"/>
      <c r="BI112" s="74"/>
      <c r="BJ112" s="74"/>
      <c r="BK112" s="74"/>
      <c r="BL112" s="74"/>
      <c r="BM112" s="74"/>
      <c r="BN112" s="74"/>
      <c r="BO112" s="74"/>
    </row>
    <row r="113" spans="1:67" ht="18" customHeight="1">
      <c r="A113" s="203" t="s">
        <v>501</v>
      </c>
      <c r="B113" s="203" t="s">
        <v>501</v>
      </c>
      <c r="C113" s="203" t="s">
        <v>501</v>
      </c>
      <c r="D113" s="204" t="s">
        <v>764</v>
      </c>
      <c r="E113" s="205"/>
      <c r="F113" s="206"/>
      <c r="G113" s="204" t="s">
        <v>764</v>
      </c>
      <c r="H113" s="205"/>
      <c r="I113" s="206"/>
      <c r="J113" s="203" t="s">
        <v>501</v>
      </c>
      <c r="K113" s="203" t="s">
        <v>501</v>
      </c>
      <c r="L113" s="203" t="s">
        <v>501</v>
      </c>
      <c r="M113" s="225" t="s">
        <v>764</v>
      </c>
      <c r="N113" s="226"/>
      <c r="O113" s="208"/>
      <c r="P113" s="227" t="s">
        <v>501</v>
      </c>
      <c r="Q113" s="228"/>
      <c r="R113" s="229"/>
      <c r="S113" s="203" t="s">
        <v>501</v>
      </c>
      <c r="T113" s="203" t="s">
        <v>501</v>
      </c>
      <c r="U113" s="203" t="s">
        <v>501</v>
      </c>
      <c r="V113" s="204" t="s">
        <v>501</v>
      </c>
      <c r="W113" s="205"/>
      <c r="X113" s="206"/>
      <c r="Y113" s="204" t="s">
        <v>764</v>
      </c>
      <c r="Z113" s="205"/>
      <c r="AA113" s="206"/>
      <c r="AB113" s="203" t="s">
        <v>501</v>
      </c>
      <c r="AC113" s="203" t="s">
        <v>501</v>
      </c>
      <c r="AD113" s="203" t="s">
        <v>501</v>
      </c>
      <c r="AE113" s="204" t="s">
        <v>501</v>
      </c>
      <c r="AF113" s="205"/>
      <c r="AG113" s="206"/>
      <c r="AH113" s="204" t="s">
        <v>501</v>
      </c>
      <c r="AI113" s="205"/>
      <c r="AJ113" s="206"/>
      <c r="AK113" s="203" t="s">
        <v>501</v>
      </c>
      <c r="AL113" s="203" t="s">
        <v>501</v>
      </c>
      <c r="AM113" s="203" t="s">
        <v>501</v>
      </c>
      <c r="AN113" s="225" t="s">
        <v>764</v>
      </c>
      <c r="AO113" s="226"/>
      <c r="AP113" s="208"/>
      <c r="AQ113" s="225" t="s">
        <v>764</v>
      </c>
      <c r="AR113" s="226"/>
      <c r="AS113" s="208"/>
      <c r="AT113" s="203" t="s">
        <v>501</v>
      </c>
      <c r="AU113" s="203" t="s">
        <v>501</v>
      </c>
      <c r="AV113" s="203" t="s">
        <v>501</v>
      </c>
      <c r="AW113" s="204" t="s">
        <v>615</v>
      </c>
      <c r="AX113" s="205"/>
      <c r="AY113" s="206"/>
      <c r="AZ113" s="204" t="s">
        <v>831</v>
      </c>
      <c r="BA113" s="205"/>
      <c r="BB113" s="206"/>
      <c r="BC113" s="74"/>
      <c r="BD113" s="74"/>
      <c r="BE113" s="74"/>
      <c r="BF113" s="74"/>
      <c r="BG113" s="74"/>
      <c r="BH113" s="74"/>
      <c r="BI113" s="74"/>
      <c r="BJ113" s="74"/>
      <c r="BK113" s="74"/>
      <c r="BL113" s="74"/>
      <c r="BM113" s="74"/>
      <c r="BN113" s="74"/>
      <c r="BO113" s="74"/>
    </row>
    <row r="114" spans="1:67" ht="18" customHeight="1">
      <c r="A114" s="207" t="s">
        <v>767</v>
      </c>
      <c r="B114" s="207" t="s">
        <v>832</v>
      </c>
      <c r="C114" s="207" t="s">
        <v>833</v>
      </c>
      <c r="D114" s="208" t="s">
        <v>768</v>
      </c>
      <c r="E114" s="208"/>
      <c r="F114" s="208"/>
      <c r="G114" s="208" t="s">
        <v>769</v>
      </c>
      <c r="H114" s="208"/>
      <c r="I114" s="208"/>
      <c r="J114" s="207" t="s">
        <v>767</v>
      </c>
      <c r="K114" s="207" t="s">
        <v>832</v>
      </c>
      <c r="L114" s="207" t="s">
        <v>833</v>
      </c>
      <c r="M114" s="206" t="s">
        <v>770</v>
      </c>
      <c r="N114" s="206"/>
      <c r="O114" s="206"/>
      <c r="P114" s="230" t="s">
        <v>805</v>
      </c>
      <c r="Q114" s="206"/>
      <c r="R114" s="206"/>
      <c r="S114" s="207" t="s">
        <v>767</v>
      </c>
      <c r="T114" s="207" t="s">
        <v>832</v>
      </c>
      <c r="U114" s="207" t="s">
        <v>833</v>
      </c>
      <c r="V114" s="208" t="s">
        <v>806</v>
      </c>
      <c r="W114" s="208"/>
      <c r="X114" s="208"/>
      <c r="Y114" s="208" t="s">
        <v>771</v>
      </c>
      <c r="Z114" s="208"/>
      <c r="AA114" s="208"/>
      <c r="AB114" s="207" t="s">
        <v>767</v>
      </c>
      <c r="AC114" s="207" t="s">
        <v>832</v>
      </c>
      <c r="AD114" s="207" t="s">
        <v>833</v>
      </c>
      <c r="AE114" s="208" t="s">
        <v>807</v>
      </c>
      <c r="AF114" s="208"/>
      <c r="AG114" s="208"/>
      <c r="AH114" s="208" t="s">
        <v>772</v>
      </c>
      <c r="AI114" s="208"/>
      <c r="AJ114" s="208"/>
      <c r="AK114" s="207" t="s">
        <v>767</v>
      </c>
      <c r="AL114" s="207" t="s">
        <v>832</v>
      </c>
      <c r="AM114" s="207" t="s">
        <v>833</v>
      </c>
      <c r="AN114" s="206" t="s">
        <v>808</v>
      </c>
      <c r="AO114" s="206"/>
      <c r="AP114" s="206"/>
      <c r="AQ114" s="206" t="s">
        <v>809</v>
      </c>
      <c r="AR114" s="206"/>
      <c r="AS114" s="206"/>
      <c r="AT114" s="207" t="s">
        <v>767</v>
      </c>
      <c r="AU114" s="207" t="s">
        <v>832</v>
      </c>
      <c r="AV114" s="207" t="s">
        <v>833</v>
      </c>
      <c r="AW114" s="208" t="s">
        <v>834</v>
      </c>
      <c r="AX114" s="208"/>
      <c r="AY114" s="208"/>
      <c r="AZ114" s="231" t="s">
        <v>810</v>
      </c>
      <c r="BA114" s="208"/>
      <c r="BB114" s="208"/>
      <c r="BC114" s="74"/>
      <c r="BD114" s="74"/>
      <c r="BE114" s="74"/>
      <c r="BF114" s="74"/>
      <c r="BG114" s="74"/>
      <c r="BH114" s="74"/>
      <c r="BI114" s="74"/>
      <c r="BJ114" s="74"/>
      <c r="BK114" s="74"/>
      <c r="BL114" s="74"/>
      <c r="BM114" s="74"/>
      <c r="BN114" s="74"/>
      <c r="BO114" s="74"/>
    </row>
    <row r="115" spans="1:67" ht="18" customHeight="1">
      <c r="A115" s="207" t="s">
        <v>773</v>
      </c>
      <c r="B115" s="207" t="s">
        <v>835</v>
      </c>
      <c r="C115" s="209"/>
      <c r="D115" s="204" t="s">
        <v>35</v>
      </c>
      <c r="E115" s="205"/>
      <c r="F115" s="206"/>
      <c r="G115" s="204" t="s">
        <v>818</v>
      </c>
      <c r="H115" s="205"/>
      <c r="I115" s="206"/>
      <c r="J115" s="207" t="s">
        <v>773</v>
      </c>
      <c r="K115" s="207" t="s">
        <v>835</v>
      </c>
      <c r="L115" s="209"/>
      <c r="M115" s="225" t="s">
        <v>819</v>
      </c>
      <c r="N115" s="226"/>
      <c r="O115" s="208"/>
      <c r="P115" s="232" t="s">
        <v>820</v>
      </c>
      <c r="Q115" s="233"/>
      <c r="R115" s="234"/>
      <c r="S115" s="207" t="s">
        <v>773</v>
      </c>
      <c r="T115" s="207" t="s">
        <v>835</v>
      </c>
      <c r="U115" s="209"/>
      <c r="V115" s="235" t="s">
        <v>821</v>
      </c>
      <c r="W115" s="235"/>
      <c r="X115" s="235"/>
      <c r="Y115" s="204" t="s">
        <v>822</v>
      </c>
      <c r="Z115" s="205"/>
      <c r="AA115" s="206"/>
      <c r="AB115" s="207" t="s">
        <v>773</v>
      </c>
      <c r="AC115" s="207" t="s">
        <v>835</v>
      </c>
      <c r="AD115" s="209"/>
      <c r="AE115" s="204" t="s">
        <v>823</v>
      </c>
      <c r="AF115" s="205"/>
      <c r="AG115" s="206"/>
      <c r="AH115" s="204" t="s">
        <v>824</v>
      </c>
      <c r="AI115" s="205"/>
      <c r="AJ115" s="206"/>
      <c r="AK115" s="207" t="s">
        <v>773</v>
      </c>
      <c r="AL115" s="207" t="s">
        <v>835</v>
      </c>
      <c r="AM115" s="209"/>
      <c r="AN115" s="225" t="s">
        <v>825</v>
      </c>
      <c r="AO115" s="226"/>
      <c r="AP115" s="208"/>
      <c r="AQ115" s="225" t="s">
        <v>826</v>
      </c>
      <c r="AR115" s="226"/>
      <c r="AS115" s="208"/>
      <c r="AT115" s="207" t="s">
        <v>773</v>
      </c>
      <c r="AU115" s="207" t="s">
        <v>835</v>
      </c>
      <c r="AV115" s="209"/>
      <c r="AW115" s="204" t="s">
        <v>827</v>
      </c>
      <c r="AX115" s="205"/>
      <c r="AY115" s="206"/>
      <c r="AZ115" s="204" t="s">
        <v>828</v>
      </c>
      <c r="BA115" s="205"/>
      <c r="BB115" s="206"/>
      <c r="BC115" s="74"/>
      <c r="BD115" s="74"/>
      <c r="BE115" s="74"/>
      <c r="BF115" s="74"/>
      <c r="BG115" s="74"/>
      <c r="BH115" s="74"/>
      <c r="BI115" s="74"/>
      <c r="BJ115" s="74"/>
      <c r="BK115" s="74"/>
      <c r="BL115" s="74"/>
      <c r="BM115" s="74"/>
      <c r="BN115" s="74"/>
      <c r="BO115" s="74"/>
    </row>
    <row r="116" spans="1:67" ht="18" customHeight="1">
      <c r="A116" s="207" t="s">
        <v>501</v>
      </c>
      <c r="B116" s="207" t="s">
        <v>773</v>
      </c>
      <c r="C116" s="207"/>
      <c r="D116" s="210" t="s">
        <v>533</v>
      </c>
      <c r="E116" s="210" t="s">
        <v>904</v>
      </c>
      <c r="F116" s="210" t="s">
        <v>494</v>
      </c>
      <c r="G116" s="210" t="s">
        <v>533</v>
      </c>
      <c r="H116" s="210" t="s">
        <v>904</v>
      </c>
      <c r="I116" s="210" t="s">
        <v>494</v>
      </c>
      <c r="J116" s="207" t="s">
        <v>501</v>
      </c>
      <c r="K116" s="207" t="s">
        <v>773</v>
      </c>
      <c r="L116" s="207"/>
      <c r="M116" s="210" t="s">
        <v>533</v>
      </c>
      <c r="N116" s="210" t="s">
        <v>904</v>
      </c>
      <c r="O116" s="210" t="s">
        <v>494</v>
      </c>
      <c r="P116" s="210" t="s">
        <v>533</v>
      </c>
      <c r="Q116" s="210" t="s">
        <v>904</v>
      </c>
      <c r="R116" s="210" t="s">
        <v>494</v>
      </c>
      <c r="S116" s="207" t="s">
        <v>501</v>
      </c>
      <c r="T116" s="207" t="s">
        <v>773</v>
      </c>
      <c r="U116" s="207"/>
      <c r="V116" s="210" t="s">
        <v>533</v>
      </c>
      <c r="W116" s="210" t="s">
        <v>904</v>
      </c>
      <c r="X116" s="210" t="s">
        <v>494</v>
      </c>
      <c r="Y116" s="210" t="s">
        <v>533</v>
      </c>
      <c r="Z116" s="210" t="s">
        <v>904</v>
      </c>
      <c r="AA116" s="210" t="s">
        <v>494</v>
      </c>
      <c r="AB116" s="207" t="s">
        <v>501</v>
      </c>
      <c r="AC116" s="207" t="s">
        <v>773</v>
      </c>
      <c r="AD116" s="207"/>
      <c r="AE116" s="210" t="s">
        <v>533</v>
      </c>
      <c r="AF116" s="210" t="s">
        <v>904</v>
      </c>
      <c r="AG116" s="210" t="s">
        <v>494</v>
      </c>
      <c r="AH116" s="210" t="s">
        <v>533</v>
      </c>
      <c r="AI116" s="210" t="s">
        <v>904</v>
      </c>
      <c r="AJ116" s="210" t="s">
        <v>494</v>
      </c>
      <c r="AK116" s="207" t="s">
        <v>501</v>
      </c>
      <c r="AL116" s="207" t="s">
        <v>773</v>
      </c>
      <c r="AM116" s="207"/>
      <c r="AN116" s="210" t="s">
        <v>533</v>
      </c>
      <c r="AO116" s="210" t="s">
        <v>904</v>
      </c>
      <c r="AP116" s="210" t="s">
        <v>494</v>
      </c>
      <c r="AQ116" s="210" t="s">
        <v>533</v>
      </c>
      <c r="AR116" s="210" t="s">
        <v>904</v>
      </c>
      <c r="AS116" s="210" t="s">
        <v>494</v>
      </c>
      <c r="AT116" s="207" t="s">
        <v>501</v>
      </c>
      <c r="AU116" s="207" t="s">
        <v>773</v>
      </c>
      <c r="AV116" s="207"/>
      <c r="AW116" s="210" t="s">
        <v>533</v>
      </c>
      <c r="AX116" s="210" t="s">
        <v>904</v>
      </c>
      <c r="AY116" s="210" t="s">
        <v>494</v>
      </c>
      <c r="AZ116" s="210" t="s">
        <v>533</v>
      </c>
      <c r="BA116" s="210" t="s">
        <v>904</v>
      </c>
      <c r="BB116" s="210" t="s">
        <v>494</v>
      </c>
      <c r="BC116" s="74"/>
      <c r="BD116" s="74"/>
      <c r="BE116" s="74"/>
      <c r="BF116" s="74"/>
      <c r="BG116" s="74"/>
      <c r="BH116" s="74"/>
      <c r="BI116" s="74"/>
      <c r="BJ116" s="74"/>
      <c r="BK116" s="74"/>
      <c r="BL116" s="74"/>
      <c r="BM116" s="74"/>
      <c r="BN116" s="74"/>
      <c r="BO116" s="74"/>
    </row>
    <row r="117" spans="1:67" ht="18" customHeight="1">
      <c r="A117" s="211"/>
      <c r="B117" s="212"/>
      <c r="C117" s="213"/>
      <c r="D117" s="214" t="s">
        <v>543</v>
      </c>
      <c r="E117" s="253" t="s">
        <v>543</v>
      </c>
      <c r="F117" s="253" t="s">
        <v>497</v>
      </c>
      <c r="G117" s="214" t="s">
        <v>543</v>
      </c>
      <c r="H117" s="214" t="s">
        <v>543</v>
      </c>
      <c r="I117" s="253" t="s">
        <v>497</v>
      </c>
      <c r="J117" s="211"/>
      <c r="K117" s="212"/>
      <c r="L117" s="213"/>
      <c r="M117" s="214" t="s">
        <v>543</v>
      </c>
      <c r="N117" s="214" t="s">
        <v>543</v>
      </c>
      <c r="O117" s="253" t="s">
        <v>497</v>
      </c>
      <c r="P117" s="214" t="s">
        <v>543</v>
      </c>
      <c r="Q117" s="214" t="s">
        <v>543</v>
      </c>
      <c r="R117" s="253" t="s">
        <v>497</v>
      </c>
      <c r="S117" s="211"/>
      <c r="T117" s="212"/>
      <c r="U117" s="213"/>
      <c r="V117" s="214" t="s">
        <v>543</v>
      </c>
      <c r="W117" s="214" t="s">
        <v>543</v>
      </c>
      <c r="X117" s="253" t="s">
        <v>497</v>
      </c>
      <c r="Y117" s="214" t="s">
        <v>543</v>
      </c>
      <c r="Z117" s="214" t="s">
        <v>543</v>
      </c>
      <c r="AA117" s="253" t="s">
        <v>497</v>
      </c>
      <c r="AB117" s="211"/>
      <c r="AC117" s="212"/>
      <c r="AD117" s="213"/>
      <c r="AE117" s="214" t="s">
        <v>543</v>
      </c>
      <c r="AF117" s="214" t="s">
        <v>543</v>
      </c>
      <c r="AG117" s="253" t="s">
        <v>497</v>
      </c>
      <c r="AH117" s="214" t="s">
        <v>543</v>
      </c>
      <c r="AI117" s="214" t="s">
        <v>543</v>
      </c>
      <c r="AJ117" s="214" t="s">
        <v>497</v>
      </c>
      <c r="AK117" s="211"/>
      <c r="AL117" s="212"/>
      <c r="AM117" s="213"/>
      <c r="AN117" s="214" t="s">
        <v>543</v>
      </c>
      <c r="AO117" s="214" t="s">
        <v>543</v>
      </c>
      <c r="AP117" s="253" t="s">
        <v>497</v>
      </c>
      <c r="AQ117" s="214" t="s">
        <v>543</v>
      </c>
      <c r="AR117" s="214" t="s">
        <v>543</v>
      </c>
      <c r="AS117" s="253" t="s">
        <v>497</v>
      </c>
      <c r="AT117" s="211"/>
      <c r="AU117" s="212"/>
      <c r="AV117" s="213"/>
      <c r="AW117" s="214" t="s">
        <v>543</v>
      </c>
      <c r="AX117" s="214" t="s">
        <v>543</v>
      </c>
      <c r="AY117" s="214" t="s">
        <v>497</v>
      </c>
      <c r="AZ117" s="214" t="s">
        <v>543</v>
      </c>
      <c r="BA117" s="214" t="s">
        <v>543</v>
      </c>
      <c r="BB117" s="214" t="s">
        <v>497</v>
      </c>
      <c r="BC117" s="74"/>
      <c r="BD117" s="74"/>
      <c r="BE117" s="74"/>
      <c r="BF117" s="74"/>
      <c r="BG117" s="74"/>
      <c r="BH117" s="74"/>
      <c r="BI117" s="74"/>
      <c r="BJ117" s="74"/>
      <c r="BK117" s="74"/>
      <c r="BL117" s="74"/>
      <c r="BM117" s="74"/>
      <c r="BN117" s="74"/>
      <c r="BO117" s="74"/>
    </row>
    <row r="118" spans="1:67" ht="18" customHeight="1">
      <c r="A118" s="239" t="s">
        <v>845</v>
      </c>
      <c r="B118" s="239" t="s">
        <v>579</v>
      </c>
      <c r="C118" s="249" t="s">
        <v>905</v>
      </c>
      <c r="D118" s="241">
        <f>'[1]gond.ö.'!D6</f>
        <v>776268</v>
      </c>
      <c r="E118" s="241">
        <f>(D118+F118)</f>
        <v>787597</v>
      </c>
      <c r="F118" s="241">
        <f>'[1]43.'!E88</f>
        <v>11329</v>
      </c>
      <c r="G118" s="241">
        <f>'[1]gond.ö.'!G6</f>
        <v>249403</v>
      </c>
      <c r="H118" s="241">
        <f>(G118+I118)</f>
        <v>253350</v>
      </c>
      <c r="I118" s="241">
        <f>'[1]43.'!F88</f>
        <v>3947</v>
      </c>
      <c r="J118" s="239" t="s">
        <v>845</v>
      </c>
      <c r="K118" s="239" t="s">
        <v>579</v>
      </c>
      <c r="L118" s="251" t="s">
        <v>905</v>
      </c>
      <c r="M118" s="241">
        <f>'[1]gond.ö.'!M6</f>
        <v>164373</v>
      </c>
      <c r="N118" s="241">
        <f>(M118+O118)</f>
        <v>178846</v>
      </c>
      <c r="O118" s="241">
        <f>'[1]43.'!G88</f>
        <v>14473</v>
      </c>
      <c r="P118" s="241">
        <f>'[1]gond.ö.'!P6</f>
        <v>0</v>
      </c>
      <c r="Q118" s="241">
        <f>(P118+R118)</f>
        <v>0</v>
      </c>
      <c r="R118" s="241">
        <f>'[1]43.'!H88</f>
        <v>0</v>
      </c>
      <c r="S118" s="239" t="s">
        <v>845</v>
      </c>
      <c r="T118" s="239" t="s">
        <v>579</v>
      </c>
      <c r="U118" s="332" t="s">
        <v>905</v>
      </c>
      <c r="V118" s="241">
        <f aca="true" t="shared" si="158" ref="V118:X127">(M118-P118)</f>
        <v>164373</v>
      </c>
      <c r="W118" s="241">
        <f t="shared" si="158"/>
        <v>178846</v>
      </c>
      <c r="X118" s="241">
        <f t="shared" si="158"/>
        <v>14473</v>
      </c>
      <c r="Y118" s="241">
        <f>'[1]gond.ö.'!Y6</f>
        <v>977</v>
      </c>
      <c r="Z118" s="241">
        <f>(Y118+AA118)</f>
        <v>2776</v>
      </c>
      <c r="AA118" s="241">
        <f>'[1]43.'!J88</f>
        <v>1799</v>
      </c>
      <c r="AB118" s="239" t="s">
        <v>845</v>
      </c>
      <c r="AC118" s="239" t="s">
        <v>579</v>
      </c>
      <c r="AD118" s="251" t="s">
        <v>905</v>
      </c>
      <c r="AE118" s="241">
        <f>'[1]gond.ö.'!AE6</f>
        <v>0</v>
      </c>
      <c r="AF118" s="241">
        <f>(AE118+AG118)</f>
        <v>0</v>
      </c>
      <c r="AG118" s="241">
        <f>'[1]43.'!X88</f>
        <v>0</v>
      </c>
      <c r="AH118" s="241">
        <f aca="true" t="shared" si="159" ref="AH118:AH125">(Y118-AG118)</f>
        <v>977</v>
      </c>
      <c r="AI118" s="241">
        <f aca="true" t="shared" si="160" ref="AI118:AJ127">(Z118-AF118)</f>
        <v>2776</v>
      </c>
      <c r="AJ118" s="241">
        <f t="shared" si="160"/>
        <v>1799</v>
      </c>
      <c r="AK118" s="239" t="s">
        <v>845</v>
      </c>
      <c r="AL118" s="239" t="s">
        <v>579</v>
      </c>
      <c r="AM118" s="251" t="s">
        <v>905</v>
      </c>
      <c r="AN118" s="241">
        <f>'[1]gond.ö.'!AN6</f>
        <v>0</v>
      </c>
      <c r="AO118" s="241">
        <f>(AN118+AP118)</f>
        <v>0</v>
      </c>
      <c r="AP118" s="241">
        <f>'[1]43.'!L88</f>
        <v>0</v>
      </c>
      <c r="AQ118" s="241">
        <f>'[1]gond.ö.'!AQ6</f>
        <v>5570</v>
      </c>
      <c r="AR118" s="241">
        <f>(AQ118+AS118)</f>
        <v>5570</v>
      </c>
      <c r="AS118" s="241">
        <f>'[1]43.'!M88</f>
        <v>0</v>
      </c>
      <c r="AT118" s="239" t="s">
        <v>845</v>
      </c>
      <c r="AU118" s="239" t="s">
        <v>579</v>
      </c>
      <c r="AV118" s="251" t="s">
        <v>905</v>
      </c>
      <c r="AW118" s="241">
        <f aca="true" t="shared" si="161" ref="AW118:AY125">(D118+G118+M118+Y118+AN118+AQ118)</f>
        <v>1196591</v>
      </c>
      <c r="AX118" s="241">
        <f t="shared" si="161"/>
        <v>1228139</v>
      </c>
      <c r="AY118" s="241">
        <f>(F118+I118+O118+AA118+AP118+AS118)</f>
        <v>31548</v>
      </c>
      <c r="AZ118" s="241">
        <f>(AE118+AN118+AQ118)</f>
        <v>5570</v>
      </c>
      <c r="BA118" s="241">
        <f aca="true" t="shared" si="162" ref="BA118:BB125">(AF118+AO118+AR118)</f>
        <v>5570</v>
      </c>
      <c r="BB118" s="241">
        <f t="shared" si="162"/>
        <v>0</v>
      </c>
      <c r="BC118" s="74"/>
      <c r="BD118" s="74"/>
      <c r="BE118" s="74"/>
      <c r="BF118" s="74"/>
      <c r="BG118" s="74"/>
      <c r="BH118" s="74"/>
      <c r="BI118" s="74"/>
      <c r="BJ118" s="74"/>
      <c r="BK118" s="74"/>
      <c r="BL118" s="74"/>
      <c r="BM118" s="74"/>
      <c r="BN118" s="74"/>
      <c r="BO118" s="74"/>
    </row>
    <row r="119" spans="1:67" ht="18" customHeight="1">
      <c r="A119" s="242"/>
      <c r="B119" s="242" t="s">
        <v>574</v>
      </c>
      <c r="C119" s="250" t="s">
        <v>906</v>
      </c>
      <c r="D119" s="240">
        <f>'[1]gond.ö.'!D7</f>
        <v>93409</v>
      </c>
      <c r="E119" s="240">
        <f aca="true" t="shared" si="163" ref="E119:E127">(D119+F119)</f>
        <v>94612</v>
      </c>
      <c r="F119" s="240">
        <f>'[1]43.'!E136</f>
        <v>1203</v>
      </c>
      <c r="G119" s="240">
        <f>'[1]gond.ö.'!G7</f>
        <v>30909</v>
      </c>
      <c r="H119" s="240">
        <f aca="true" t="shared" si="164" ref="H119:H127">(G119+I119)</f>
        <v>31377</v>
      </c>
      <c r="I119" s="240">
        <f>'[1]43.'!F136</f>
        <v>468</v>
      </c>
      <c r="J119" s="242"/>
      <c r="K119" s="242" t="s">
        <v>574</v>
      </c>
      <c r="L119" s="252" t="s">
        <v>906</v>
      </c>
      <c r="M119" s="240">
        <f>'[1]gond.ö.'!M7</f>
        <v>16684</v>
      </c>
      <c r="N119" s="240">
        <f aca="true" t="shared" si="165" ref="N119:N127">(M119+O119)</f>
        <v>16684</v>
      </c>
      <c r="O119" s="240">
        <f>'[1]43.'!G136</f>
        <v>0</v>
      </c>
      <c r="P119" s="240">
        <f>'[1]gond.ö.'!P7</f>
        <v>0</v>
      </c>
      <c r="Q119" s="240">
        <f aca="true" t="shared" si="166" ref="Q119:Q127">(P119+R119)</f>
        <v>0</v>
      </c>
      <c r="R119" s="240">
        <f>'[1]43.'!H136</f>
        <v>0</v>
      </c>
      <c r="S119" s="242"/>
      <c r="T119" s="242" t="s">
        <v>574</v>
      </c>
      <c r="U119" s="331" t="s">
        <v>906</v>
      </c>
      <c r="V119" s="240">
        <f t="shared" si="158"/>
        <v>16684</v>
      </c>
      <c r="W119" s="240">
        <f t="shared" si="158"/>
        <v>16684</v>
      </c>
      <c r="X119" s="240">
        <f t="shared" si="158"/>
        <v>0</v>
      </c>
      <c r="Y119" s="240">
        <f>'[1]gond.ö.'!Y7</f>
        <v>0</v>
      </c>
      <c r="Z119" s="240">
        <f aca="true" t="shared" si="167" ref="Z119:Z127">(Y119+AA119)</f>
        <v>0</v>
      </c>
      <c r="AA119" s="240">
        <f>'[1]43.'!J136</f>
        <v>0</v>
      </c>
      <c r="AB119" s="242"/>
      <c r="AC119" s="242" t="s">
        <v>574</v>
      </c>
      <c r="AD119" s="252" t="s">
        <v>906</v>
      </c>
      <c r="AE119" s="240">
        <f>'[1]gond.ö.'!AE7</f>
        <v>0</v>
      </c>
      <c r="AF119" s="240">
        <f aca="true" t="shared" si="168" ref="AF119:AF127">(AE119+AG119)</f>
        <v>0</v>
      </c>
      <c r="AG119" s="240">
        <f>'[1]43.'!X136</f>
        <v>0</v>
      </c>
      <c r="AH119" s="240">
        <f t="shared" si="159"/>
        <v>0</v>
      </c>
      <c r="AI119" s="240">
        <f t="shared" si="160"/>
        <v>0</v>
      </c>
      <c r="AJ119" s="240">
        <f t="shared" si="160"/>
        <v>0</v>
      </c>
      <c r="AK119" s="242"/>
      <c r="AL119" s="242" t="s">
        <v>574</v>
      </c>
      <c r="AM119" s="252" t="s">
        <v>906</v>
      </c>
      <c r="AN119" s="240">
        <f>'[1]gond.ö.'!AN7</f>
        <v>0</v>
      </c>
      <c r="AO119" s="240">
        <f aca="true" t="shared" si="169" ref="AO119:AO127">(AN119+AP119)</f>
        <v>0</v>
      </c>
      <c r="AP119" s="240">
        <f>'[1]43.'!L136</f>
        <v>0</v>
      </c>
      <c r="AQ119" s="240">
        <f>'[1]gond.ö.'!AQ7</f>
        <v>0</v>
      </c>
      <c r="AR119" s="240">
        <f aca="true" t="shared" si="170" ref="AR119:AR127">(AQ119+AS119)</f>
        <v>0</v>
      </c>
      <c r="AS119" s="240">
        <f>'[1]43.'!M136</f>
        <v>0</v>
      </c>
      <c r="AT119" s="242"/>
      <c r="AU119" s="242" t="s">
        <v>574</v>
      </c>
      <c r="AV119" s="252" t="s">
        <v>906</v>
      </c>
      <c r="AW119" s="240">
        <f t="shared" si="161"/>
        <v>141002</v>
      </c>
      <c r="AX119" s="240">
        <f t="shared" si="161"/>
        <v>142673</v>
      </c>
      <c r="AY119" s="240">
        <f>(F119+I119+O119+AA119+AP119+AS119)</f>
        <v>1671</v>
      </c>
      <c r="AZ119" s="240">
        <f aca="true" t="shared" si="171" ref="AZ119:AZ125">(AE119+AN119+AQ119)</f>
        <v>0</v>
      </c>
      <c r="BA119" s="240">
        <f t="shared" si="162"/>
        <v>0</v>
      </c>
      <c r="BB119" s="240">
        <f t="shared" si="162"/>
        <v>0</v>
      </c>
      <c r="BC119" s="74"/>
      <c r="BD119" s="74"/>
      <c r="BE119" s="74"/>
      <c r="BF119" s="74"/>
      <c r="BG119" s="74"/>
      <c r="BH119" s="74"/>
      <c r="BI119" s="74"/>
      <c r="BJ119" s="74"/>
      <c r="BK119" s="74"/>
      <c r="BL119" s="74"/>
      <c r="BM119" s="74"/>
      <c r="BN119" s="74"/>
      <c r="BO119" s="74"/>
    </row>
    <row r="120" spans="1:67" ht="18" customHeight="1">
      <c r="A120" s="242"/>
      <c r="B120" s="242" t="s">
        <v>580</v>
      </c>
      <c r="C120" s="250" t="s">
        <v>99</v>
      </c>
      <c r="D120" s="240">
        <f>'[1]gond.ö.'!D8</f>
        <v>0</v>
      </c>
      <c r="E120" s="240">
        <f t="shared" si="163"/>
        <v>0</v>
      </c>
      <c r="F120" s="240">
        <f>'[1]43.'!E184</f>
        <v>0</v>
      </c>
      <c r="G120" s="240">
        <f>'[1]gond.ö.'!G8</f>
        <v>0</v>
      </c>
      <c r="H120" s="240">
        <f t="shared" si="164"/>
        <v>0</v>
      </c>
      <c r="I120" s="240">
        <f>'[1]43.'!F184</f>
        <v>0</v>
      </c>
      <c r="J120" s="242"/>
      <c r="K120" s="242" t="s">
        <v>580</v>
      </c>
      <c r="L120" s="250" t="s">
        <v>99</v>
      </c>
      <c r="M120" s="240">
        <f>'[1]gond.ö.'!M8</f>
        <v>0</v>
      </c>
      <c r="N120" s="240">
        <f t="shared" si="165"/>
        <v>0</v>
      </c>
      <c r="O120" s="240">
        <f>'[1]43.'!G184</f>
        <v>0</v>
      </c>
      <c r="P120" s="240">
        <f>'[1]gond.ö.'!P8</f>
        <v>0</v>
      </c>
      <c r="Q120" s="240">
        <f t="shared" si="166"/>
        <v>0</v>
      </c>
      <c r="R120" s="240">
        <f>'[1]43.'!H184</f>
        <v>0</v>
      </c>
      <c r="S120" s="242"/>
      <c r="T120" s="242" t="s">
        <v>580</v>
      </c>
      <c r="U120" s="250" t="s">
        <v>99</v>
      </c>
      <c r="V120" s="240">
        <f t="shared" si="158"/>
        <v>0</v>
      </c>
      <c r="W120" s="240">
        <f t="shared" si="158"/>
        <v>0</v>
      </c>
      <c r="X120" s="240">
        <f t="shared" si="158"/>
        <v>0</v>
      </c>
      <c r="Y120" s="240">
        <f>'[1]gond.ö.'!Y8</f>
        <v>774344</v>
      </c>
      <c r="Z120" s="240">
        <f>(Y120+AA120)</f>
        <v>727985</v>
      </c>
      <c r="AA120" s="240">
        <f>'[1]43.'!J184</f>
        <v>-46359</v>
      </c>
      <c r="AB120" s="242"/>
      <c r="AC120" s="242" t="s">
        <v>580</v>
      </c>
      <c r="AD120" s="250" t="s">
        <v>99</v>
      </c>
      <c r="AE120" s="240">
        <f>'[1]gond.ö.'!AE8</f>
        <v>0</v>
      </c>
      <c r="AF120" s="240">
        <f t="shared" si="168"/>
        <v>0</v>
      </c>
      <c r="AG120" s="240">
        <f>'[1]43.'!X184</f>
        <v>0</v>
      </c>
      <c r="AH120" s="240">
        <f t="shared" si="159"/>
        <v>774344</v>
      </c>
      <c r="AI120" s="240">
        <f t="shared" si="160"/>
        <v>727985</v>
      </c>
      <c r="AJ120" s="240">
        <f t="shared" si="160"/>
        <v>-46359</v>
      </c>
      <c r="AK120" s="242"/>
      <c r="AL120" s="242" t="s">
        <v>580</v>
      </c>
      <c r="AM120" s="250" t="s">
        <v>99</v>
      </c>
      <c r="AN120" s="240">
        <f>'[1]gond.ö.'!AN8</f>
        <v>0</v>
      </c>
      <c r="AO120" s="240">
        <f t="shared" si="169"/>
        <v>0</v>
      </c>
      <c r="AP120" s="240">
        <f>'[1]43.'!L184</f>
        <v>0</v>
      </c>
      <c r="AQ120" s="240">
        <f>'[1]gond.ö.'!AQ8</f>
        <v>0</v>
      </c>
      <c r="AR120" s="240">
        <f t="shared" si="170"/>
        <v>0</v>
      </c>
      <c r="AS120" s="240">
        <f>'[1]43.'!M184</f>
        <v>0</v>
      </c>
      <c r="AT120" s="242"/>
      <c r="AU120" s="242" t="s">
        <v>580</v>
      </c>
      <c r="AV120" s="250" t="s">
        <v>99</v>
      </c>
      <c r="AW120" s="240">
        <f t="shared" si="161"/>
        <v>774344</v>
      </c>
      <c r="AX120" s="240">
        <f t="shared" si="161"/>
        <v>727985</v>
      </c>
      <c r="AY120" s="240">
        <f t="shared" si="161"/>
        <v>-46359</v>
      </c>
      <c r="AZ120" s="240">
        <f t="shared" si="171"/>
        <v>0</v>
      </c>
      <c r="BA120" s="240">
        <f t="shared" si="162"/>
        <v>0</v>
      </c>
      <c r="BB120" s="240">
        <f t="shared" si="162"/>
        <v>0</v>
      </c>
      <c r="BC120" s="74"/>
      <c r="BD120" s="74"/>
      <c r="BE120" s="74"/>
      <c r="BF120" s="74"/>
      <c r="BG120" s="74"/>
      <c r="BH120" s="74"/>
      <c r="BI120" s="74"/>
      <c r="BJ120" s="74"/>
      <c r="BK120" s="74"/>
      <c r="BL120" s="74"/>
      <c r="BM120" s="74"/>
      <c r="BN120" s="74"/>
      <c r="BO120" s="74"/>
    </row>
    <row r="121" spans="1:67" ht="18" customHeight="1">
      <c r="A121" s="242"/>
      <c r="B121" s="242" t="s">
        <v>582</v>
      </c>
      <c r="C121" s="250" t="s">
        <v>468</v>
      </c>
      <c r="D121" s="240">
        <f>'[1]gond.ö.'!D9</f>
        <v>0</v>
      </c>
      <c r="E121" s="240">
        <f t="shared" si="163"/>
        <v>0</v>
      </c>
      <c r="F121" s="240">
        <f>'[1]43.'!E232</f>
        <v>0</v>
      </c>
      <c r="G121" s="240">
        <f>'[1]gond.ö.'!G9</f>
        <v>0</v>
      </c>
      <c r="H121" s="240">
        <f t="shared" si="164"/>
        <v>0</v>
      </c>
      <c r="I121" s="240">
        <f>'[1]43.'!F232</f>
        <v>0</v>
      </c>
      <c r="J121" s="242"/>
      <c r="K121" s="242" t="s">
        <v>582</v>
      </c>
      <c r="L121" s="252" t="s">
        <v>468</v>
      </c>
      <c r="M121" s="240">
        <f>'[1]gond.ö.'!M9</f>
        <v>0</v>
      </c>
      <c r="N121" s="240">
        <f t="shared" si="165"/>
        <v>0</v>
      </c>
      <c r="O121" s="240">
        <f>'[1]43.'!G232</f>
        <v>0</v>
      </c>
      <c r="P121" s="240">
        <f>'[1]gond.ö.'!P9</f>
        <v>0</v>
      </c>
      <c r="Q121" s="240">
        <f t="shared" si="166"/>
        <v>0</v>
      </c>
      <c r="R121" s="240">
        <f>'[1]43.'!H232</f>
        <v>0</v>
      </c>
      <c r="S121" s="242"/>
      <c r="T121" s="242" t="s">
        <v>582</v>
      </c>
      <c r="U121" s="331" t="s">
        <v>468</v>
      </c>
      <c r="V121" s="240">
        <f t="shared" si="158"/>
        <v>0</v>
      </c>
      <c r="W121" s="240">
        <f t="shared" si="158"/>
        <v>0</v>
      </c>
      <c r="X121" s="240">
        <f t="shared" si="158"/>
        <v>0</v>
      </c>
      <c r="Y121" s="240">
        <f>'[1]gond.ö.'!Y9</f>
        <v>23815</v>
      </c>
      <c r="Z121" s="240">
        <f t="shared" si="167"/>
        <v>23815</v>
      </c>
      <c r="AA121" s="240">
        <f>'[1]43.'!J232</f>
        <v>0</v>
      </c>
      <c r="AB121" s="242"/>
      <c r="AC121" s="242" t="s">
        <v>582</v>
      </c>
      <c r="AD121" s="252" t="s">
        <v>468</v>
      </c>
      <c r="AE121" s="240">
        <f>'[1]gond.ö.'!AE9</f>
        <v>0</v>
      </c>
      <c r="AF121" s="240">
        <f t="shared" si="168"/>
        <v>0</v>
      </c>
      <c r="AG121" s="240">
        <f>'[1]43.'!X232</f>
        <v>0</v>
      </c>
      <c r="AH121" s="240">
        <f t="shared" si="159"/>
        <v>23815</v>
      </c>
      <c r="AI121" s="240">
        <f t="shared" si="160"/>
        <v>23815</v>
      </c>
      <c r="AJ121" s="240">
        <f t="shared" si="160"/>
        <v>0</v>
      </c>
      <c r="AK121" s="242"/>
      <c r="AL121" s="242" t="s">
        <v>582</v>
      </c>
      <c r="AM121" s="252" t="s">
        <v>468</v>
      </c>
      <c r="AN121" s="240">
        <f>'[1]gond.ö.'!AN9</f>
        <v>0</v>
      </c>
      <c r="AO121" s="240">
        <f t="shared" si="169"/>
        <v>0</v>
      </c>
      <c r="AP121" s="240">
        <f>'[1]43.'!L232</f>
        <v>0</v>
      </c>
      <c r="AQ121" s="240">
        <f>'[1]gond.ö.'!AQ9</f>
        <v>0</v>
      </c>
      <c r="AR121" s="240">
        <f t="shared" si="170"/>
        <v>0</v>
      </c>
      <c r="AS121" s="240">
        <f>'[1]43.'!M232</f>
        <v>0</v>
      </c>
      <c r="AT121" s="242"/>
      <c r="AU121" s="242" t="s">
        <v>582</v>
      </c>
      <c r="AV121" s="252" t="s">
        <v>468</v>
      </c>
      <c r="AW121" s="240">
        <f t="shared" si="161"/>
        <v>23815</v>
      </c>
      <c r="AX121" s="240">
        <f t="shared" si="161"/>
        <v>23815</v>
      </c>
      <c r="AY121" s="240">
        <f t="shared" si="161"/>
        <v>0</v>
      </c>
      <c r="AZ121" s="240">
        <f t="shared" si="171"/>
        <v>0</v>
      </c>
      <c r="BA121" s="240">
        <f t="shared" si="162"/>
        <v>0</v>
      </c>
      <c r="BB121" s="240">
        <f t="shared" si="162"/>
        <v>0</v>
      </c>
      <c r="BC121" s="74"/>
      <c r="BD121" s="74"/>
      <c r="BE121" s="74"/>
      <c r="BF121" s="74"/>
      <c r="BG121" s="74"/>
      <c r="BH121" s="74"/>
      <c r="BI121" s="74"/>
      <c r="BJ121" s="74"/>
      <c r="BK121" s="74"/>
      <c r="BL121" s="74"/>
      <c r="BM121" s="74"/>
      <c r="BN121" s="74"/>
      <c r="BO121" s="74"/>
    </row>
    <row r="122" spans="1:67" ht="18" customHeight="1">
      <c r="A122" s="242"/>
      <c r="B122" s="242" t="s">
        <v>584</v>
      </c>
      <c r="C122" s="250" t="s">
        <v>907</v>
      </c>
      <c r="D122" s="240">
        <f>'[1]gond.ö.'!D10</f>
        <v>1352</v>
      </c>
      <c r="E122" s="240">
        <f t="shared" si="163"/>
        <v>1352</v>
      </c>
      <c r="F122" s="240">
        <f>'[1]43.'!E280</f>
        <v>0</v>
      </c>
      <c r="G122" s="240">
        <f>'[1]gond.ö.'!G10</f>
        <v>468</v>
      </c>
      <c r="H122" s="240">
        <f t="shared" si="164"/>
        <v>468</v>
      </c>
      <c r="I122" s="240">
        <f>'[1]43.'!F280</f>
        <v>0</v>
      </c>
      <c r="J122" s="242"/>
      <c r="K122" s="242" t="s">
        <v>584</v>
      </c>
      <c r="L122" s="252" t="s">
        <v>907</v>
      </c>
      <c r="M122" s="240">
        <f>'[1]gond.ö.'!M10</f>
        <v>2263</v>
      </c>
      <c r="N122" s="240">
        <f t="shared" si="165"/>
        <v>2293</v>
      </c>
      <c r="O122" s="240">
        <f>'[1]43.'!G280</f>
        <v>30</v>
      </c>
      <c r="P122" s="240">
        <f>'[1]gond.ö.'!P10</f>
        <v>0</v>
      </c>
      <c r="Q122" s="240">
        <f t="shared" si="166"/>
        <v>0</v>
      </c>
      <c r="R122" s="240">
        <f>'[1]43.'!H280</f>
        <v>0</v>
      </c>
      <c r="S122" s="242"/>
      <c r="T122" s="242" t="s">
        <v>584</v>
      </c>
      <c r="U122" s="331" t="s">
        <v>907</v>
      </c>
      <c r="V122" s="240">
        <f t="shared" si="158"/>
        <v>2263</v>
      </c>
      <c r="W122" s="240">
        <f t="shared" si="158"/>
        <v>2293</v>
      </c>
      <c r="X122" s="240">
        <f t="shared" si="158"/>
        <v>30</v>
      </c>
      <c r="Y122" s="240">
        <f>'[1]gond.ö.'!Y10</f>
        <v>0</v>
      </c>
      <c r="Z122" s="240">
        <f t="shared" si="167"/>
        <v>0</v>
      </c>
      <c r="AA122" s="240">
        <f>'[1]43.'!J280</f>
        <v>0</v>
      </c>
      <c r="AB122" s="242"/>
      <c r="AC122" s="242" t="s">
        <v>584</v>
      </c>
      <c r="AD122" s="252" t="s">
        <v>907</v>
      </c>
      <c r="AE122" s="240">
        <f>'[1]gond.ö.'!AE10</f>
        <v>0</v>
      </c>
      <c r="AF122" s="240">
        <f t="shared" si="168"/>
        <v>0</v>
      </c>
      <c r="AG122" s="240">
        <f>'[1]43.'!X280</f>
        <v>0</v>
      </c>
      <c r="AH122" s="240">
        <f t="shared" si="159"/>
        <v>0</v>
      </c>
      <c r="AI122" s="240">
        <f t="shared" si="160"/>
        <v>0</v>
      </c>
      <c r="AJ122" s="240">
        <f t="shared" si="160"/>
        <v>0</v>
      </c>
      <c r="AK122" s="242"/>
      <c r="AL122" s="242" t="s">
        <v>584</v>
      </c>
      <c r="AM122" s="252" t="s">
        <v>907</v>
      </c>
      <c r="AN122" s="240">
        <f>'[1]gond.ö.'!AN10</f>
        <v>0</v>
      </c>
      <c r="AO122" s="240">
        <f t="shared" si="169"/>
        <v>0</v>
      </c>
      <c r="AP122" s="240">
        <f>'[1]43.'!L280</f>
        <v>0</v>
      </c>
      <c r="AQ122" s="240">
        <f>'[1]gond.ö.'!AQ10</f>
        <v>300</v>
      </c>
      <c r="AR122" s="240">
        <f t="shared" si="170"/>
        <v>300</v>
      </c>
      <c r="AS122" s="240">
        <f>'[1]43.'!M280</f>
        <v>0</v>
      </c>
      <c r="AT122" s="242"/>
      <c r="AU122" s="242" t="s">
        <v>584</v>
      </c>
      <c r="AV122" s="252" t="s">
        <v>907</v>
      </c>
      <c r="AW122" s="240">
        <f t="shared" si="161"/>
        <v>4383</v>
      </c>
      <c r="AX122" s="240">
        <f t="shared" si="161"/>
        <v>4413</v>
      </c>
      <c r="AY122" s="240">
        <f t="shared" si="161"/>
        <v>30</v>
      </c>
      <c r="AZ122" s="240">
        <f t="shared" si="171"/>
        <v>300</v>
      </c>
      <c r="BA122" s="240">
        <f t="shared" si="162"/>
        <v>300</v>
      </c>
      <c r="BB122" s="240">
        <f t="shared" si="162"/>
        <v>0</v>
      </c>
      <c r="BC122" s="74"/>
      <c r="BD122" s="74"/>
      <c r="BE122" s="74"/>
      <c r="BF122" s="74"/>
      <c r="BG122" s="74"/>
      <c r="BH122" s="74"/>
      <c r="BI122" s="74"/>
      <c r="BJ122" s="74"/>
      <c r="BK122" s="74"/>
      <c r="BL122" s="74"/>
      <c r="BM122" s="74"/>
      <c r="BN122" s="74"/>
      <c r="BO122" s="74"/>
    </row>
    <row r="123" spans="1:67" ht="18" customHeight="1">
      <c r="A123" s="242"/>
      <c r="B123" s="242" t="s">
        <v>586</v>
      </c>
      <c r="C123" s="250" t="s">
        <v>908</v>
      </c>
      <c r="D123" s="240">
        <f>'[1]gond.ö.'!D11</f>
        <v>5402</v>
      </c>
      <c r="E123" s="240">
        <f t="shared" si="163"/>
        <v>5402</v>
      </c>
      <c r="F123" s="240">
        <f>'[1]43.'!E328</f>
        <v>0</v>
      </c>
      <c r="G123" s="240">
        <f>'[1]gond.ö.'!G11</f>
        <v>1803</v>
      </c>
      <c r="H123" s="240">
        <f t="shared" si="164"/>
        <v>1803</v>
      </c>
      <c r="I123" s="240">
        <f>'[1]43.'!F328</f>
        <v>0</v>
      </c>
      <c r="J123" s="242"/>
      <c r="K123" s="242" t="s">
        <v>586</v>
      </c>
      <c r="L123" s="252" t="s">
        <v>908</v>
      </c>
      <c r="M123" s="240">
        <f>'[1]gond.ö.'!M11</f>
        <v>2242</v>
      </c>
      <c r="N123" s="240">
        <f t="shared" si="165"/>
        <v>2242</v>
      </c>
      <c r="O123" s="240">
        <f>'[1]43.'!G328</f>
        <v>0</v>
      </c>
      <c r="P123" s="240">
        <f>'[1]gond.ö.'!P11</f>
        <v>0</v>
      </c>
      <c r="Q123" s="240">
        <f t="shared" si="166"/>
        <v>0</v>
      </c>
      <c r="R123" s="240">
        <f>'[1]43.'!H328</f>
        <v>0</v>
      </c>
      <c r="S123" s="242"/>
      <c r="T123" s="242" t="s">
        <v>586</v>
      </c>
      <c r="U123" s="331" t="s">
        <v>908</v>
      </c>
      <c r="V123" s="240">
        <f t="shared" si="158"/>
        <v>2242</v>
      </c>
      <c r="W123" s="240">
        <f t="shared" si="158"/>
        <v>2242</v>
      </c>
      <c r="X123" s="240">
        <f t="shared" si="158"/>
        <v>0</v>
      </c>
      <c r="Y123" s="240">
        <f>'[1]gond.ö.'!Y11</f>
        <v>0</v>
      </c>
      <c r="Z123" s="240">
        <f t="shared" si="167"/>
        <v>0</v>
      </c>
      <c r="AA123" s="240">
        <f>'[1]43.'!J328</f>
        <v>0</v>
      </c>
      <c r="AB123" s="242"/>
      <c r="AC123" s="242" t="s">
        <v>586</v>
      </c>
      <c r="AD123" s="252" t="s">
        <v>908</v>
      </c>
      <c r="AE123" s="240">
        <f>'[1]gond.ö.'!AE11</f>
        <v>0</v>
      </c>
      <c r="AF123" s="240">
        <f t="shared" si="168"/>
        <v>0</v>
      </c>
      <c r="AG123" s="240">
        <f>'[1]43.'!X328</f>
        <v>0</v>
      </c>
      <c r="AH123" s="240">
        <f t="shared" si="159"/>
        <v>0</v>
      </c>
      <c r="AI123" s="240">
        <f t="shared" si="160"/>
        <v>0</v>
      </c>
      <c r="AJ123" s="240">
        <f t="shared" si="160"/>
        <v>0</v>
      </c>
      <c r="AK123" s="242"/>
      <c r="AL123" s="242" t="s">
        <v>586</v>
      </c>
      <c r="AM123" s="252" t="s">
        <v>908</v>
      </c>
      <c r="AN123" s="240">
        <f>'[1]gond.ö.'!AN11</f>
        <v>0</v>
      </c>
      <c r="AO123" s="240">
        <f t="shared" si="169"/>
        <v>0</v>
      </c>
      <c r="AP123" s="240">
        <f>'[1]43.'!L328</f>
        <v>0</v>
      </c>
      <c r="AQ123" s="240">
        <f>'[1]gond.ö.'!AQ11</f>
        <v>405</v>
      </c>
      <c r="AR123" s="240">
        <f t="shared" si="170"/>
        <v>405</v>
      </c>
      <c r="AS123" s="240">
        <f>'[1]43.'!M328</f>
        <v>0</v>
      </c>
      <c r="AT123" s="242"/>
      <c r="AU123" s="242" t="s">
        <v>586</v>
      </c>
      <c r="AV123" s="252" t="s">
        <v>908</v>
      </c>
      <c r="AW123" s="240">
        <f t="shared" si="161"/>
        <v>9852</v>
      </c>
      <c r="AX123" s="240">
        <f t="shared" si="161"/>
        <v>9852</v>
      </c>
      <c r="AY123" s="240">
        <f t="shared" si="161"/>
        <v>0</v>
      </c>
      <c r="AZ123" s="240">
        <f t="shared" si="171"/>
        <v>405</v>
      </c>
      <c r="BA123" s="240">
        <f t="shared" si="162"/>
        <v>405</v>
      </c>
      <c r="BB123" s="240">
        <f t="shared" si="162"/>
        <v>0</v>
      </c>
      <c r="BC123" s="74"/>
      <c r="BD123" s="74"/>
      <c r="BE123" s="74"/>
      <c r="BF123" s="74"/>
      <c r="BG123" s="74"/>
      <c r="BH123" s="74"/>
      <c r="BI123" s="74"/>
      <c r="BJ123" s="74"/>
      <c r="BK123" s="74"/>
      <c r="BL123" s="74"/>
      <c r="BM123" s="74"/>
      <c r="BN123" s="74"/>
      <c r="BO123" s="74"/>
    </row>
    <row r="124" spans="1:67" ht="18" customHeight="1">
      <c r="A124" s="242"/>
      <c r="B124" s="242" t="s">
        <v>587</v>
      </c>
      <c r="C124" s="250" t="s">
        <v>846</v>
      </c>
      <c r="D124" s="240">
        <f>'[1]gond.ö.'!D12</f>
        <v>2369</v>
      </c>
      <c r="E124" s="240">
        <f t="shared" si="163"/>
        <v>2369</v>
      </c>
      <c r="F124" s="240">
        <f>'[1]43.'!E376</f>
        <v>0</v>
      </c>
      <c r="G124" s="240">
        <f>'[1]gond.ö.'!G12</f>
        <v>601</v>
      </c>
      <c r="H124" s="240">
        <f t="shared" si="164"/>
        <v>601</v>
      </c>
      <c r="I124" s="240">
        <f>'[1]43.'!F376</f>
        <v>0</v>
      </c>
      <c r="J124" s="242"/>
      <c r="K124" s="242" t="s">
        <v>587</v>
      </c>
      <c r="L124" s="252" t="s">
        <v>846</v>
      </c>
      <c r="M124" s="240">
        <f>'[1]gond.ö.'!M12</f>
        <v>1316</v>
      </c>
      <c r="N124" s="240">
        <f t="shared" si="165"/>
        <v>1336</v>
      </c>
      <c r="O124" s="240">
        <f>'[1]43.'!G376</f>
        <v>20</v>
      </c>
      <c r="P124" s="240">
        <f>'[1]gond.ö.'!P12</f>
        <v>0</v>
      </c>
      <c r="Q124" s="240">
        <f t="shared" si="166"/>
        <v>0</v>
      </c>
      <c r="R124" s="240">
        <f>'[1]43.'!H376</f>
        <v>0</v>
      </c>
      <c r="S124" s="242"/>
      <c r="T124" s="242" t="s">
        <v>587</v>
      </c>
      <c r="U124" s="331" t="s">
        <v>846</v>
      </c>
      <c r="V124" s="240">
        <f t="shared" si="158"/>
        <v>1316</v>
      </c>
      <c r="W124" s="240">
        <f t="shared" si="158"/>
        <v>1336</v>
      </c>
      <c r="X124" s="240">
        <f t="shared" si="158"/>
        <v>20</v>
      </c>
      <c r="Y124" s="240">
        <f>'[1]gond.ö.'!Y12</f>
        <v>0</v>
      </c>
      <c r="Z124" s="240">
        <f t="shared" si="167"/>
        <v>0</v>
      </c>
      <c r="AA124" s="240">
        <f>'[1]43.'!J376</f>
        <v>0</v>
      </c>
      <c r="AB124" s="242"/>
      <c r="AC124" s="242" t="s">
        <v>587</v>
      </c>
      <c r="AD124" s="252" t="s">
        <v>846</v>
      </c>
      <c r="AE124" s="240">
        <f>'[1]gond.ö.'!AE12</f>
        <v>0</v>
      </c>
      <c r="AF124" s="240">
        <f t="shared" si="168"/>
        <v>0</v>
      </c>
      <c r="AG124" s="240">
        <f>'[1]43.'!X376</f>
        <v>0</v>
      </c>
      <c r="AH124" s="240">
        <f t="shared" si="159"/>
        <v>0</v>
      </c>
      <c r="AI124" s="240">
        <f t="shared" si="160"/>
        <v>0</v>
      </c>
      <c r="AJ124" s="240">
        <f t="shared" si="160"/>
        <v>0</v>
      </c>
      <c r="AK124" s="242"/>
      <c r="AL124" s="242" t="s">
        <v>587</v>
      </c>
      <c r="AM124" s="252" t="s">
        <v>846</v>
      </c>
      <c r="AN124" s="240">
        <f>'[1]gond.ö.'!AN12</f>
        <v>0</v>
      </c>
      <c r="AO124" s="240">
        <f t="shared" si="169"/>
        <v>0</v>
      </c>
      <c r="AP124" s="240">
        <f>'[1]43.'!L376</f>
        <v>0</v>
      </c>
      <c r="AQ124" s="240">
        <f>'[1]gond.ö.'!AQ12</f>
        <v>0</v>
      </c>
      <c r="AR124" s="240">
        <f t="shared" si="170"/>
        <v>0</v>
      </c>
      <c r="AS124" s="240">
        <f>'[1]43.'!M376</f>
        <v>0</v>
      </c>
      <c r="AT124" s="242"/>
      <c r="AU124" s="242" t="s">
        <v>587</v>
      </c>
      <c r="AV124" s="252" t="s">
        <v>846</v>
      </c>
      <c r="AW124" s="240">
        <f t="shared" si="161"/>
        <v>4286</v>
      </c>
      <c r="AX124" s="240">
        <f t="shared" si="161"/>
        <v>4306</v>
      </c>
      <c r="AY124" s="240">
        <f t="shared" si="161"/>
        <v>20</v>
      </c>
      <c r="AZ124" s="240">
        <f t="shared" si="171"/>
        <v>0</v>
      </c>
      <c r="BA124" s="240">
        <f t="shared" si="162"/>
        <v>0</v>
      </c>
      <c r="BB124" s="240">
        <f t="shared" si="162"/>
        <v>0</v>
      </c>
      <c r="BC124" s="74"/>
      <c r="BD124" s="74"/>
      <c r="BE124" s="74"/>
      <c r="BF124" s="74"/>
      <c r="BG124" s="74"/>
      <c r="BH124" s="74"/>
      <c r="BI124" s="74"/>
      <c r="BJ124" s="74"/>
      <c r="BK124" s="74"/>
      <c r="BL124" s="74"/>
      <c r="BM124" s="74"/>
      <c r="BN124" s="74"/>
      <c r="BO124" s="74"/>
    </row>
    <row r="125" spans="1:67" ht="18" customHeight="1">
      <c r="A125" s="242"/>
      <c r="B125" s="242" t="s">
        <v>590</v>
      </c>
      <c r="C125" s="250" t="s">
        <v>847</v>
      </c>
      <c r="D125" s="240">
        <f>'[1]gond.ö.'!D13</f>
        <v>1472</v>
      </c>
      <c r="E125" s="240">
        <f t="shared" si="163"/>
        <v>1472</v>
      </c>
      <c r="F125" s="240">
        <f>'[1]43.'!E424</f>
        <v>0</v>
      </c>
      <c r="G125" s="240">
        <f>'[1]gond.ö.'!G13</f>
        <v>442</v>
      </c>
      <c r="H125" s="240">
        <f t="shared" si="164"/>
        <v>442</v>
      </c>
      <c r="I125" s="240">
        <f>'[1]43.'!F424</f>
        <v>0</v>
      </c>
      <c r="J125" s="242"/>
      <c r="K125" s="242" t="s">
        <v>590</v>
      </c>
      <c r="L125" s="252" t="s">
        <v>847</v>
      </c>
      <c r="M125" s="240">
        <f>'[1]gond.ö.'!M13</f>
        <v>3326</v>
      </c>
      <c r="N125" s="240">
        <f t="shared" si="165"/>
        <v>3326</v>
      </c>
      <c r="O125" s="240">
        <f>'[1]43.'!G424</f>
        <v>0</v>
      </c>
      <c r="P125" s="240">
        <f>'[1]gond.ö.'!P13</f>
        <v>0</v>
      </c>
      <c r="Q125" s="240">
        <f t="shared" si="166"/>
        <v>0</v>
      </c>
      <c r="R125" s="240">
        <f>'[1]43.'!H424</f>
        <v>0</v>
      </c>
      <c r="S125" s="242"/>
      <c r="T125" s="242" t="s">
        <v>590</v>
      </c>
      <c r="U125" s="331" t="s">
        <v>847</v>
      </c>
      <c r="V125" s="240">
        <f t="shared" si="158"/>
        <v>3326</v>
      </c>
      <c r="W125" s="240">
        <f t="shared" si="158"/>
        <v>3326</v>
      </c>
      <c r="X125" s="240">
        <f t="shared" si="158"/>
        <v>0</v>
      </c>
      <c r="Y125" s="240">
        <f>'[1]gond.ö.'!Y13</f>
        <v>0</v>
      </c>
      <c r="Z125" s="240">
        <f t="shared" si="167"/>
        <v>0</v>
      </c>
      <c r="AA125" s="240">
        <f>'[1]43.'!J424</f>
        <v>0</v>
      </c>
      <c r="AB125" s="242"/>
      <c r="AC125" s="242" t="s">
        <v>590</v>
      </c>
      <c r="AD125" s="252" t="s">
        <v>847</v>
      </c>
      <c r="AE125" s="240">
        <f>'[1]gond.ö.'!AE13</f>
        <v>0</v>
      </c>
      <c r="AF125" s="240">
        <f t="shared" si="168"/>
        <v>0</v>
      </c>
      <c r="AG125" s="240">
        <f>'[1]43.'!X424</f>
        <v>0</v>
      </c>
      <c r="AH125" s="240">
        <f t="shared" si="159"/>
        <v>0</v>
      </c>
      <c r="AI125" s="240">
        <f t="shared" si="160"/>
        <v>0</v>
      </c>
      <c r="AJ125" s="240">
        <f t="shared" si="160"/>
        <v>0</v>
      </c>
      <c r="AK125" s="242"/>
      <c r="AL125" s="242" t="s">
        <v>590</v>
      </c>
      <c r="AM125" s="252" t="s">
        <v>847</v>
      </c>
      <c r="AN125" s="240">
        <f>'[1]gond.ö.'!AN13</f>
        <v>0</v>
      </c>
      <c r="AO125" s="240">
        <f t="shared" si="169"/>
        <v>0</v>
      </c>
      <c r="AP125" s="240">
        <f>'[1]43.'!L424</f>
        <v>0</v>
      </c>
      <c r="AQ125" s="240">
        <f>'[1]gond.ö.'!AQ13</f>
        <v>0</v>
      </c>
      <c r="AR125" s="240">
        <f t="shared" si="170"/>
        <v>0</v>
      </c>
      <c r="AS125" s="240">
        <f>'[1]43.'!M424</f>
        <v>0</v>
      </c>
      <c r="AT125" s="242"/>
      <c r="AU125" s="242" t="s">
        <v>590</v>
      </c>
      <c r="AV125" s="252" t="s">
        <v>847</v>
      </c>
      <c r="AW125" s="240">
        <f t="shared" si="161"/>
        <v>5240</v>
      </c>
      <c r="AX125" s="240">
        <f t="shared" si="161"/>
        <v>5240</v>
      </c>
      <c r="AY125" s="240">
        <f t="shared" si="161"/>
        <v>0</v>
      </c>
      <c r="AZ125" s="240">
        <f t="shared" si="171"/>
        <v>0</v>
      </c>
      <c r="BA125" s="240">
        <f t="shared" si="162"/>
        <v>0</v>
      </c>
      <c r="BB125" s="240">
        <f t="shared" si="162"/>
        <v>0</v>
      </c>
      <c r="BC125" s="74"/>
      <c r="BD125" s="74"/>
      <c r="BE125" s="74"/>
      <c r="BF125" s="74"/>
      <c r="BG125" s="74"/>
      <c r="BH125" s="74"/>
      <c r="BI125" s="74"/>
      <c r="BJ125" s="74"/>
      <c r="BK125" s="74"/>
      <c r="BL125" s="74"/>
      <c r="BM125" s="74"/>
      <c r="BN125" s="74"/>
      <c r="BO125" s="74"/>
    </row>
    <row r="126" spans="1:67" ht="18" customHeight="1">
      <c r="A126" s="242"/>
      <c r="B126" s="242" t="s">
        <v>598</v>
      </c>
      <c r="C126" s="250" t="s">
        <v>640</v>
      </c>
      <c r="D126" s="240">
        <f>'[1]gond.ö.'!D14</f>
        <v>480</v>
      </c>
      <c r="E126" s="240">
        <f t="shared" si="163"/>
        <v>480</v>
      </c>
      <c r="F126" s="240">
        <f>'[1]43.'!E469</f>
        <v>0</v>
      </c>
      <c r="G126" s="240">
        <f>'[1]gond.ö.'!G14</f>
        <v>154</v>
      </c>
      <c r="H126" s="240">
        <f t="shared" si="164"/>
        <v>154</v>
      </c>
      <c r="I126" s="240">
        <f>'[1]43.'!F469</f>
        <v>0</v>
      </c>
      <c r="J126" s="242"/>
      <c r="K126" s="242" t="s">
        <v>598</v>
      </c>
      <c r="L126" s="250" t="s">
        <v>640</v>
      </c>
      <c r="M126" s="240">
        <f>'[1]gond.ö.'!M14</f>
        <v>1268</v>
      </c>
      <c r="N126" s="240">
        <f t="shared" si="165"/>
        <v>1268</v>
      </c>
      <c r="O126" s="240">
        <f>'[1]43.'!G469</f>
        <v>0</v>
      </c>
      <c r="P126" s="240">
        <f>'[1]gond.ö.'!P14</f>
        <v>0</v>
      </c>
      <c r="Q126" s="240">
        <v>0</v>
      </c>
      <c r="R126" s="240">
        <f>'[1]43.'!H469</f>
        <v>0</v>
      </c>
      <c r="S126" s="242"/>
      <c r="T126" s="242" t="s">
        <v>598</v>
      </c>
      <c r="U126" s="250" t="s">
        <v>640</v>
      </c>
      <c r="V126" s="240">
        <f>(M126-P126)</f>
        <v>1268</v>
      </c>
      <c r="W126" s="240">
        <f>(N126-Q126)</f>
        <v>1268</v>
      </c>
      <c r="X126" s="240">
        <f t="shared" si="158"/>
        <v>0</v>
      </c>
      <c r="Y126" s="240">
        <f>'[1]gond.ö.'!Y14</f>
        <v>0</v>
      </c>
      <c r="Z126" s="240">
        <f t="shared" si="167"/>
        <v>0</v>
      </c>
      <c r="AA126" s="240">
        <f>'[1]43.'!J469</f>
        <v>0</v>
      </c>
      <c r="AB126" s="242"/>
      <c r="AC126" s="242" t="s">
        <v>598</v>
      </c>
      <c r="AD126" s="250" t="s">
        <v>640</v>
      </c>
      <c r="AE126" s="240">
        <f>'[1]gond.ö.'!AE14</f>
        <v>0</v>
      </c>
      <c r="AF126" s="240">
        <f t="shared" si="168"/>
        <v>0</v>
      </c>
      <c r="AG126" s="240">
        <f>'[1]43.'!X469</f>
        <v>0</v>
      </c>
      <c r="AH126" s="240">
        <f>(Y126-AG126)</f>
        <v>0</v>
      </c>
      <c r="AI126" s="240">
        <f>(Z126-AF126)</f>
        <v>0</v>
      </c>
      <c r="AJ126" s="240">
        <f t="shared" si="160"/>
        <v>0</v>
      </c>
      <c r="AK126" s="242"/>
      <c r="AL126" s="242" t="s">
        <v>598</v>
      </c>
      <c r="AM126" s="250" t="s">
        <v>640</v>
      </c>
      <c r="AN126" s="240">
        <f>'[1]gond.ö.'!AN14</f>
        <v>0</v>
      </c>
      <c r="AO126" s="240">
        <f t="shared" si="169"/>
        <v>0</v>
      </c>
      <c r="AP126" s="240">
        <f>'[1]43.'!L469</f>
        <v>0</v>
      </c>
      <c r="AQ126" s="240">
        <f>'[1]gond.ö.'!AQ14</f>
        <v>0</v>
      </c>
      <c r="AR126" s="240">
        <f t="shared" si="170"/>
        <v>0</v>
      </c>
      <c r="AS126" s="240">
        <f>'[1]43.'!M469</f>
        <v>0</v>
      </c>
      <c r="AT126" s="242"/>
      <c r="AU126" s="242" t="s">
        <v>598</v>
      </c>
      <c r="AV126" s="250" t="s">
        <v>640</v>
      </c>
      <c r="AW126" s="240">
        <f aca="true" t="shared" si="172" ref="AW126:AY127">(D126+G126+M126+Y126+AN126+AQ126)</f>
        <v>1902</v>
      </c>
      <c r="AX126" s="240">
        <f t="shared" si="172"/>
        <v>1902</v>
      </c>
      <c r="AY126" s="240">
        <f t="shared" si="172"/>
        <v>0</v>
      </c>
      <c r="AZ126" s="240">
        <f aca="true" t="shared" si="173" ref="AZ126:BB127">(AE126+AN126+AQ126)</f>
        <v>0</v>
      </c>
      <c r="BA126" s="240">
        <f t="shared" si="173"/>
        <v>0</v>
      </c>
      <c r="BB126" s="240">
        <f t="shared" si="173"/>
        <v>0</v>
      </c>
      <c r="BC126" s="74"/>
      <c r="BD126" s="74"/>
      <c r="BE126" s="74"/>
      <c r="BF126" s="74"/>
      <c r="BG126" s="74"/>
      <c r="BH126" s="74"/>
      <c r="BI126" s="74"/>
      <c r="BJ126" s="74"/>
      <c r="BK126" s="74"/>
      <c r="BL126" s="74"/>
      <c r="BM126" s="74"/>
      <c r="BN126" s="74"/>
      <c r="BO126" s="74"/>
    </row>
    <row r="127" spans="1:67" ht="18" customHeight="1">
      <c r="A127" s="242"/>
      <c r="B127" s="242" t="s">
        <v>600</v>
      </c>
      <c r="C127" s="250" t="s">
        <v>641</v>
      </c>
      <c r="D127" s="243">
        <f>'[1]gond.ö.'!D15</f>
        <v>756</v>
      </c>
      <c r="E127" s="243">
        <f t="shared" si="163"/>
        <v>756</v>
      </c>
      <c r="F127" s="243">
        <f>'[1]43.'!E515</f>
        <v>0</v>
      </c>
      <c r="G127" s="243">
        <f>'[1]gond.ö.'!G15</f>
        <v>219</v>
      </c>
      <c r="H127" s="243">
        <f t="shared" si="164"/>
        <v>219</v>
      </c>
      <c r="I127" s="243">
        <f>'[1]43.'!F515</f>
        <v>0</v>
      </c>
      <c r="J127" s="257"/>
      <c r="K127" s="242" t="s">
        <v>600</v>
      </c>
      <c r="L127" s="250" t="s">
        <v>641</v>
      </c>
      <c r="M127" s="243">
        <f>'[1]gond.ö.'!M15</f>
        <v>677</v>
      </c>
      <c r="N127" s="243">
        <f t="shared" si="165"/>
        <v>677</v>
      </c>
      <c r="O127" s="243">
        <f>'[1]43.'!G515</f>
        <v>0</v>
      </c>
      <c r="P127" s="243">
        <f>'[1]gond.ö.'!P15</f>
        <v>0</v>
      </c>
      <c r="Q127" s="243">
        <f t="shared" si="166"/>
        <v>0</v>
      </c>
      <c r="R127" s="243">
        <f>'[1]43.'!H515</f>
        <v>0</v>
      </c>
      <c r="S127" s="257"/>
      <c r="T127" s="242" t="s">
        <v>600</v>
      </c>
      <c r="U127" s="250" t="s">
        <v>641</v>
      </c>
      <c r="V127" s="243">
        <f>(M127-P127)</f>
        <v>677</v>
      </c>
      <c r="W127" s="243">
        <f>(N127-Q127)</f>
        <v>677</v>
      </c>
      <c r="X127" s="243">
        <f t="shared" si="158"/>
        <v>0</v>
      </c>
      <c r="Y127" s="243">
        <f>'[1]gond.ö.'!Y15</f>
        <v>0</v>
      </c>
      <c r="Z127" s="243">
        <f t="shared" si="167"/>
        <v>0</v>
      </c>
      <c r="AA127" s="243">
        <f>'[1]43.'!J515</f>
        <v>0</v>
      </c>
      <c r="AB127" s="257"/>
      <c r="AC127" s="242" t="s">
        <v>600</v>
      </c>
      <c r="AD127" s="250" t="s">
        <v>641</v>
      </c>
      <c r="AE127" s="243">
        <f>'[1]gond.ö.'!AE15</f>
        <v>0</v>
      </c>
      <c r="AF127" s="243">
        <f t="shared" si="168"/>
        <v>0</v>
      </c>
      <c r="AG127" s="243">
        <f>'[1]43.'!X515</f>
        <v>0</v>
      </c>
      <c r="AH127" s="243">
        <f>(Y127-AG127)</f>
        <v>0</v>
      </c>
      <c r="AI127" s="243">
        <f>(Z127-AF127)</f>
        <v>0</v>
      </c>
      <c r="AJ127" s="243">
        <f t="shared" si="160"/>
        <v>0</v>
      </c>
      <c r="AK127" s="257"/>
      <c r="AL127" s="242" t="s">
        <v>600</v>
      </c>
      <c r="AM127" s="250" t="s">
        <v>641</v>
      </c>
      <c r="AN127" s="243">
        <f>'[1]gond.ö.'!AN15</f>
        <v>0</v>
      </c>
      <c r="AO127" s="243">
        <f t="shared" si="169"/>
        <v>0</v>
      </c>
      <c r="AP127" s="243">
        <f>'[1]43.'!L515</f>
        <v>0</v>
      </c>
      <c r="AQ127" s="243">
        <f>'[1]gond.ö.'!AQ15</f>
        <v>0</v>
      </c>
      <c r="AR127" s="243">
        <f t="shared" si="170"/>
        <v>0</v>
      </c>
      <c r="AS127" s="243">
        <f>'[1]43.'!M515</f>
        <v>0</v>
      </c>
      <c r="AT127" s="257"/>
      <c r="AU127" s="242" t="s">
        <v>600</v>
      </c>
      <c r="AV127" s="250" t="s">
        <v>641</v>
      </c>
      <c r="AW127" s="240">
        <f t="shared" si="172"/>
        <v>1652</v>
      </c>
      <c r="AX127" s="240">
        <f t="shared" si="172"/>
        <v>1652</v>
      </c>
      <c r="AY127" s="240">
        <f t="shared" si="172"/>
        <v>0</v>
      </c>
      <c r="AZ127" s="243">
        <f t="shared" si="173"/>
        <v>0</v>
      </c>
      <c r="BA127" s="243">
        <f t="shared" si="173"/>
        <v>0</v>
      </c>
      <c r="BB127" s="243">
        <f t="shared" si="173"/>
        <v>0</v>
      </c>
      <c r="BC127" s="74"/>
      <c r="BD127" s="74"/>
      <c r="BE127" s="74"/>
      <c r="BF127" s="74"/>
      <c r="BG127" s="74"/>
      <c r="BH127" s="74"/>
      <c r="BI127" s="74"/>
      <c r="BJ127" s="74"/>
      <c r="BK127" s="74"/>
      <c r="BL127" s="74"/>
      <c r="BM127" s="74"/>
      <c r="BN127" s="74"/>
      <c r="BO127" s="74"/>
    </row>
    <row r="128" spans="1:67" ht="18" customHeight="1">
      <c r="A128" s="244" t="s">
        <v>845</v>
      </c>
      <c r="B128" s="244"/>
      <c r="C128" s="244" t="s">
        <v>909</v>
      </c>
      <c r="D128" s="243">
        <f aca="true" t="shared" si="174" ref="D128:I128">D118+D119+D120+D121+D122+D123+D124+D125+D126+D127</f>
        <v>881508</v>
      </c>
      <c r="E128" s="243">
        <f t="shared" si="174"/>
        <v>894040</v>
      </c>
      <c r="F128" s="243">
        <f t="shared" si="174"/>
        <v>12532</v>
      </c>
      <c r="G128" s="243">
        <f t="shared" si="174"/>
        <v>283999</v>
      </c>
      <c r="H128" s="243">
        <f t="shared" si="174"/>
        <v>288414</v>
      </c>
      <c r="I128" s="243">
        <f t="shared" si="174"/>
        <v>4415</v>
      </c>
      <c r="J128" s="257" t="s">
        <v>845</v>
      </c>
      <c r="K128" s="244"/>
      <c r="L128" s="244" t="s">
        <v>909</v>
      </c>
      <c r="M128" s="243">
        <f aca="true" t="shared" si="175" ref="M128:R128">M118+M119+M120+M121+M122+M123+M124+M125+M126+M127</f>
        <v>192149</v>
      </c>
      <c r="N128" s="243">
        <f t="shared" si="175"/>
        <v>206672</v>
      </c>
      <c r="O128" s="243">
        <f t="shared" si="175"/>
        <v>14523</v>
      </c>
      <c r="P128" s="243">
        <f t="shared" si="175"/>
        <v>0</v>
      </c>
      <c r="Q128" s="243">
        <f t="shared" si="175"/>
        <v>0</v>
      </c>
      <c r="R128" s="243">
        <f t="shared" si="175"/>
        <v>0</v>
      </c>
      <c r="S128" s="257" t="s">
        <v>845</v>
      </c>
      <c r="T128" s="244"/>
      <c r="U128" s="244" t="s">
        <v>909</v>
      </c>
      <c r="V128" s="243">
        <f aca="true" t="shared" si="176" ref="V128:AA128">V118+V119+V120+V121+V122+V123+V124+V125+V126+V127</f>
        <v>192149</v>
      </c>
      <c r="W128" s="243">
        <f t="shared" si="176"/>
        <v>206672</v>
      </c>
      <c r="X128" s="243">
        <f t="shared" si="176"/>
        <v>14523</v>
      </c>
      <c r="Y128" s="243">
        <f t="shared" si="176"/>
        <v>799136</v>
      </c>
      <c r="Z128" s="243">
        <f t="shared" si="176"/>
        <v>754576</v>
      </c>
      <c r="AA128" s="243">
        <f t="shared" si="176"/>
        <v>-44560</v>
      </c>
      <c r="AB128" s="257" t="s">
        <v>845</v>
      </c>
      <c r="AC128" s="244"/>
      <c r="AD128" s="244" t="s">
        <v>909</v>
      </c>
      <c r="AE128" s="245">
        <f aca="true" t="shared" si="177" ref="AE128:AJ128">AE118+AE119+AE120+AE121+AE122+AE123+AE124+AE125+AE126+AE127</f>
        <v>0</v>
      </c>
      <c r="AF128" s="245">
        <f t="shared" si="177"/>
        <v>0</v>
      </c>
      <c r="AG128" s="245">
        <f t="shared" si="177"/>
        <v>0</v>
      </c>
      <c r="AH128" s="245">
        <f t="shared" si="177"/>
        <v>799136</v>
      </c>
      <c r="AI128" s="245">
        <f t="shared" si="177"/>
        <v>754576</v>
      </c>
      <c r="AJ128" s="245">
        <f t="shared" si="177"/>
        <v>-44560</v>
      </c>
      <c r="AK128" s="257" t="s">
        <v>845</v>
      </c>
      <c r="AL128" s="244"/>
      <c r="AM128" s="244" t="s">
        <v>909</v>
      </c>
      <c r="AN128" s="245">
        <f aca="true" t="shared" si="178" ref="AN128:AS128">AN118+AN119+AN120+AN121+AN122+AN123+AN124+AN125+AN126+AN127</f>
        <v>0</v>
      </c>
      <c r="AO128" s="245">
        <f t="shared" si="178"/>
        <v>0</v>
      </c>
      <c r="AP128" s="245">
        <f t="shared" si="178"/>
        <v>0</v>
      </c>
      <c r="AQ128" s="245">
        <f t="shared" si="178"/>
        <v>6275</v>
      </c>
      <c r="AR128" s="245">
        <f t="shared" si="178"/>
        <v>6275</v>
      </c>
      <c r="AS128" s="245">
        <f t="shared" si="178"/>
        <v>0</v>
      </c>
      <c r="AT128" s="257" t="s">
        <v>845</v>
      </c>
      <c r="AU128" s="244"/>
      <c r="AV128" s="244" t="s">
        <v>909</v>
      </c>
      <c r="AW128" s="245">
        <f aca="true" t="shared" si="179" ref="AW128:BB128">AW118+AW119+AW120+AW121+AW122+AW123+AW124+AW125+AW126+AW127</f>
        <v>2163067</v>
      </c>
      <c r="AX128" s="245">
        <f t="shared" si="179"/>
        <v>2149977</v>
      </c>
      <c r="AY128" s="245">
        <f t="shared" si="179"/>
        <v>-13090</v>
      </c>
      <c r="AZ128" s="245">
        <f t="shared" si="179"/>
        <v>6275</v>
      </c>
      <c r="BA128" s="245">
        <f t="shared" si="179"/>
        <v>6275</v>
      </c>
      <c r="BB128" s="245">
        <f t="shared" si="179"/>
        <v>0</v>
      </c>
      <c r="BC128" s="74"/>
      <c r="BD128" s="74"/>
      <c r="BE128" s="74"/>
      <c r="BF128" s="74"/>
      <c r="BG128" s="74"/>
      <c r="BH128" s="74"/>
      <c r="BI128" s="74"/>
      <c r="BJ128" s="74"/>
      <c r="BK128" s="74"/>
      <c r="BL128" s="74"/>
      <c r="BM128" s="74"/>
      <c r="BN128" s="74"/>
      <c r="BO128" s="74"/>
    </row>
    <row r="129" spans="1:67" ht="18" customHeight="1">
      <c r="A129" s="254"/>
      <c r="B129" s="255"/>
      <c r="C129" s="256" t="s">
        <v>804</v>
      </c>
      <c r="D129" s="237">
        <f aca="true" t="shared" si="180" ref="D129:I129">(D111+D128)</f>
        <v>889944</v>
      </c>
      <c r="E129" s="237">
        <f t="shared" si="180"/>
        <v>905887</v>
      </c>
      <c r="F129" s="237">
        <f t="shared" si="180"/>
        <v>15943</v>
      </c>
      <c r="G129" s="237">
        <f t="shared" si="180"/>
        <v>285454</v>
      </c>
      <c r="H129" s="237">
        <f t="shared" si="180"/>
        <v>290742</v>
      </c>
      <c r="I129" s="237">
        <f t="shared" si="180"/>
        <v>5288</v>
      </c>
      <c r="J129" s="254"/>
      <c r="K129" s="255"/>
      <c r="L129" s="256" t="s">
        <v>804</v>
      </c>
      <c r="M129" s="237">
        <f aca="true" t="shared" si="181" ref="M129:R129">(M111+M128)</f>
        <v>787133</v>
      </c>
      <c r="N129" s="237">
        <f t="shared" si="181"/>
        <v>780791</v>
      </c>
      <c r="O129" s="237">
        <f t="shared" si="181"/>
        <v>-6342</v>
      </c>
      <c r="P129" s="237">
        <f t="shared" si="181"/>
        <v>0</v>
      </c>
      <c r="Q129" s="237">
        <f t="shared" si="181"/>
        <v>0</v>
      </c>
      <c r="R129" s="237">
        <f t="shared" si="181"/>
        <v>0</v>
      </c>
      <c r="S129" s="236"/>
      <c r="T129" s="236"/>
      <c r="U129" s="256" t="s">
        <v>804</v>
      </c>
      <c r="V129" s="237">
        <f aca="true" t="shared" si="182" ref="V129:AA129">(V111+V128)</f>
        <v>787133</v>
      </c>
      <c r="W129" s="237">
        <f t="shared" si="182"/>
        <v>780791</v>
      </c>
      <c r="X129" s="237">
        <f t="shared" si="182"/>
        <v>-6342</v>
      </c>
      <c r="Y129" s="237">
        <f t="shared" si="182"/>
        <v>1191972</v>
      </c>
      <c r="Z129" s="237">
        <f t="shared" si="182"/>
        <v>1186448</v>
      </c>
      <c r="AA129" s="237">
        <f t="shared" si="182"/>
        <v>-5524</v>
      </c>
      <c r="AB129" s="254"/>
      <c r="AC129" s="236"/>
      <c r="AD129" s="256" t="s">
        <v>804</v>
      </c>
      <c r="AE129" s="237">
        <f aca="true" t="shared" si="183" ref="AE129:AJ129">(AE111+AE128)</f>
        <v>83432</v>
      </c>
      <c r="AF129" s="237">
        <f t="shared" si="183"/>
        <v>83453</v>
      </c>
      <c r="AG129" s="237">
        <f t="shared" si="183"/>
        <v>21</v>
      </c>
      <c r="AH129" s="237">
        <f t="shared" si="183"/>
        <v>1108540</v>
      </c>
      <c r="AI129" s="237">
        <f t="shared" si="183"/>
        <v>1102995</v>
      </c>
      <c r="AJ129" s="237">
        <f t="shared" si="183"/>
        <v>-5545</v>
      </c>
      <c r="AK129" s="254"/>
      <c r="AL129" s="236"/>
      <c r="AM129" s="256" t="s">
        <v>804</v>
      </c>
      <c r="AN129" s="237">
        <f aca="true" t="shared" si="184" ref="AN129:AS129">(AN111+AN128)</f>
        <v>0</v>
      </c>
      <c r="AO129" s="237">
        <f t="shared" si="184"/>
        <v>0</v>
      </c>
      <c r="AP129" s="237">
        <f t="shared" si="184"/>
        <v>0</v>
      </c>
      <c r="AQ129" s="237">
        <f t="shared" si="184"/>
        <v>7737</v>
      </c>
      <c r="AR129" s="237">
        <f t="shared" si="184"/>
        <v>7737</v>
      </c>
      <c r="AS129" s="237">
        <f t="shared" si="184"/>
        <v>0</v>
      </c>
      <c r="AT129" s="254"/>
      <c r="AU129" s="236"/>
      <c r="AV129" s="256" t="s">
        <v>804</v>
      </c>
      <c r="AW129" s="237">
        <f aca="true" t="shared" si="185" ref="AW129:BB129">(AW111+AW128)</f>
        <v>3162240</v>
      </c>
      <c r="AX129" s="237">
        <f t="shared" si="185"/>
        <v>3171605</v>
      </c>
      <c r="AY129" s="237">
        <f t="shared" si="185"/>
        <v>9365</v>
      </c>
      <c r="AZ129" s="237">
        <f t="shared" si="185"/>
        <v>176267</v>
      </c>
      <c r="BA129" s="237">
        <f t="shared" si="185"/>
        <v>180863</v>
      </c>
      <c r="BB129" s="237">
        <f t="shared" si="185"/>
        <v>4596</v>
      </c>
      <c r="BC129" s="74"/>
      <c r="BD129" s="74"/>
      <c r="BE129" s="74"/>
      <c r="BF129" s="74"/>
      <c r="BG129" s="74"/>
      <c r="BH129" s="74"/>
      <c r="BI129" s="74"/>
      <c r="BJ129" s="74"/>
      <c r="BK129" s="74"/>
      <c r="BL129" s="74"/>
      <c r="BM129" s="74"/>
      <c r="BN129" s="74"/>
      <c r="BO129" s="74"/>
    </row>
    <row r="130" spans="1:67" ht="18" customHeight="1">
      <c r="A130" s="246"/>
      <c r="B130" s="246"/>
      <c r="C130" s="246"/>
      <c r="D130" s="246"/>
      <c r="E130" s="246"/>
      <c r="F130" s="246"/>
      <c r="G130" s="246"/>
      <c r="H130" s="246"/>
      <c r="I130" s="246"/>
      <c r="J130" s="246"/>
      <c r="K130" s="246"/>
      <c r="L130" s="246"/>
      <c r="M130" s="246"/>
      <c r="N130" s="246"/>
      <c r="O130" s="246"/>
      <c r="P130" s="246"/>
      <c r="Q130" s="246"/>
      <c r="R130" s="246"/>
      <c r="S130" s="246"/>
      <c r="T130" s="246"/>
      <c r="U130" s="246"/>
      <c r="V130" s="246"/>
      <c r="W130" s="246"/>
      <c r="X130" s="246"/>
      <c r="Y130" s="246"/>
      <c r="Z130" s="246"/>
      <c r="AA130" s="246"/>
      <c r="AB130" s="246"/>
      <c r="AC130" s="246"/>
      <c r="AD130" s="246"/>
      <c r="AE130" s="246"/>
      <c r="AF130" s="246"/>
      <c r="AG130" s="246"/>
      <c r="AH130" s="246"/>
      <c r="AI130" s="246"/>
      <c r="AJ130" s="246"/>
      <c r="AK130" s="246"/>
      <c r="AL130" s="246"/>
      <c r="AM130" s="246"/>
      <c r="AN130" s="246"/>
      <c r="AO130" s="246"/>
      <c r="AP130" s="246"/>
      <c r="AQ130" s="246"/>
      <c r="AR130" s="246"/>
      <c r="AS130" s="246"/>
      <c r="AT130" s="246"/>
      <c r="AU130" s="246"/>
      <c r="AV130" s="246"/>
      <c r="AW130" s="246"/>
      <c r="AX130" s="246"/>
      <c r="AY130" s="246"/>
      <c r="AZ130" s="246"/>
      <c r="BA130" s="246"/>
      <c r="BB130" s="246"/>
      <c r="BC130" s="74"/>
      <c r="BD130" s="74"/>
      <c r="BE130" s="74"/>
      <c r="BF130" s="74"/>
      <c r="BG130" s="74"/>
      <c r="BH130" s="74"/>
      <c r="BI130" s="74"/>
      <c r="BJ130" s="74"/>
      <c r="BK130" s="74"/>
      <c r="BL130" s="74"/>
      <c r="BM130" s="74"/>
      <c r="BN130" s="74"/>
      <c r="BO130" s="74"/>
    </row>
    <row r="131" spans="1:67" ht="18" customHeight="1">
      <c r="A131" s="217" t="s">
        <v>576</v>
      </c>
      <c r="B131" s="217"/>
      <c r="C131" s="217" t="s">
        <v>848</v>
      </c>
      <c r="D131" s="218">
        <f aca="true" t="shared" si="186" ref="D131:I131">(D129)</f>
        <v>889944</v>
      </c>
      <c r="E131" s="218">
        <f t="shared" si="186"/>
        <v>905887</v>
      </c>
      <c r="F131" s="218">
        <f t="shared" si="186"/>
        <v>15943</v>
      </c>
      <c r="G131" s="218">
        <f t="shared" si="186"/>
        <v>285454</v>
      </c>
      <c r="H131" s="218">
        <f t="shared" si="186"/>
        <v>290742</v>
      </c>
      <c r="I131" s="218">
        <f t="shared" si="186"/>
        <v>5288</v>
      </c>
      <c r="J131" s="217" t="s">
        <v>576</v>
      </c>
      <c r="K131" s="217"/>
      <c r="L131" s="217" t="s">
        <v>848</v>
      </c>
      <c r="M131" s="218">
        <f>(M129-M132)</f>
        <v>702035</v>
      </c>
      <c r="N131" s="218">
        <f>(N129-N132)</f>
        <v>691118</v>
      </c>
      <c r="O131" s="218">
        <f>(O129-O132)</f>
        <v>-10917</v>
      </c>
      <c r="P131" s="218">
        <f>(P129)</f>
        <v>0</v>
      </c>
      <c r="Q131" s="218">
        <f>(Q129)</f>
        <v>0</v>
      </c>
      <c r="R131" s="218">
        <f>(R129)</f>
        <v>0</v>
      </c>
      <c r="S131" s="217" t="s">
        <v>576</v>
      </c>
      <c r="T131" s="217"/>
      <c r="U131" s="217" t="s">
        <v>848</v>
      </c>
      <c r="V131" s="218">
        <f>(V129-V132)</f>
        <v>702035</v>
      </c>
      <c r="W131" s="218">
        <f>(W129-W132)</f>
        <v>691118</v>
      </c>
      <c r="X131" s="218">
        <f>(X129-X132)</f>
        <v>-10917</v>
      </c>
      <c r="Y131" s="218">
        <f>(AH131)</f>
        <v>1108540</v>
      </c>
      <c r="Z131" s="218">
        <f>(AI131)</f>
        <v>1102995</v>
      </c>
      <c r="AA131" s="218">
        <f>(AJ131)</f>
        <v>-5545</v>
      </c>
      <c r="AB131" s="217" t="s">
        <v>576</v>
      </c>
      <c r="AC131" s="217"/>
      <c r="AD131" s="217" t="s">
        <v>848</v>
      </c>
      <c r="AE131" s="217">
        <v>0</v>
      </c>
      <c r="AF131" s="217">
        <v>0</v>
      </c>
      <c r="AG131" s="217">
        <v>0</v>
      </c>
      <c r="AH131" s="218">
        <f>(AH129)</f>
        <v>1108540</v>
      </c>
      <c r="AI131" s="218">
        <f>(AI129)</f>
        <v>1102995</v>
      </c>
      <c r="AJ131" s="218">
        <f>(AJ129)</f>
        <v>-5545</v>
      </c>
      <c r="AK131" s="217" t="s">
        <v>576</v>
      </c>
      <c r="AL131" s="217"/>
      <c r="AM131" s="217" t="s">
        <v>848</v>
      </c>
      <c r="AN131" s="217">
        <v>0</v>
      </c>
      <c r="AO131" s="217">
        <v>0</v>
      </c>
      <c r="AP131" s="217">
        <v>0</v>
      </c>
      <c r="AQ131" s="217">
        <v>0</v>
      </c>
      <c r="AR131" s="217">
        <v>0</v>
      </c>
      <c r="AS131" s="217">
        <v>0</v>
      </c>
      <c r="AT131" s="217" t="s">
        <v>576</v>
      </c>
      <c r="AU131" s="217"/>
      <c r="AV131" s="217" t="s">
        <v>848</v>
      </c>
      <c r="AW131" s="218">
        <f aca="true" t="shared" si="187" ref="AW131:AY132">(D131+G131+M131+Y131+AN131+AQ131)</f>
        <v>2985973</v>
      </c>
      <c r="AX131" s="218">
        <f t="shared" si="187"/>
        <v>2990742</v>
      </c>
      <c r="AY131" s="218">
        <f t="shared" si="187"/>
        <v>4769</v>
      </c>
      <c r="AZ131" s="247">
        <v>0</v>
      </c>
      <c r="BA131" s="247">
        <v>0</v>
      </c>
      <c r="BB131" s="247">
        <v>0</v>
      </c>
      <c r="BC131" s="74"/>
      <c r="BD131" s="74"/>
      <c r="BE131" s="74"/>
      <c r="BF131" s="74"/>
      <c r="BG131" s="74"/>
      <c r="BH131" s="74"/>
      <c r="BI131" s="74"/>
      <c r="BJ131" s="74"/>
      <c r="BK131" s="74"/>
      <c r="BL131" s="74"/>
      <c r="BM131" s="74"/>
      <c r="BN131" s="74"/>
      <c r="BO131" s="74"/>
    </row>
    <row r="132" spans="1:67" ht="18" customHeight="1">
      <c r="A132" s="223" t="s">
        <v>608</v>
      </c>
      <c r="B132" s="223"/>
      <c r="C132" s="223" t="s">
        <v>849</v>
      </c>
      <c r="D132" s="223">
        <v>0</v>
      </c>
      <c r="E132" s="223">
        <v>0</v>
      </c>
      <c r="F132" s="223">
        <v>0</v>
      </c>
      <c r="G132" s="223">
        <v>0</v>
      </c>
      <c r="H132" s="223">
        <v>0</v>
      </c>
      <c r="I132" s="223">
        <v>0</v>
      </c>
      <c r="J132" s="223" t="s">
        <v>608</v>
      </c>
      <c r="K132" s="223"/>
      <c r="L132" s="223" t="s">
        <v>849</v>
      </c>
      <c r="M132" s="224">
        <f>(M9)</f>
        <v>85098</v>
      </c>
      <c r="N132" s="224">
        <f>(N9)</f>
        <v>89673</v>
      </c>
      <c r="O132" s="224">
        <f>(O9)</f>
        <v>4575</v>
      </c>
      <c r="P132" s="223">
        <v>0</v>
      </c>
      <c r="Q132" s="223">
        <v>0</v>
      </c>
      <c r="R132" s="223">
        <v>0</v>
      </c>
      <c r="S132" s="223" t="s">
        <v>608</v>
      </c>
      <c r="T132" s="223"/>
      <c r="U132" s="223" t="s">
        <v>849</v>
      </c>
      <c r="V132" s="224">
        <f>(V9)</f>
        <v>85098</v>
      </c>
      <c r="W132" s="224">
        <f>(W9)</f>
        <v>89673</v>
      </c>
      <c r="X132" s="224">
        <f>(X9)</f>
        <v>4575</v>
      </c>
      <c r="Y132" s="224">
        <f>(AE132)</f>
        <v>83432</v>
      </c>
      <c r="Z132" s="224">
        <f>(AF132)</f>
        <v>83453</v>
      </c>
      <c r="AA132" s="224">
        <f>(AG132)</f>
        <v>21</v>
      </c>
      <c r="AB132" s="223" t="s">
        <v>608</v>
      </c>
      <c r="AC132" s="223"/>
      <c r="AD132" s="223" t="s">
        <v>849</v>
      </c>
      <c r="AE132" s="224">
        <f>(AE129)</f>
        <v>83432</v>
      </c>
      <c r="AF132" s="224">
        <f>(AF129)</f>
        <v>83453</v>
      </c>
      <c r="AG132" s="224">
        <f>(AG129)</f>
        <v>21</v>
      </c>
      <c r="AH132" s="223">
        <v>0</v>
      </c>
      <c r="AI132" s="223">
        <v>0</v>
      </c>
      <c r="AJ132" s="223">
        <v>0</v>
      </c>
      <c r="AK132" s="223" t="s">
        <v>608</v>
      </c>
      <c r="AL132" s="223"/>
      <c r="AM132" s="223" t="s">
        <v>849</v>
      </c>
      <c r="AN132" s="224">
        <f aca="true" t="shared" si="188" ref="AN132:AS132">(AN129)</f>
        <v>0</v>
      </c>
      <c r="AO132" s="224">
        <f t="shared" si="188"/>
        <v>0</v>
      </c>
      <c r="AP132" s="224">
        <f t="shared" si="188"/>
        <v>0</v>
      </c>
      <c r="AQ132" s="224">
        <f t="shared" si="188"/>
        <v>7737</v>
      </c>
      <c r="AR132" s="224">
        <f t="shared" si="188"/>
        <v>7737</v>
      </c>
      <c r="AS132" s="224">
        <f t="shared" si="188"/>
        <v>0</v>
      </c>
      <c r="AT132" s="223" t="s">
        <v>608</v>
      </c>
      <c r="AU132" s="223"/>
      <c r="AV132" s="223" t="s">
        <v>849</v>
      </c>
      <c r="AW132" s="224">
        <f t="shared" si="187"/>
        <v>176267</v>
      </c>
      <c r="AX132" s="224">
        <f t="shared" si="187"/>
        <v>180863</v>
      </c>
      <c r="AY132" s="224">
        <f t="shared" si="187"/>
        <v>4596</v>
      </c>
      <c r="AZ132" s="248">
        <f>(AZ129)</f>
        <v>176267</v>
      </c>
      <c r="BA132" s="248">
        <f>(BA129)</f>
        <v>180863</v>
      </c>
      <c r="BB132" s="248">
        <f>(BB129)</f>
        <v>4596</v>
      </c>
      <c r="BC132" s="74"/>
      <c r="BD132" s="74"/>
      <c r="BE132" s="74"/>
      <c r="BF132" s="74"/>
      <c r="BG132" s="74"/>
      <c r="BH132" s="74"/>
      <c r="BI132" s="74"/>
      <c r="BJ132" s="74"/>
      <c r="BK132" s="74"/>
      <c r="BL132" s="74"/>
      <c r="BM132" s="74"/>
      <c r="BN132" s="74"/>
      <c r="BO132" s="74"/>
    </row>
    <row r="133" spans="1:67" ht="18" customHeight="1">
      <c r="A133" s="74"/>
      <c r="B133" s="74"/>
      <c r="C133" s="74"/>
      <c r="D133" s="74"/>
      <c r="E133" s="74"/>
      <c r="F133" s="74"/>
      <c r="G133" s="74"/>
      <c r="H133" s="74"/>
      <c r="I133" s="74"/>
      <c r="J133" s="74"/>
      <c r="K133" s="74"/>
      <c r="L133" s="74"/>
      <c r="M133" s="74"/>
      <c r="N133" s="74"/>
      <c r="O133" s="74"/>
      <c r="P133" s="74"/>
      <c r="Q133" s="74"/>
      <c r="R133" s="74"/>
      <c r="S133" s="74"/>
      <c r="T133" s="74"/>
      <c r="U133" s="74"/>
      <c r="V133" s="74"/>
      <c r="W133" s="74"/>
      <c r="X133" s="74"/>
      <c r="Y133" s="74"/>
      <c r="Z133" s="74"/>
      <c r="AA133" s="74"/>
      <c r="AB133" s="74"/>
      <c r="AC133" s="74"/>
      <c r="AD133" s="74"/>
      <c r="AE133" s="74"/>
      <c r="AF133" s="74"/>
      <c r="AG133" s="74"/>
      <c r="AH133" s="74"/>
      <c r="AI133" s="74"/>
      <c r="AJ133" s="74"/>
      <c r="AK133" s="74"/>
      <c r="AL133" s="74"/>
      <c r="AM133" s="74"/>
      <c r="AN133" s="74"/>
      <c r="AO133" s="74"/>
      <c r="AP133" s="74"/>
      <c r="AQ133" s="74"/>
      <c r="AR133" s="74"/>
      <c r="AS133" s="74"/>
      <c r="AT133" s="246"/>
      <c r="AU133" s="74"/>
      <c r="AV133" s="74"/>
      <c r="AW133" s="74"/>
      <c r="AX133" s="74"/>
      <c r="AY133" s="74"/>
      <c r="AZ133" s="74"/>
      <c r="BA133" s="74"/>
      <c r="BB133" s="74"/>
      <c r="BC133" s="74"/>
      <c r="BD133" s="74"/>
      <c r="BE133" s="74"/>
      <c r="BF133" s="74"/>
      <c r="BG133" s="74"/>
      <c r="BH133" s="74"/>
      <c r="BI133" s="74"/>
      <c r="BJ133" s="74"/>
      <c r="BK133" s="74"/>
      <c r="BL133" s="74"/>
      <c r="BM133" s="74"/>
      <c r="BN133" s="74"/>
      <c r="BO133" s="74"/>
    </row>
    <row r="134" spans="1:67" ht="18" customHeight="1">
      <c r="A134" s="358"/>
      <c r="B134" s="74"/>
      <c r="C134" s="74"/>
      <c r="D134" s="74"/>
      <c r="E134" s="74"/>
      <c r="F134" s="74"/>
      <c r="G134" s="74"/>
      <c r="H134" s="74"/>
      <c r="I134" s="74"/>
      <c r="J134" s="358"/>
      <c r="K134" s="74"/>
      <c r="L134" s="74"/>
      <c r="M134" s="74"/>
      <c r="N134" s="74"/>
      <c r="O134" s="74"/>
      <c r="P134" s="74"/>
      <c r="Q134" s="74"/>
      <c r="R134" s="74"/>
      <c r="S134" s="358"/>
      <c r="T134" s="74"/>
      <c r="U134" s="74"/>
      <c r="V134" s="74"/>
      <c r="W134" s="74"/>
      <c r="X134" s="74"/>
      <c r="Y134" s="74"/>
      <c r="Z134" s="74"/>
      <c r="AA134" s="74"/>
      <c r="AB134" s="358"/>
      <c r="AC134" s="74"/>
      <c r="AD134" s="74"/>
      <c r="AE134" s="74"/>
      <c r="AF134" s="74"/>
      <c r="AG134" s="74"/>
      <c r="AH134" s="74"/>
      <c r="AI134" s="74"/>
      <c r="AJ134" s="74"/>
      <c r="AK134" s="358"/>
      <c r="AL134" s="74"/>
      <c r="AM134" s="74"/>
      <c r="AN134" s="74"/>
      <c r="AO134" s="74"/>
      <c r="AP134" s="74"/>
      <c r="AQ134" s="74"/>
      <c r="AR134" s="74"/>
      <c r="AS134" s="74"/>
      <c r="AT134" s="358"/>
      <c r="AU134" s="74"/>
      <c r="AV134" s="74"/>
      <c r="AW134" s="74"/>
      <c r="AX134" s="74"/>
      <c r="AY134" s="74"/>
      <c r="AZ134" s="74"/>
      <c r="BA134" s="74"/>
      <c r="BB134" s="74"/>
      <c r="BC134" s="74"/>
      <c r="BD134" s="74"/>
      <c r="BE134" s="74"/>
      <c r="BF134" s="74"/>
      <c r="BG134" s="74"/>
      <c r="BH134" s="74"/>
      <c r="BI134" s="74"/>
      <c r="BJ134" s="74"/>
      <c r="BK134" s="74"/>
      <c r="BL134" s="74"/>
      <c r="BM134" s="74"/>
      <c r="BN134" s="74"/>
      <c r="BO134" s="74"/>
    </row>
    <row r="135" spans="1:67" ht="18" customHeight="1">
      <c r="A135" s="358"/>
      <c r="B135" s="74"/>
      <c r="C135" s="74"/>
      <c r="D135" s="74"/>
      <c r="E135" s="74"/>
      <c r="F135" s="74"/>
      <c r="G135" s="74"/>
      <c r="H135" s="74"/>
      <c r="I135" s="74"/>
      <c r="J135" s="358"/>
      <c r="K135" s="74"/>
      <c r="L135" s="74"/>
      <c r="M135" s="74"/>
      <c r="N135" s="74"/>
      <c r="O135" s="74"/>
      <c r="P135" s="74"/>
      <c r="Q135" s="74"/>
      <c r="R135" s="74"/>
      <c r="S135" s="358"/>
      <c r="T135" s="74"/>
      <c r="U135" s="74"/>
      <c r="V135" s="74"/>
      <c r="W135" s="74"/>
      <c r="X135" s="74"/>
      <c r="Y135" s="74"/>
      <c r="Z135" s="74"/>
      <c r="AA135" s="74"/>
      <c r="AB135" s="358"/>
      <c r="AC135" s="74"/>
      <c r="AD135" s="74"/>
      <c r="AE135" s="74"/>
      <c r="AF135" s="74"/>
      <c r="AG135" s="74"/>
      <c r="AH135" s="74"/>
      <c r="AI135" s="74"/>
      <c r="AJ135" s="74"/>
      <c r="AK135" s="358"/>
      <c r="AL135" s="74"/>
      <c r="AM135" s="74"/>
      <c r="AN135" s="74"/>
      <c r="AO135" s="74"/>
      <c r="AP135" s="74"/>
      <c r="AQ135" s="74"/>
      <c r="AR135" s="74"/>
      <c r="AS135" s="74"/>
      <c r="AT135" s="358"/>
      <c r="AU135" s="74"/>
      <c r="AV135" s="74"/>
      <c r="AW135" s="74"/>
      <c r="AX135" s="74"/>
      <c r="AY135" s="74"/>
      <c r="AZ135" s="74"/>
      <c r="BA135" s="74"/>
      <c r="BB135" s="74"/>
      <c r="BC135" s="74"/>
      <c r="BD135" s="74"/>
      <c r="BE135" s="74"/>
      <c r="BF135" s="74"/>
      <c r="BG135" s="74"/>
      <c r="BH135" s="74"/>
      <c r="BI135" s="74"/>
      <c r="BJ135" s="74"/>
      <c r="BK135" s="74"/>
      <c r="BL135" s="74"/>
      <c r="BM135" s="74"/>
      <c r="BN135" s="74"/>
      <c r="BO135" s="74"/>
    </row>
    <row r="136" spans="1:67" ht="18" customHeight="1">
      <c r="A136" s="74"/>
      <c r="B136" s="74"/>
      <c r="C136" s="74"/>
      <c r="D136" s="74"/>
      <c r="E136" s="74"/>
      <c r="F136" s="74"/>
      <c r="G136" s="74"/>
      <c r="H136" s="74"/>
      <c r="I136" s="74"/>
      <c r="J136" s="74"/>
      <c r="K136" s="74"/>
      <c r="L136" s="74"/>
      <c r="M136" s="74"/>
      <c r="N136" s="74"/>
      <c r="O136" s="74"/>
      <c r="P136" s="74"/>
      <c r="Q136" s="74"/>
      <c r="R136" s="74"/>
      <c r="S136" s="74"/>
      <c r="T136" s="74"/>
      <c r="U136" s="74"/>
      <c r="V136" s="74"/>
      <c r="W136" s="74"/>
      <c r="X136" s="74"/>
      <c r="Y136" s="74"/>
      <c r="Z136" s="74"/>
      <c r="AA136" s="74"/>
      <c r="AB136" s="74"/>
      <c r="AC136" s="74"/>
      <c r="AD136" s="74"/>
      <c r="AE136" s="74"/>
      <c r="AF136" s="74"/>
      <c r="AG136" s="74"/>
      <c r="AH136" s="74"/>
      <c r="AI136" s="74"/>
      <c r="AJ136" s="74"/>
      <c r="AK136" s="74"/>
      <c r="AL136" s="74"/>
      <c r="AM136" s="74"/>
      <c r="AN136" s="74"/>
      <c r="AO136" s="74"/>
      <c r="AP136" s="74"/>
      <c r="AQ136" s="74"/>
      <c r="AR136" s="74"/>
      <c r="AS136" s="74"/>
      <c r="AT136" s="74"/>
      <c r="AU136" s="74"/>
      <c r="AV136" s="74"/>
      <c r="AW136" s="74"/>
      <c r="AX136" s="74"/>
      <c r="AY136" s="74"/>
      <c r="AZ136" s="74"/>
      <c r="BA136" s="74"/>
      <c r="BB136" s="74"/>
      <c r="BC136" s="74"/>
      <c r="BD136" s="74"/>
      <c r="BE136" s="74"/>
      <c r="BF136" s="74"/>
      <c r="BG136" s="74"/>
      <c r="BH136" s="74"/>
      <c r="BI136" s="74"/>
      <c r="BJ136" s="74"/>
      <c r="BK136" s="74"/>
      <c r="BL136" s="74"/>
      <c r="BM136" s="74"/>
      <c r="BN136" s="74"/>
      <c r="BO136" s="74"/>
    </row>
    <row r="137" spans="1:67" ht="18" customHeight="1">
      <c r="A137" s="74"/>
      <c r="B137" s="74"/>
      <c r="C137" s="74"/>
      <c r="D137" s="74"/>
      <c r="E137" s="74"/>
      <c r="F137" s="74"/>
      <c r="G137" s="74"/>
      <c r="H137" s="74"/>
      <c r="I137" s="74"/>
      <c r="J137" s="74"/>
      <c r="K137" s="74"/>
      <c r="L137" s="74"/>
      <c r="M137" s="74"/>
      <c r="N137" s="74"/>
      <c r="O137" s="74"/>
      <c r="P137" s="74"/>
      <c r="Q137" s="74"/>
      <c r="R137" s="74"/>
      <c r="S137" s="74"/>
      <c r="T137" s="74"/>
      <c r="U137" s="74"/>
      <c r="V137" s="74"/>
      <c r="W137" s="74"/>
      <c r="X137" s="74"/>
      <c r="Y137" s="74"/>
      <c r="Z137" s="74"/>
      <c r="AA137" s="74"/>
      <c r="AB137" s="74"/>
      <c r="AC137" s="74"/>
      <c r="AD137" s="74"/>
      <c r="AE137" s="74"/>
      <c r="AF137" s="74"/>
      <c r="AG137" s="74"/>
      <c r="AH137" s="74"/>
      <c r="AI137" s="74"/>
      <c r="AJ137" s="74"/>
      <c r="AK137" s="74"/>
      <c r="AL137" s="74"/>
      <c r="AM137" s="74"/>
      <c r="AN137" s="74"/>
      <c r="AO137" s="74"/>
      <c r="AP137" s="74"/>
      <c r="AQ137" s="74"/>
      <c r="AR137" s="74"/>
      <c r="AS137" s="74"/>
      <c r="AT137" s="74"/>
      <c r="AU137" s="74"/>
      <c r="AV137" s="74"/>
      <c r="AW137" s="74"/>
      <c r="AX137" s="74"/>
      <c r="AY137" s="74"/>
      <c r="AZ137" s="74"/>
      <c r="BA137" s="74"/>
      <c r="BB137" s="74"/>
      <c r="BC137" s="74"/>
      <c r="BD137" s="74"/>
      <c r="BE137" s="74"/>
      <c r="BF137" s="74"/>
      <c r="BG137" s="74"/>
      <c r="BH137" s="74"/>
      <c r="BI137" s="74"/>
      <c r="BJ137" s="74"/>
      <c r="BK137" s="74"/>
      <c r="BL137" s="74"/>
      <c r="BM137" s="74"/>
      <c r="BN137" s="74"/>
      <c r="BO137" s="74"/>
    </row>
    <row r="138" spans="1:67" ht="18" customHeight="1">
      <c r="A138" s="74"/>
      <c r="B138" s="74"/>
      <c r="C138" s="74"/>
      <c r="D138" s="74"/>
      <c r="E138" s="74"/>
      <c r="F138" s="74"/>
      <c r="G138" s="74"/>
      <c r="H138" s="74"/>
      <c r="I138" s="74"/>
      <c r="J138" s="74"/>
      <c r="K138" s="74"/>
      <c r="L138" s="74"/>
      <c r="M138" s="74"/>
      <c r="N138" s="74"/>
      <c r="O138" s="74"/>
      <c r="P138" s="74"/>
      <c r="Q138" s="74"/>
      <c r="R138" s="74"/>
      <c r="S138" s="74"/>
      <c r="T138" s="74"/>
      <c r="U138" s="74"/>
      <c r="V138" s="74"/>
      <c r="W138" s="74"/>
      <c r="X138" s="74"/>
      <c r="Y138" s="74"/>
      <c r="Z138" s="74"/>
      <c r="AA138" s="74"/>
      <c r="AB138" s="74"/>
      <c r="AC138" s="74"/>
      <c r="AD138" s="74"/>
      <c r="AE138" s="74"/>
      <c r="AF138" s="74"/>
      <c r="AG138" s="74"/>
      <c r="AH138" s="74"/>
      <c r="AI138" s="74"/>
      <c r="AJ138" s="74"/>
      <c r="AK138" s="74"/>
      <c r="AL138" s="74"/>
      <c r="AM138" s="74"/>
      <c r="AN138" s="74"/>
      <c r="AO138" s="74"/>
      <c r="AP138" s="74"/>
      <c r="AQ138" s="74"/>
      <c r="AR138" s="74"/>
      <c r="AS138" s="74"/>
      <c r="AT138" s="74"/>
      <c r="AU138" s="74"/>
      <c r="AV138" s="74"/>
      <c r="AW138" s="74"/>
      <c r="AX138" s="74"/>
      <c r="AY138" s="74"/>
      <c r="AZ138" s="74"/>
      <c r="BA138" s="74"/>
      <c r="BB138" s="74"/>
      <c r="BC138" s="74"/>
      <c r="BD138" s="74"/>
      <c r="BE138" s="74"/>
      <c r="BF138" s="74"/>
      <c r="BG138" s="74"/>
      <c r="BH138" s="74"/>
      <c r="BI138" s="74"/>
      <c r="BJ138" s="74"/>
      <c r="BK138" s="74"/>
      <c r="BL138" s="74"/>
      <c r="BM138" s="74"/>
      <c r="BN138" s="74"/>
      <c r="BO138" s="74"/>
    </row>
    <row r="139" spans="1:67" ht="18" customHeight="1">
      <c r="A139" s="74"/>
      <c r="B139" s="74"/>
      <c r="C139" s="74"/>
      <c r="D139" s="74"/>
      <c r="E139" s="74"/>
      <c r="F139" s="74"/>
      <c r="G139" s="74"/>
      <c r="H139" s="74"/>
      <c r="I139" s="74"/>
      <c r="J139" s="74"/>
      <c r="K139" s="74"/>
      <c r="L139" s="74"/>
      <c r="M139" s="74"/>
      <c r="N139" s="74"/>
      <c r="O139" s="74"/>
      <c r="P139" s="74"/>
      <c r="Q139" s="74"/>
      <c r="R139" s="74"/>
      <c r="S139" s="74"/>
      <c r="T139" s="74"/>
      <c r="U139" s="74"/>
      <c r="V139" s="74"/>
      <c r="W139" s="74"/>
      <c r="X139" s="74"/>
      <c r="Y139" s="74"/>
      <c r="Z139" s="74"/>
      <c r="AA139" s="74"/>
      <c r="AB139" s="74"/>
      <c r="AC139" s="74"/>
      <c r="AD139" s="74"/>
      <c r="AE139" s="74"/>
      <c r="AF139" s="74"/>
      <c r="AG139" s="74"/>
      <c r="AH139" s="74"/>
      <c r="AI139" s="74"/>
      <c r="AJ139" s="74"/>
      <c r="AK139" s="74"/>
      <c r="AL139" s="74"/>
      <c r="AM139" s="74"/>
      <c r="AN139" s="74"/>
      <c r="AO139" s="74"/>
      <c r="AP139" s="74"/>
      <c r="AQ139" s="74"/>
      <c r="AR139" s="74"/>
      <c r="AS139" s="74"/>
      <c r="AT139" s="74"/>
      <c r="AU139" s="74"/>
      <c r="AV139" s="74"/>
      <c r="AW139" s="74"/>
      <c r="AX139" s="74"/>
      <c r="AY139" s="74"/>
      <c r="AZ139" s="74"/>
      <c r="BA139" s="74"/>
      <c r="BB139" s="74"/>
      <c r="BC139" s="74"/>
      <c r="BD139" s="74"/>
      <c r="BE139" s="74"/>
      <c r="BF139" s="74"/>
      <c r="BG139" s="74"/>
      <c r="BH139" s="74"/>
      <c r="BI139" s="74"/>
      <c r="BJ139" s="74"/>
      <c r="BK139" s="74"/>
      <c r="BL139" s="74"/>
      <c r="BM139" s="74"/>
      <c r="BN139" s="74"/>
      <c r="BO139" s="74"/>
    </row>
    <row r="140" spans="1:67" ht="18" customHeight="1">
      <c r="A140" s="74"/>
      <c r="B140" s="74"/>
      <c r="C140" s="74"/>
      <c r="D140" s="74"/>
      <c r="E140" s="74"/>
      <c r="F140" s="74"/>
      <c r="G140" s="74"/>
      <c r="H140" s="74"/>
      <c r="I140" s="74"/>
      <c r="J140" s="74"/>
      <c r="K140" s="74"/>
      <c r="L140" s="74"/>
      <c r="M140" s="74"/>
      <c r="N140" s="74"/>
      <c r="O140" s="74"/>
      <c r="P140" s="74"/>
      <c r="Q140" s="74"/>
      <c r="R140" s="74"/>
      <c r="S140" s="74"/>
      <c r="T140" s="74"/>
      <c r="U140" s="74"/>
      <c r="V140" s="74"/>
      <c r="W140" s="74"/>
      <c r="X140" s="74"/>
      <c r="Y140" s="74"/>
      <c r="Z140" s="74"/>
      <c r="AA140" s="74"/>
      <c r="AB140" s="74"/>
      <c r="AC140" s="74"/>
      <c r="AD140" s="74"/>
      <c r="AE140" s="74"/>
      <c r="AF140" s="74"/>
      <c r="AG140" s="74"/>
      <c r="AH140" s="74"/>
      <c r="AI140" s="74"/>
      <c r="AJ140" s="74"/>
      <c r="AK140" s="74"/>
      <c r="AL140" s="74"/>
      <c r="AM140" s="74"/>
      <c r="AN140" s="74"/>
      <c r="AO140" s="74"/>
      <c r="AP140" s="74"/>
      <c r="AQ140" s="74"/>
      <c r="AR140" s="74"/>
      <c r="AS140" s="74"/>
      <c r="AT140" s="74"/>
      <c r="AU140" s="74"/>
      <c r="AV140" s="74"/>
      <c r="AW140" s="74"/>
      <c r="AX140" s="74"/>
      <c r="AY140" s="74"/>
      <c r="AZ140" s="74"/>
      <c r="BA140" s="74"/>
      <c r="BB140" s="74"/>
      <c r="BC140" s="74"/>
      <c r="BD140" s="74"/>
      <c r="BE140" s="74"/>
      <c r="BF140" s="74"/>
      <c r="BG140" s="74"/>
      <c r="BH140" s="74"/>
      <c r="BI140" s="74"/>
      <c r="BJ140" s="74"/>
      <c r="BK140" s="74"/>
      <c r="BL140" s="74"/>
      <c r="BM140" s="74"/>
      <c r="BN140" s="74"/>
      <c r="BO140" s="74"/>
    </row>
    <row r="141" spans="1:67" ht="18" customHeight="1">
      <c r="A141" s="74"/>
      <c r="B141" s="74"/>
      <c r="C141" s="74"/>
      <c r="D141" s="74"/>
      <c r="E141" s="74"/>
      <c r="F141" s="74"/>
      <c r="G141" s="74"/>
      <c r="H141" s="74"/>
      <c r="I141" s="74"/>
      <c r="J141" s="74"/>
      <c r="K141" s="74"/>
      <c r="L141" s="74"/>
      <c r="M141" s="74"/>
      <c r="N141" s="74"/>
      <c r="O141" s="74"/>
      <c r="P141" s="74"/>
      <c r="Q141" s="74"/>
      <c r="R141" s="74"/>
      <c r="S141" s="74"/>
      <c r="T141" s="74"/>
      <c r="U141" s="74"/>
      <c r="V141" s="74"/>
      <c r="W141" s="74"/>
      <c r="X141" s="74"/>
      <c r="Y141" s="74"/>
      <c r="Z141" s="74"/>
      <c r="AA141" s="74"/>
      <c r="AB141" s="74"/>
      <c r="AC141" s="74"/>
      <c r="AD141" s="74"/>
      <c r="AE141" s="74"/>
      <c r="AF141" s="74"/>
      <c r="AG141" s="74"/>
      <c r="AH141" s="74"/>
      <c r="AI141" s="74"/>
      <c r="AJ141" s="74"/>
      <c r="AK141" s="74"/>
      <c r="AL141" s="74"/>
      <c r="AM141" s="74"/>
      <c r="AN141" s="74"/>
      <c r="AO141" s="74"/>
      <c r="AP141" s="74"/>
      <c r="AQ141" s="74"/>
      <c r="AR141" s="74"/>
      <c r="AS141" s="74"/>
      <c r="AT141" s="74"/>
      <c r="AU141" s="74"/>
      <c r="AV141" s="74"/>
      <c r="AW141" s="74"/>
      <c r="AX141" s="74"/>
      <c r="AY141" s="74"/>
      <c r="AZ141" s="74"/>
      <c r="BA141" s="74"/>
      <c r="BB141" s="74"/>
      <c r="BC141" s="74"/>
      <c r="BD141" s="74"/>
      <c r="BE141" s="74"/>
      <c r="BF141" s="74"/>
      <c r="BG141" s="74"/>
      <c r="BH141" s="74"/>
      <c r="BI141" s="74"/>
      <c r="BJ141" s="74"/>
      <c r="BK141" s="74"/>
      <c r="BL141" s="74"/>
      <c r="BM141" s="74"/>
      <c r="BN141" s="74"/>
      <c r="BO141" s="74"/>
    </row>
    <row r="142" spans="1:67" ht="18" customHeight="1">
      <c r="A142" s="74"/>
      <c r="B142" s="74"/>
      <c r="C142" s="74"/>
      <c r="D142" s="74"/>
      <c r="E142" s="74"/>
      <c r="F142" s="74"/>
      <c r="G142" s="74"/>
      <c r="H142" s="74"/>
      <c r="I142" s="74"/>
      <c r="J142" s="74"/>
      <c r="K142" s="74"/>
      <c r="L142" s="74"/>
      <c r="M142" s="74"/>
      <c r="N142" s="74"/>
      <c r="O142" s="74"/>
      <c r="P142" s="74"/>
      <c r="Q142" s="74"/>
      <c r="R142" s="74"/>
      <c r="S142" s="74"/>
      <c r="T142" s="74"/>
      <c r="U142" s="74"/>
      <c r="V142" s="74"/>
      <c r="W142" s="74"/>
      <c r="X142" s="74"/>
      <c r="Y142" s="74"/>
      <c r="Z142" s="74"/>
      <c r="AA142" s="74"/>
      <c r="AB142" s="74"/>
      <c r="AC142" s="74"/>
      <c r="AD142" s="74"/>
      <c r="AE142" s="74"/>
      <c r="AF142" s="74"/>
      <c r="AG142" s="74"/>
      <c r="AH142" s="74"/>
      <c r="AI142" s="74"/>
      <c r="AJ142" s="74"/>
      <c r="AK142" s="74"/>
      <c r="AL142" s="74"/>
      <c r="AM142" s="74"/>
      <c r="AN142" s="74"/>
      <c r="AO142" s="74"/>
      <c r="AP142" s="74"/>
      <c r="AQ142" s="74"/>
      <c r="AR142" s="74"/>
      <c r="AS142" s="74"/>
      <c r="AT142" s="74"/>
      <c r="AU142" s="74"/>
      <c r="AV142" s="74"/>
      <c r="AW142" s="74"/>
      <c r="AX142" s="74"/>
      <c r="AY142" s="74"/>
      <c r="AZ142" s="74"/>
      <c r="BA142" s="74"/>
      <c r="BB142" s="74"/>
      <c r="BC142" s="74"/>
      <c r="BD142" s="74"/>
      <c r="BE142" s="74"/>
      <c r="BF142" s="74"/>
      <c r="BG142" s="74"/>
      <c r="BH142" s="74"/>
      <c r="BI142" s="74"/>
      <c r="BJ142" s="74"/>
      <c r="BK142" s="74"/>
      <c r="BL142" s="74"/>
      <c r="BM142" s="74"/>
      <c r="BN142" s="74"/>
      <c r="BO142" s="74"/>
    </row>
    <row r="143" spans="1:67" ht="18" customHeight="1">
      <c r="A143" s="74"/>
      <c r="B143" s="74"/>
      <c r="C143" s="74"/>
      <c r="D143" s="74"/>
      <c r="E143" s="74"/>
      <c r="F143" s="74"/>
      <c r="G143" s="74"/>
      <c r="H143" s="74"/>
      <c r="I143" s="74"/>
      <c r="J143" s="74"/>
      <c r="K143" s="74"/>
      <c r="L143" s="74"/>
      <c r="M143" s="74"/>
      <c r="N143" s="74"/>
      <c r="O143" s="74"/>
      <c r="P143" s="74"/>
      <c r="Q143" s="74"/>
      <c r="R143" s="74"/>
      <c r="S143" s="74"/>
      <c r="T143" s="74"/>
      <c r="U143" s="74"/>
      <c r="V143" s="74"/>
      <c r="W143" s="74"/>
      <c r="X143" s="74"/>
      <c r="Y143" s="74"/>
      <c r="Z143" s="74"/>
      <c r="AA143" s="74"/>
      <c r="AB143" s="74"/>
      <c r="AC143" s="74"/>
      <c r="AD143" s="74"/>
      <c r="AE143" s="74"/>
      <c r="AF143" s="74"/>
      <c r="AG143" s="74"/>
      <c r="AH143" s="74"/>
      <c r="AI143" s="74"/>
      <c r="AJ143" s="74"/>
      <c r="AK143" s="74"/>
      <c r="AL143" s="74"/>
      <c r="AM143" s="74"/>
      <c r="AN143" s="74"/>
      <c r="AO143" s="74"/>
      <c r="AP143" s="74"/>
      <c r="AQ143" s="74"/>
      <c r="AR143" s="74"/>
      <c r="AS143" s="74"/>
      <c r="AT143" s="74"/>
      <c r="AU143" s="74"/>
      <c r="AV143" s="74"/>
      <c r="AW143" s="74"/>
      <c r="AX143" s="74"/>
      <c r="AY143" s="74"/>
      <c r="AZ143" s="74"/>
      <c r="BA143" s="74"/>
      <c r="BB143" s="74"/>
      <c r="BC143" s="74"/>
      <c r="BD143" s="74"/>
      <c r="BE143" s="74"/>
      <c r="BF143" s="74"/>
      <c r="BG143" s="74"/>
      <c r="BH143" s="74"/>
      <c r="BI143" s="74"/>
      <c r="BJ143" s="74"/>
      <c r="BK143" s="74"/>
      <c r="BL143" s="74"/>
      <c r="BM143" s="74"/>
      <c r="BN143" s="74"/>
      <c r="BO143" s="74"/>
    </row>
    <row r="144" spans="1:67" ht="18" customHeight="1">
      <c r="A144" s="74"/>
      <c r="B144" s="74"/>
      <c r="C144" s="74"/>
      <c r="D144" s="74"/>
      <c r="E144" s="74"/>
      <c r="F144" s="74"/>
      <c r="G144" s="74"/>
      <c r="H144" s="74"/>
      <c r="I144" s="74"/>
      <c r="J144" s="74"/>
      <c r="K144" s="74"/>
      <c r="L144" s="74"/>
      <c r="M144" s="74"/>
      <c r="N144" s="74"/>
      <c r="O144" s="74"/>
      <c r="P144" s="74"/>
      <c r="Q144" s="74"/>
      <c r="R144" s="74"/>
      <c r="S144" s="74"/>
      <c r="T144" s="74"/>
      <c r="U144" s="74"/>
      <c r="V144" s="74"/>
      <c r="W144" s="74"/>
      <c r="X144" s="74"/>
      <c r="Y144" s="74"/>
      <c r="Z144" s="74"/>
      <c r="AA144" s="74"/>
      <c r="AB144" s="74"/>
      <c r="AC144" s="74"/>
      <c r="AD144" s="74"/>
      <c r="AE144" s="74"/>
      <c r="AF144" s="74"/>
      <c r="AG144" s="74"/>
      <c r="AH144" s="74"/>
      <c r="AI144" s="74"/>
      <c r="AJ144" s="74"/>
      <c r="AK144" s="74"/>
      <c r="AL144" s="74"/>
      <c r="AM144" s="74"/>
      <c r="AN144" s="74"/>
      <c r="AO144" s="74"/>
      <c r="AP144" s="74"/>
      <c r="AQ144" s="74"/>
      <c r="AR144" s="74"/>
      <c r="AS144" s="74"/>
      <c r="AT144" s="74"/>
      <c r="AU144" s="74"/>
      <c r="AV144" s="74"/>
      <c r="AW144" s="74"/>
      <c r="AX144" s="74"/>
      <c r="AY144" s="74"/>
      <c r="AZ144" s="74"/>
      <c r="BA144" s="74"/>
      <c r="BB144" s="74"/>
      <c r="BC144" s="74"/>
      <c r="BD144" s="74"/>
      <c r="BE144" s="74"/>
      <c r="BF144" s="74"/>
      <c r="BG144" s="74"/>
      <c r="BH144" s="74"/>
      <c r="BI144" s="74"/>
      <c r="BJ144" s="74"/>
      <c r="BK144" s="74"/>
      <c r="BL144" s="74"/>
      <c r="BM144" s="74"/>
      <c r="BN144" s="74"/>
      <c r="BO144" s="74"/>
    </row>
    <row r="145" spans="1:67" ht="18" customHeight="1">
      <c r="A145" s="74"/>
      <c r="B145" s="74"/>
      <c r="C145" s="74"/>
      <c r="D145" s="74"/>
      <c r="E145" s="74"/>
      <c r="F145" s="74"/>
      <c r="G145" s="74"/>
      <c r="H145" s="74"/>
      <c r="I145" s="74"/>
      <c r="J145" s="74"/>
      <c r="K145" s="74"/>
      <c r="L145" s="74"/>
      <c r="M145" s="74"/>
      <c r="N145" s="74"/>
      <c r="O145" s="74"/>
      <c r="P145" s="74"/>
      <c r="Q145" s="74"/>
      <c r="R145" s="74"/>
      <c r="S145" s="74"/>
      <c r="T145" s="74"/>
      <c r="U145" s="74"/>
      <c r="V145" s="74"/>
      <c r="W145" s="74"/>
      <c r="X145" s="74"/>
      <c r="Y145" s="74"/>
      <c r="Z145" s="74"/>
      <c r="AA145" s="74"/>
      <c r="AB145" s="74"/>
      <c r="AC145" s="74"/>
      <c r="AD145" s="74"/>
      <c r="AE145" s="74"/>
      <c r="AF145" s="74"/>
      <c r="AG145" s="74"/>
      <c r="AH145" s="74"/>
      <c r="AI145" s="74"/>
      <c r="AJ145" s="74"/>
      <c r="AK145" s="74"/>
      <c r="AL145" s="74"/>
      <c r="AM145" s="74"/>
      <c r="AN145" s="74"/>
      <c r="AO145" s="74"/>
      <c r="AP145" s="74"/>
      <c r="AQ145" s="74"/>
      <c r="AR145" s="74"/>
      <c r="AS145" s="74"/>
      <c r="AT145" s="74"/>
      <c r="AU145" s="74"/>
      <c r="AV145" s="74"/>
      <c r="AW145" s="74"/>
      <c r="AX145" s="74"/>
      <c r="AY145" s="74"/>
      <c r="AZ145" s="74"/>
      <c r="BA145" s="74"/>
      <c r="BB145" s="74"/>
      <c r="BC145" s="74"/>
      <c r="BD145" s="74"/>
      <c r="BE145" s="74"/>
      <c r="BF145" s="74"/>
      <c r="BG145" s="74"/>
      <c r="BH145" s="74"/>
      <c r="BI145" s="74"/>
      <c r="BJ145" s="74"/>
      <c r="BK145" s="74"/>
      <c r="BL145" s="74"/>
      <c r="BM145" s="74"/>
      <c r="BN145" s="74"/>
      <c r="BO145" s="74"/>
    </row>
    <row r="146" spans="1:67" ht="18" customHeight="1">
      <c r="A146" s="74"/>
      <c r="B146" s="74"/>
      <c r="C146" s="74"/>
      <c r="D146" s="74"/>
      <c r="E146" s="74"/>
      <c r="F146" s="74"/>
      <c r="G146" s="74"/>
      <c r="H146" s="74"/>
      <c r="I146" s="74"/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T146" s="74"/>
      <c r="U146" s="74"/>
      <c r="V146" s="74"/>
      <c r="W146" s="74"/>
      <c r="X146" s="74"/>
      <c r="Y146" s="74"/>
      <c r="Z146" s="74"/>
      <c r="AA146" s="74"/>
      <c r="AB146" s="74"/>
      <c r="AC146" s="74"/>
      <c r="AD146" s="74"/>
      <c r="AE146" s="74"/>
      <c r="AF146" s="74"/>
      <c r="AG146" s="74"/>
      <c r="AH146" s="74"/>
      <c r="AI146" s="74"/>
      <c r="AJ146" s="74"/>
      <c r="AK146" s="74"/>
      <c r="AL146" s="74"/>
      <c r="AM146" s="74"/>
      <c r="AN146" s="74"/>
      <c r="AO146" s="74"/>
      <c r="AP146" s="74"/>
      <c r="AQ146" s="74"/>
      <c r="AR146" s="74"/>
      <c r="AS146" s="74"/>
      <c r="AT146" s="74"/>
      <c r="AU146" s="74"/>
      <c r="AV146" s="74"/>
      <c r="AW146" s="74"/>
      <c r="AX146" s="74"/>
      <c r="AY146" s="74"/>
      <c r="AZ146" s="74"/>
      <c r="BA146" s="74"/>
      <c r="BB146" s="74"/>
      <c r="BC146" s="74"/>
      <c r="BD146" s="74"/>
      <c r="BE146" s="74"/>
      <c r="BF146" s="74"/>
      <c r="BG146" s="74"/>
      <c r="BH146" s="74"/>
      <c r="BI146" s="74"/>
      <c r="BJ146" s="74"/>
      <c r="BK146" s="74"/>
      <c r="BL146" s="74"/>
      <c r="BM146" s="74"/>
      <c r="BN146" s="74"/>
      <c r="BO146" s="74"/>
    </row>
    <row r="147" spans="1:67" ht="18" customHeight="1">
      <c r="A147" s="74"/>
      <c r="B147" s="74"/>
      <c r="C147" s="74"/>
      <c r="D147" s="74"/>
      <c r="E147" s="74"/>
      <c r="F147" s="74"/>
      <c r="G147" s="74"/>
      <c r="H147" s="74"/>
      <c r="I147" s="74"/>
      <c r="J147" s="74"/>
      <c r="K147" s="74"/>
      <c r="L147" s="74"/>
      <c r="M147" s="74"/>
      <c r="N147" s="74"/>
      <c r="O147" s="74"/>
      <c r="P147" s="74"/>
      <c r="Q147" s="74"/>
      <c r="R147" s="74"/>
      <c r="S147" s="74"/>
      <c r="T147" s="74"/>
      <c r="U147" s="74"/>
      <c r="V147" s="74"/>
      <c r="W147" s="74"/>
      <c r="X147" s="74"/>
      <c r="Y147" s="74"/>
      <c r="Z147" s="74"/>
      <c r="AA147" s="74"/>
      <c r="AB147" s="74"/>
      <c r="AC147" s="74"/>
      <c r="AD147" s="74"/>
      <c r="AE147" s="74"/>
      <c r="AF147" s="74"/>
      <c r="AG147" s="74"/>
      <c r="AH147" s="74"/>
      <c r="AI147" s="74"/>
      <c r="AJ147" s="74"/>
      <c r="AK147" s="74"/>
      <c r="AL147" s="74"/>
      <c r="AM147" s="74"/>
      <c r="AN147" s="74"/>
      <c r="AO147" s="74"/>
      <c r="AP147" s="74"/>
      <c r="AQ147" s="74"/>
      <c r="AR147" s="74"/>
      <c r="AS147" s="74"/>
      <c r="AT147" s="74"/>
      <c r="AU147" s="74"/>
      <c r="AV147" s="74"/>
      <c r="AW147" s="74"/>
      <c r="AX147" s="74"/>
      <c r="AY147" s="74"/>
      <c r="AZ147" s="74"/>
      <c r="BA147" s="74"/>
      <c r="BB147" s="74"/>
      <c r="BC147" s="74"/>
      <c r="BD147" s="74"/>
      <c r="BE147" s="74"/>
      <c r="BF147" s="74"/>
      <c r="BG147" s="74"/>
      <c r="BH147" s="74"/>
      <c r="BI147" s="74"/>
      <c r="BJ147" s="74"/>
      <c r="BK147" s="74"/>
      <c r="BL147" s="74"/>
      <c r="BM147" s="74"/>
      <c r="BN147" s="74"/>
      <c r="BO147" s="74"/>
    </row>
    <row r="148" spans="1:67" ht="18" customHeight="1">
      <c r="A148" s="74"/>
      <c r="B148" s="74"/>
      <c r="C148" s="74"/>
      <c r="D148" s="74"/>
      <c r="E148" s="74"/>
      <c r="F148" s="74"/>
      <c r="G148" s="74"/>
      <c r="H148" s="74"/>
      <c r="I148" s="74"/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T148" s="74"/>
      <c r="U148" s="74"/>
      <c r="V148" s="74"/>
      <c r="W148" s="74"/>
      <c r="X148" s="74"/>
      <c r="Y148" s="74"/>
      <c r="Z148" s="74"/>
      <c r="AA148" s="74"/>
      <c r="AB148" s="74"/>
      <c r="AC148" s="74"/>
      <c r="AD148" s="74"/>
      <c r="AE148" s="74"/>
      <c r="AF148" s="74"/>
      <c r="AG148" s="74"/>
      <c r="AH148" s="74"/>
      <c r="AI148" s="74"/>
      <c r="AJ148" s="74"/>
      <c r="AK148" s="74"/>
      <c r="AL148" s="74"/>
      <c r="AM148" s="74"/>
      <c r="AN148" s="74"/>
      <c r="AO148" s="74"/>
      <c r="AP148" s="74"/>
      <c r="AQ148" s="74"/>
      <c r="AR148" s="74"/>
      <c r="AS148" s="74"/>
      <c r="AT148" s="74"/>
      <c r="AU148" s="74"/>
      <c r="AV148" s="74"/>
      <c r="AW148" s="74"/>
      <c r="AX148" s="74"/>
      <c r="AY148" s="74"/>
      <c r="AZ148" s="74"/>
      <c r="BA148" s="74"/>
      <c r="BB148" s="74"/>
      <c r="BC148" s="74"/>
      <c r="BD148" s="74"/>
      <c r="BE148" s="74"/>
      <c r="BF148" s="74"/>
      <c r="BG148" s="74"/>
      <c r="BH148" s="74"/>
      <c r="BI148" s="74"/>
      <c r="BJ148" s="74"/>
      <c r="BK148" s="74"/>
      <c r="BL148" s="74"/>
      <c r="BM148" s="74"/>
      <c r="BN148" s="74"/>
      <c r="BO148" s="74"/>
    </row>
    <row r="149" spans="1:67" ht="18" customHeight="1">
      <c r="A149" s="74"/>
      <c r="B149" s="74"/>
      <c r="C149" s="74"/>
      <c r="D149" s="74"/>
      <c r="E149" s="74"/>
      <c r="F149" s="74"/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74"/>
      <c r="S149" s="74"/>
      <c r="T149" s="74"/>
      <c r="U149" s="74"/>
      <c r="V149" s="74"/>
      <c r="W149" s="74"/>
      <c r="X149" s="74"/>
      <c r="Y149" s="74"/>
      <c r="Z149" s="74"/>
      <c r="AA149" s="74"/>
      <c r="AB149" s="74"/>
      <c r="AC149" s="74"/>
      <c r="AD149" s="74"/>
      <c r="AE149" s="74"/>
      <c r="AF149" s="74"/>
      <c r="AG149" s="74"/>
      <c r="AH149" s="74"/>
      <c r="AI149" s="74"/>
      <c r="AJ149" s="74"/>
      <c r="AK149" s="74"/>
      <c r="AL149" s="74"/>
      <c r="AM149" s="74"/>
      <c r="AN149" s="74"/>
      <c r="AO149" s="74"/>
      <c r="AP149" s="74"/>
      <c r="AQ149" s="74"/>
      <c r="AR149" s="74"/>
      <c r="AS149" s="74"/>
      <c r="AT149" s="74"/>
      <c r="AU149" s="74"/>
      <c r="AV149" s="74"/>
      <c r="AW149" s="74"/>
      <c r="AX149" s="74"/>
      <c r="AY149" s="74"/>
      <c r="AZ149" s="74"/>
      <c r="BA149" s="74"/>
      <c r="BB149" s="74"/>
      <c r="BC149" s="74"/>
      <c r="BD149" s="74"/>
      <c r="BE149" s="74"/>
      <c r="BF149" s="74"/>
      <c r="BG149" s="74"/>
      <c r="BH149" s="74"/>
      <c r="BI149" s="74"/>
      <c r="BJ149" s="74"/>
      <c r="BK149" s="74"/>
      <c r="BL149" s="74"/>
      <c r="BM149" s="74"/>
      <c r="BN149" s="74"/>
      <c r="BO149" s="74"/>
    </row>
    <row r="150" spans="1:67" ht="18" customHeight="1">
      <c r="A150" s="74"/>
      <c r="B150" s="74"/>
      <c r="C150" s="74"/>
      <c r="D150" s="74"/>
      <c r="E150" s="74"/>
      <c r="F150" s="74"/>
      <c r="G150" s="74"/>
      <c r="H150" s="74"/>
      <c r="I150" s="74"/>
      <c r="J150" s="74"/>
      <c r="K150" s="74"/>
      <c r="L150" s="74"/>
      <c r="M150" s="74"/>
      <c r="N150" s="74"/>
      <c r="O150" s="74"/>
      <c r="P150" s="74"/>
      <c r="Q150" s="74"/>
      <c r="R150" s="74"/>
      <c r="S150" s="74"/>
      <c r="T150" s="74"/>
      <c r="U150" s="74"/>
      <c r="V150" s="74"/>
      <c r="W150" s="74"/>
      <c r="X150" s="74"/>
      <c r="Y150" s="74"/>
      <c r="Z150" s="74"/>
      <c r="AA150" s="74"/>
      <c r="AB150" s="74"/>
      <c r="AC150" s="74"/>
      <c r="AD150" s="74"/>
      <c r="AE150" s="74"/>
      <c r="AF150" s="74"/>
      <c r="AG150" s="74"/>
      <c r="AH150" s="74"/>
      <c r="AI150" s="74"/>
      <c r="AJ150" s="74"/>
      <c r="AK150" s="74"/>
      <c r="AL150" s="74"/>
      <c r="AM150" s="74"/>
      <c r="AN150" s="74"/>
      <c r="AO150" s="74"/>
      <c r="AP150" s="74"/>
      <c r="AQ150" s="74"/>
      <c r="AR150" s="74"/>
      <c r="AS150" s="74"/>
      <c r="AT150" s="74"/>
      <c r="AU150" s="74"/>
      <c r="AV150" s="74"/>
      <c r="AW150" s="74"/>
      <c r="AX150" s="74"/>
      <c r="AY150" s="74"/>
      <c r="AZ150" s="74"/>
      <c r="BA150" s="74"/>
      <c r="BB150" s="74"/>
      <c r="BC150" s="74"/>
      <c r="BD150" s="74"/>
      <c r="BE150" s="74"/>
      <c r="BF150" s="74"/>
      <c r="BG150" s="74"/>
      <c r="BH150" s="74"/>
      <c r="BI150" s="74"/>
      <c r="BJ150" s="74"/>
      <c r="BK150" s="74"/>
      <c r="BL150" s="74"/>
      <c r="BM150" s="74"/>
      <c r="BN150" s="74"/>
      <c r="BO150" s="74"/>
    </row>
    <row r="151" spans="1:66" ht="18" customHeight="1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7"/>
      <c r="BN151" s="7"/>
    </row>
    <row r="152" spans="1:66" ht="18" customHeight="1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M152" s="7"/>
      <c r="BN152" s="7"/>
    </row>
    <row r="153" spans="1:66" ht="18" customHeight="1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  <c r="BK153" s="7"/>
      <c r="BL153" s="7"/>
      <c r="BM153" s="7"/>
      <c r="BN153" s="7"/>
    </row>
    <row r="154" spans="1:66" ht="18" customHeight="1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  <c r="BM154" s="7"/>
      <c r="BN154" s="7"/>
    </row>
    <row r="155" spans="1:66" ht="18" customHeight="1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</row>
    <row r="156" spans="1:66" ht="18" customHeight="1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7"/>
      <c r="BN156" s="7"/>
    </row>
    <row r="157" spans="1:66" ht="18" customHeight="1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7"/>
      <c r="BM157" s="7"/>
      <c r="BN157" s="7"/>
    </row>
    <row r="158" spans="1:66" ht="18" customHeight="1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  <c r="BK158" s="7"/>
      <c r="BL158" s="7"/>
      <c r="BM158" s="7"/>
      <c r="BN158" s="7"/>
    </row>
    <row r="159" spans="1:66" ht="18" customHeight="1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7"/>
      <c r="BM159" s="7"/>
      <c r="BN159" s="7"/>
    </row>
    <row r="160" spans="1:66" ht="18" customHeight="1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  <c r="BL160" s="7"/>
      <c r="BM160" s="7"/>
      <c r="BN160" s="7"/>
    </row>
    <row r="161" spans="1:66" ht="18" customHeight="1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/>
      <c r="BM161" s="7"/>
      <c r="BN161" s="7"/>
    </row>
    <row r="162" spans="1:66" ht="18" customHeight="1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  <c r="BJ162" s="7"/>
      <c r="BK162" s="7"/>
      <c r="BL162" s="7"/>
      <c r="BM162" s="7"/>
      <c r="BN162" s="7"/>
    </row>
    <row r="163" spans="1:66" ht="18" customHeight="1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  <c r="BJ163" s="7"/>
      <c r="BK163" s="7"/>
      <c r="BL163" s="7"/>
      <c r="BM163" s="7"/>
      <c r="BN163" s="7"/>
    </row>
    <row r="164" spans="1:66" ht="18" customHeight="1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  <c r="BI164" s="7"/>
      <c r="BJ164" s="7"/>
      <c r="BK164" s="7"/>
      <c r="BL164" s="7"/>
      <c r="BM164" s="7"/>
      <c r="BN164" s="7"/>
    </row>
    <row r="165" spans="1:66" ht="18" customHeight="1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  <c r="BI165" s="7"/>
      <c r="BJ165" s="7"/>
      <c r="BK165" s="7"/>
      <c r="BL165" s="7"/>
      <c r="BM165" s="7"/>
      <c r="BN165" s="7"/>
    </row>
    <row r="166" spans="1:66" ht="18" customHeight="1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  <c r="BI166" s="7"/>
      <c r="BJ166" s="7"/>
      <c r="BK166" s="7"/>
      <c r="BL166" s="7"/>
      <c r="BM166" s="7"/>
      <c r="BN166" s="7"/>
    </row>
    <row r="167" spans="1:66" ht="18" customHeight="1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  <c r="BJ167" s="7"/>
      <c r="BK167" s="7"/>
      <c r="BL167" s="7"/>
      <c r="BM167" s="7"/>
      <c r="BN167" s="7"/>
    </row>
    <row r="168" spans="1:66" ht="18" customHeight="1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  <c r="BI168" s="7"/>
      <c r="BJ168" s="7"/>
      <c r="BK168" s="7"/>
      <c r="BL168" s="7"/>
      <c r="BM168" s="7"/>
      <c r="BN168" s="7"/>
    </row>
    <row r="169" spans="1:66" ht="18" customHeight="1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  <c r="BI169" s="7"/>
      <c r="BJ169" s="7"/>
      <c r="BK169" s="7"/>
      <c r="BL169" s="7"/>
      <c r="BM169" s="7"/>
      <c r="BN169" s="7"/>
    </row>
    <row r="170" spans="1:66" ht="18" customHeight="1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  <c r="BI170" s="7"/>
      <c r="BJ170" s="7"/>
      <c r="BK170" s="7"/>
      <c r="BL170" s="7"/>
      <c r="BM170" s="7"/>
      <c r="BN170" s="7"/>
    </row>
    <row r="171" spans="1:66" ht="18" customHeight="1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  <c r="BL171" s="7"/>
      <c r="BM171" s="7"/>
      <c r="BN171" s="7"/>
    </row>
    <row r="172" spans="1:66" ht="18" customHeight="1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  <c r="BI172" s="7"/>
      <c r="BJ172" s="7"/>
      <c r="BK172" s="7"/>
      <c r="BL172" s="7"/>
      <c r="BM172" s="7"/>
      <c r="BN172" s="7"/>
    </row>
    <row r="173" spans="1:66" ht="18" customHeight="1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  <c r="BI173" s="7"/>
      <c r="BJ173" s="7"/>
      <c r="BK173" s="7"/>
      <c r="BL173" s="7"/>
      <c r="BM173" s="7"/>
      <c r="BN173" s="7"/>
    </row>
    <row r="174" spans="1:66" ht="18" customHeight="1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  <c r="BI174" s="7"/>
      <c r="BJ174" s="7"/>
      <c r="BK174" s="7"/>
      <c r="BL174" s="7"/>
      <c r="BM174" s="7"/>
      <c r="BN174" s="7"/>
    </row>
    <row r="175" spans="1:66" ht="18" customHeight="1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  <c r="BI175" s="7"/>
      <c r="BJ175" s="7"/>
      <c r="BK175" s="7"/>
      <c r="BL175" s="7"/>
      <c r="BM175" s="7"/>
      <c r="BN175" s="7"/>
    </row>
    <row r="176" spans="1:66" ht="18" customHeight="1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  <c r="BI176" s="7"/>
      <c r="BJ176" s="7"/>
      <c r="BK176" s="7"/>
      <c r="BL176" s="7"/>
      <c r="BM176" s="7"/>
      <c r="BN176" s="7"/>
    </row>
    <row r="177" spans="1:66" ht="18" customHeight="1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  <c r="BJ177" s="7"/>
      <c r="BK177" s="7"/>
      <c r="BL177" s="7"/>
      <c r="BM177" s="7"/>
      <c r="BN177" s="7"/>
    </row>
    <row r="178" spans="1:66" ht="18" customHeight="1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  <c r="BI178" s="7"/>
      <c r="BJ178" s="7"/>
      <c r="BK178" s="7"/>
      <c r="BL178" s="7"/>
      <c r="BM178" s="7"/>
      <c r="BN178" s="7"/>
    </row>
    <row r="179" spans="1:66" ht="18" customHeight="1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  <c r="BI179" s="7"/>
      <c r="BJ179" s="7"/>
      <c r="BK179" s="7"/>
      <c r="BL179" s="7"/>
      <c r="BM179" s="7"/>
      <c r="BN179" s="7"/>
    </row>
    <row r="180" spans="1:66" ht="18" customHeight="1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  <c r="BJ180" s="7"/>
      <c r="BK180" s="7"/>
      <c r="BL180" s="7"/>
      <c r="BM180" s="7"/>
      <c r="BN180" s="7"/>
    </row>
    <row r="181" spans="1:66" ht="18" customHeight="1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  <c r="BI181" s="7"/>
      <c r="BJ181" s="7"/>
      <c r="BK181" s="7"/>
      <c r="BL181" s="7"/>
      <c r="BM181" s="7"/>
      <c r="BN181" s="7"/>
    </row>
    <row r="182" spans="1:66" ht="18" customHeight="1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  <c r="BI182" s="7"/>
      <c r="BJ182" s="7"/>
      <c r="BK182" s="7"/>
      <c r="BL182" s="7"/>
      <c r="BM182" s="7"/>
      <c r="BN182" s="7"/>
    </row>
    <row r="183" spans="1:66" ht="18" customHeight="1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  <c r="BI183" s="7"/>
      <c r="BJ183" s="7"/>
      <c r="BK183" s="7"/>
      <c r="BL183" s="7"/>
      <c r="BM183" s="7"/>
      <c r="BN183" s="7"/>
    </row>
    <row r="184" spans="1:66" ht="18" customHeight="1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  <c r="BI184" s="7"/>
      <c r="BJ184" s="7"/>
      <c r="BK184" s="7"/>
      <c r="BL184" s="7"/>
      <c r="BM184" s="7"/>
      <c r="BN184" s="7"/>
    </row>
    <row r="185" spans="1:66" ht="18" customHeight="1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  <c r="BJ185" s="7"/>
      <c r="BK185" s="7"/>
      <c r="BL185" s="7"/>
      <c r="BM185" s="7"/>
      <c r="BN185" s="7"/>
    </row>
    <row r="186" spans="1:66" ht="18" customHeight="1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  <c r="BI186" s="7"/>
      <c r="BJ186" s="7"/>
      <c r="BK186" s="7"/>
      <c r="BL186" s="7"/>
      <c r="BM186" s="7"/>
      <c r="BN186" s="7"/>
    </row>
    <row r="187" spans="1:66" ht="18" customHeight="1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  <c r="BI187" s="7"/>
      <c r="BJ187" s="7"/>
      <c r="BK187" s="7"/>
      <c r="BL187" s="7"/>
      <c r="BM187" s="7"/>
      <c r="BN187" s="7"/>
    </row>
    <row r="188" spans="1:66" ht="18" customHeight="1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  <c r="BI188" s="7"/>
      <c r="BJ188" s="7"/>
      <c r="BK188" s="7"/>
      <c r="BL188" s="7"/>
      <c r="BM188" s="7"/>
      <c r="BN188" s="7"/>
    </row>
    <row r="189" spans="1:66" ht="18" customHeight="1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  <c r="BI189" s="7"/>
      <c r="BJ189" s="7"/>
      <c r="BK189" s="7"/>
      <c r="BL189" s="7"/>
      <c r="BM189" s="7"/>
      <c r="BN189" s="7"/>
    </row>
    <row r="190" spans="1:66" ht="18" customHeight="1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  <c r="BI190" s="7"/>
      <c r="BJ190" s="7"/>
      <c r="BK190" s="7"/>
      <c r="BL190" s="7"/>
      <c r="BM190" s="7"/>
      <c r="BN190" s="7"/>
    </row>
    <row r="191" spans="1:66" ht="18" customHeight="1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  <c r="BI191" s="7"/>
      <c r="BJ191" s="7"/>
      <c r="BK191" s="7"/>
      <c r="BL191" s="7"/>
      <c r="BM191" s="7"/>
      <c r="BN191" s="7"/>
    </row>
    <row r="192" spans="1:66" ht="18" customHeight="1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  <c r="BI192" s="7"/>
      <c r="BJ192" s="7"/>
      <c r="BK192" s="7"/>
      <c r="BL192" s="7"/>
      <c r="BM192" s="7"/>
      <c r="BN192" s="7"/>
    </row>
    <row r="193" spans="1:66" ht="12.7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  <c r="BI193" s="7"/>
      <c r="BJ193" s="7"/>
      <c r="BK193" s="7"/>
      <c r="BL193" s="7"/>
      <c r="BM193" s="7"/>
      <c r="BN193" s="7"/>
    </row>
    <row r="194" spans="1:66" ht="12.7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  <c r="BI194" s="7"/>
      <c r="BJ194" s="7"/>
      <c r="BK194" s="7"/>
      <c r="BL194" s="7"/>
      <c r="BM194" s="7"/>
      <c r="BN194" s="7"/>
    </row>
    <row r="195" spans="1:66" ht="12.7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  <c r="BI195" s="7"/>
      <c r="BJ195" s="7"/>
      <c r="BK195" s="7"/>
      <c r="BL195" s="7"/>
      <c r="BM195" s="7"/>
      <c r="BN195" s="7"/>
    </row>
    <row r="196" spans="1:66" ht="12.7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  <c r="BI196" s="7"/>
      <c r="BJ196" s="7"/>
      <c r="BK196" s="7"/>
      <c r="BL196" s="7"/>
      <c r="BM196" s="7"/>
      <c r="BN196" s="7"/>
    </row>
    <row r="197" spans="1:66" ht="12.7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  <c r="BI197" s="7"/>
      <c r="BJ197" s="7"/>
      <c r="BK197" s="7"/>
      <c r="BL197" s="7"/>
      <c r="BM197" s="7"/>
      <c r="BN197" s="7"/>
    </row>
    <row r="198" spans="1:66" ht="12.7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  <c r="BI198" s="7"/>
      <c r="BJ198" s="7"/>
      <c r="BK198" s="7"/>
      <c r="BL198" s="7"/>
      <c r="BM198" s="7"/>
      <c r="BN198" s="7"/>
    </row>
    <row r="199" spans="1:66" ht="12.7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  <c r="BI199" s="7"/>
      <c r="BJ199" s="7"/>
      <c r="BK199" s="7"/>
      <c r="BL199" s="7"/>
      <c r="BM199" s="7"/>
      <c r="BN199" s="7"/>
    </row>
    <row r="200" spans="1:66" ht="12.7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  <c r="BI200" s="7"/>
      <c r="BJ200" s="7"/>
      <c r="BK200" s="7"/>
      <c r="BL200" s="7"/>
      <c r="BM200" s="7"/>
      <c r="BN200" s="7"/>
    </row>
    <row r="201" spans="1:66" ht="12.7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  <c r="BH201" s="7"/>
      <c r="BI201" s="7"/>
      <c r="BJ201" s="7"/>
      <c r="BK201" s="7"/>
      <c r="BL201" s="7"/>
      <c r="BM201" s="7"/>
      <c r="BN201" s="7"/>
    </row>
    <row r="202" spans="1:66" ht="12.7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  <c r="BH202" s="7"/>
      <c r="BI202" s="7"/>
      <c r="BJ202" s="7"/>
      <c r="BK202" s="7"/>
      <c r="BL202" s="7"/>
      <c r="BM202" s="7"/>
      <c r="BN202" s="7"/>
    </row>
    <row r="203" spans="1:66" ht="12.7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  <c r="BH203" s="7"/>
      <c r="BI203" s="7"/>
      <c r="BJ203" s="7"/>
      <c r="BK203" s="7"/>
      <c r="BL203" s="7"/>
      <c r="BM203" s="7"/>
      <c r="BN203" s="7"/>
    </row>
    <row r="204" spans="1:66" ht="12.7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7"/>
      <c r="BG204" s="7"/>
      <c r="BH204" s="7"/>
      <c r="BI204" s="7"/>
      <c r="BJ204" s="7"/>
      <c r="BK204" s="7"/>
      <c r="BL204" s="7"/>
      <c r="BM204" s="7"/>
      <c r="BN204" s="7"/>
    </row>
    <row r="205" spans="1:66" ht="12.7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  <c r="BH205" s="7"/>
      <c r="BI205" s="7"/>
      <c r="BJ205" s="7"/>
      <c r="BK205" s="7"/>
      <c r="BL205" s="7"/>
      <c r="BM205" s="7"/>
      <c r="BN205" s="7"/>
    </row>
    <row r="206" spans="1:66" ht="12.7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7"/>
      <c r="BH206" s="7"/>
      <c r="BI206" s="7"/>
      <c r="BJ206" s="7"/>
      <c r="BK206" s="7"/>
      <c r="BL206" s="7"/>
      <c r="BM206" s="7"/>
      <c r="BN206" s="7"/>
    </row>
    <row r="207" spans="1:66" ht="12.7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7"/>
      <c r="BH207" s="7"/>
      <c r="BI207" s="7"/>
      <c r="BJ207" s="7"/>
      <c r="BK207" s="7"/>
      <c r="BL207" s="7"/>
      <c r="BM207" s="7"/>
      <c r="BN207" s="7"/>
    </row>
    <row r="208" spans="1:66" ht="12.7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F208" s="7"/>
      <c r="BG208" s="7"/>
      <c r="BH208" s="7"/>
      <c r="BI208" s="7"/>
      <c r="BJ208" s="7"/>
      <c r="BK208" s="7"/>
      <c r="BL208" s="7"/>
      <c r="BM208" s="7"/>
      <c r="BN208" s="7"/>
    </row>
    <row r="209" spans="1:66" ht="12.7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  <c r="BH209" s="7"/>
      <c r="BI209" s="7"/>
      <c r="BJ209" s="7"/>
      <c r="BK209" s="7"/>
      <c r="BL209" s="7"/>
      <c r="BM209" s="7"/>
      <c r="BN209" s="7"/>
    </row>
    <row r="210" spans="1:66" ht="12.7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  <c r="BH210" s="7"/>
      <c r="BI210" s="7"/>
      <c r="BJ210" s="7"/>
      <c r="BK210" s="7"/>
      <c r="BL210" s="7"/>
      <c r="BM210" s="7"/>
      <c r="BN210" s="7"/>
    </row>
    <row r="211" spans="1:66" ht="12.7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7"/>
      <c r="BG211" s="7"/>
      <c r="BH211" s="7"/>
      <c r="BI211" s="7"/>
      <c r="BJ211" s="7"/>
      <c r="BK211" s="7"/>
      <c r="BL211" s="7"/>
      <c r="BM211" s="7"/>
      <c r="BN211" s="7"/>
    </row>
    <row r="212" spans="1:66" ht="12.7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  <c r="BF212" s="7"/>
      <c r="BG212" s="7"/>
      <c r="BH212" s="7"/>
      <c r="BI212" s="7"/>
      <c r="BJ212" s="7"/>
      <c r="BK212" s="7"/>
      <c r="BL212" s="7"/>
      <c r="BM212" s="7"/>
      <c r="BN212" s="7"/>
    </row>
    <row r="213" spans="1:66" ht="12.7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  <c r="BF213" s="7"/>
      <c r="BG213" s="7"/>
      <c r="BH213" s="7"/>
      <c r="BI213" s="7"/>
      <c r="BJ213" s="7"/>
      <c r="BK213" s="7"/>
      <c r="BL213" s="7"/>
      <c r="BM213" s="7"/>
      <c r="BN213" s="7"/>
    </row>
    <row r="214" spans="1:66" ht="12.7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7"/>
      <c r="BF214" s="7"/>
      <c r="BG214" s="7"/>
      <c r="BH214" s="7"/>
      <c r="BI214" s="7"/>
      <c r="BJ214" s="7"/>
      <c r="BK214" s="7"/>
      <c r="BL214" s="7"/>
      <c r="BM214" s="7"/>
      <c r="BN214" s="7"/>
    </row>
    <row r="215" spans="1:66" ht="12.7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  <c r="BE215" s="7"/>
      <c r="BF215" s="7"/>
      <c r="BG215" s="7"/>
      <c r="BH215" s="7"/>
      <c r="BI215" s="7"/>
      <c r="BJ215" s="7"/>
      <c r="BK215" s="7"/>
      <c r="BL215" s="7"/>
      <c r="BM215" s="7"/>
      <c r="BN215" s="7"/>
    </row>
    <row r="216" spans="1:66" ht="12.7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  <c r="BE216" s="7"/>
      <c r="BF216" s="7"/>
      <c r="BG216" s="7"/>
      <c r="BH216" s="7"/>
      <c r="BI216" s="7"/>
      <c r="BJ216" s="7"/>
      <c r="BK216" s="7"/>
      <c r="BL216" s="7"/>
      <c r="BM216" s="7"/>
      <c r="BN216" s="7"/>
    </row>
    <row r="217" spans="1:66" ht="12.7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7"/>
      <c r="BF217" s="7"/>
      <c r="BG217" s="7"/>
      <c r="BH217" s="7"/>
      <c r="BI217" s="7"/>
      <c r="BJ217" s="7"/>
      <c r="BK217" s="7"/>
      <c r="BL217" s="7"/>
      <c r="BM217" s="7"/>
      <c r="BN217" s="7"/>
    </row>
    <row r="218" spans="1:66" ht="12.7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  <c r="BE218" s="7"/>
      <c r="BF218" s="7"/>
      <c r="BG218" s="7"/>
      <c r="BH218" s="7"/>
      <c r="BI218" s="7"/>
      <c r="BJ218" s="7"/>
      <c r="BK218" s="7"/>
      <c r="BL218" s="7"/>
      <c r="BM218" s="7"/>
      <c r="BN218" s="7"/>
    </row>
    <row r="219" spans="1:66" ht="12.7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  <c r="BE219" s="7"/>
      <c r="BF219" s="7"/>
      <c r="BG219" s="7"/>
      <c r="BH219" s="7"/>
      <c r="BI219" s="7"/>
      <c r="BJ219" s="7"/>
      <c r="BK219" s="7"/>
      <c r="BL219" s="7"/>
      <c r="BM219" s="7"/>
      <c r="BN219" s="7"/>
    </row>
    <row r="220" spans="1:66" ht="12.7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7"/>
      <c r="BF220" s="7"/>
      <c r="BG220" s="7"/>
      <c r="BH220" s="7"/>
      <c r="BI220" s="7"/>
      <c r="BJ220" s="7"/>
      <c r="BK220" s="7"/>
      <c r="BL220" s="7"/>
      <c r="BM220" s="7"/>
      <c r="BN220" s="7"/>
    </row>
    <row r="221" spans="1:66" ht="12.7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  <c r="BF221" s="7"/>
      <c r="BG221" s="7"/>
      <c r="BH221" s="7"/>
      <c r="BI221" s="7"/>
      <c r="BJ221" s="7"/>
      <c r="BK221" s="7"/>
      <c r="BL221" s="7"/>
      <c r="BM221" s="7"/>
      <c r="BN221" s="7"/>
    </row>
    <row r="222" spans="1:66" ht="12.7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  <c r="BF222" s="7"/>
      <c r="BG222" s="7"/>
      <c r="BH222" s="7"/>
      <c r="BI222" s="7"/>
      <c r="BJ222" s="7"/>
      <c r="BK222" s="7"/>
      <c r="BL222" s="7"/>
      <c r="BM222" s="7"/>
      <c r="BN222" s="7"/>
    </row>
    <row r="223" spans="1:66" ht="12.7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  <c r="BH223" s="7"/>
      <c r="BI223" s="7"/>
      <c r="BJ223" s="7"/>
      <c r="BK223" s="7"/>
      <c r="BL223" s="7"/>
      <c r="BM223" s="7"/>
      <c r="BN223" s="7"/>
    </row>
    <row r="224" spans="1:66" ht="12.7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  <c r="BH224" s="7"/>
      <c r="BI224" s="7"/>
      <c r="BJ224" s="7"/>
      <c r="BK224" s="7"/>
      <c r="BL224" s="7"/>
      <c r="BM224" s="7"/>
      <c r="BN224" s="7"/>
    </row>
    <row r="225" spans="1:66" ht="12.7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  <c r="BH225" s="7"/>
      <c r="BI225" s="7"/>
      <c r="BJ225" s="7"/>
      <c r="BK225" s="7"/>
      <c r="BL225" s="7"/>
      <c r="BM225" s="7"/>
      <c r="BN225" s="7"/>
    </row>
    <row r="226" spans="1:66" ht="12.7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  <c r="BF226" s="7"/>
      <c r="BG226" s="7"/>
      <c r="BH226" s="7"/>
      <c r="BI226" s="7"/>
      <c r="BJ226" s="7"/>
      <c r="BK226" s="7"/>
      <c r="BL226" s="7"/>
      <c r="BM226" s="7"/>
      <c r="BN226" s="7"/>
    </row>
    <row r="227" spans="1:66" ht="12.7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  <c r="BH227" s="7"/>
      <c r="BI227" s="7"/>
      <c r="BJ227" s="7"/>
      <c r="BK227" s="7"/>
      <c r="BL227" s="7"/>
      <c r="BM227" s="7"/>
      <c r="BN227" s="7"/>
    </row>
    <row r="228" spans="1:66" ht="12.7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  <c r="BF228" s="7"/>
      <c r="BG228" s="7"/>
      <c r="BH228" s="7"/>
      <c r="BI228" s="7"/>
      <c r="BJ228" s="7"/>
      <c r="BK228" s="7"/>
      <c r="BL228" s="7"/>
      <c r="BM228" s="7"/>
      <c r="BN228" s="7"/>
    </row>
    <row r="229" spans="1:66" ht="12.7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F229" s="7"/>
      <c r="BG229" s="7"/>
      <c r="BH229" s="7"/>
      <c r="BI229" s="7"/>
      <c r="BJ229" s="7"/>
      <c r="BK229" s="7"/>
      <c r="BL229" s="7"/>
      <c r="BM229" s="7"/>
      <c r="BN229" s="7"/>
    </row>
    <row r="230" spans="1:66" ht="12.7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  <c r="BF230" s="7"/>
      <c r="BG230" s="7"/>
      <c r="BH230" s="7"/>
      <c r="BI230" s="7"/>
      <c r="BJ230" s="7"/>
      <c r="BK230" s="7"/>
      <c r="BL230" s="7"/>
      <c r="BM230" s="7"/>
      <c r="BN230" s="7"/>
    </row>
    <row r="231" spans="1:66" ht="12.7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7"/>
      <c r="BF231" s="7"/>
      <c r="BG231" s="7"/>
      <c r="BH231" s="7"/>
      <c r="BI231" s="7"/>
      <c r="BJ231" s="7"/>
      <c r="BK231" s="7"/>
      <c r="BL231" s="7"/>
      <c r="BM231" s="7"/>
      <c r="BN231" s="7"/>
    </row>
    <row r="232" spans="1:66" ht="12.7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  <c r="BH232" s="7"/>
      <c r="BI232" s="7"/>
      <c r="BJ232" s="7"/>
      <c r="BK232" s="7"/>
      <c r="BL232" s="7"/>
      <c r="BM232" s="7"/>
      <c r="BN232" s="7"/>
    </row>
    <row r="233" spans="1:66" ht="12.7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  <c r="BF233" s="7"/>
      <c r="BG233" s="7"/>
      <c r="BH233" s="7"/>
      <c r="BI233" s="7"/>
      <c r="BJ233" s="7"/>
      <c r="BK233" s="7"/>
      <c r="BL233" s="7"/>
      <c r="BM233" s="7"/>
      <c r="BN233" s="7"/>
    </row>
    <row r="234" spans="1:66" ht="12.7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  <c r="BF234" s="7"/>
      <c r="BG234" s="7"/>
      <c r="BH234" s="7"/>
      <c r="BI234" s="7"/>
      <c r="BJ234" s="7"/>
      <c r="BK234" s="7"/>
      <c r="BL234" s="7"/>
      <c r="BM234" s="7"/>
      <c r="BN234" s="7"/>
    </row>
    <row r="235" spans="1:66" ht="12.7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  <c r="BF235" s="7"/>
      <c r="BG235" s="7"/>
      <c r="BH235" s="7"/>
      <c r="BI235" s="7"/>
      <c r="BJ235" s="7"/>
      <c r="BK235" s="7"/>
      <c r="BL235" s="7"/>
      <c r="BM235" s="7"/>
      <c r="BN235" s="7"/>
    </row>
    <row r="236" spans="1:66" ht="12.7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  <c r="BF236" s="7"/>
      <c r="BG236" s="7"/>
      <c r="BH236" s="7"/>
      <c r="BI236" s="7"/>
      <c r="BJ236" s="7"/>
      <c r="BK236" s="7"/>
      <c r="BL236" s="7"/>
      <c r="BM236" s="7"/>
      <c r="BN236" s="7"/>
    </row>
  </sheetData>
  <printOptions horizontalCentered="1" verticalCentered="1"/>
  <pageMargins left="0" right="0" top="0.64" bottom="0.75" header="0.15748031496062992" footer="0.15748031496062992"/>
  <pageSetup blackAndWhite="1" horizontalDpi="300" verticalDpi="300" orientation="portrait" paperSize="9" scale="70" r:id="rId1"/>
  <headerFooter alignWithMargins="0">
    <oddHeader>&amp;C&amp;"Times New Roman CE,Normál"&amp;12&amp;P/&amp;N
Önkormányzati kiadások&amp;R&amp;"Times New Roman CE,Normál"&amp;12 4. sz. melléklet
58/2003.(XII.17.) sz.önk. rendelethez 
( ezer ft-ban)</oddHeader>
    <oddFooter>&amp;L&amp;"Times New Roman CE,Normál"&amp;12
&amp;D / &amp;T
Kapossy Béláné&amp;C&amp;"Times New Roman CE,Normál"&amp;12&amp;F.xls/&amp;A/Ráczné&amp;R&amp;"Times New Roman CE,Normál"&amp;12................../................oldal</oddFooter>
  </headerFooter>
  <rowBreaks count="2" manualBreakCount="2">
    <brk id="57" max="255" man="1"/>
    <brk id="112" max="53" man="1"/>
  </rowBreaks>
  <colBreaks count="5" manualBreakCount="5">
    <brk id="9" max="65535" man="1"/>
    <brk id="18" max="65535" man="1"/>
    <brk id="27" max="65535" man="1"/>
    <brk id="36" max="65535" man="1"/>
    <brk id="4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V334"/>
  <sheetViews>
    <sheetView view="pageBreakPreview" zoomScale="75" zoomScaleNormal="75" zoomScaleSheetLayoutView="75" workbookViewId="0" topLeftCell="A95">
      <selection activeCell="C30" sqref="C30"/>
    </sheetView>
  </sheetViews>
  <sheetFormatPr defaultColWidth="9.140625" defaultRowHeight="12.75"/>
  <cols>
    <col min="1" max="1" width="4.421875" style="0" customWidth="1"/>
    <col min="2" max="2" width="7.8515625" style="0" customWidth="1"/>
    <col min="3" max="3" width="75.8515625" style="0" customWidth="1"/>
    <col min="6" max="6" width="8.140625" style="0" customWidth="1"/>
    <col min="7" max="9" width="8.00390625" style="0" customWidth="1"/>
    <col min="10" max="10" width="9.00390625" style="0" customWidth="1"/>
    <col min="11" max="11" width="8.421875" style="0" customWidth="1"/>
    <col min="12" max="12" width="8.140625" style="0" customWidth="1"/>
    <col min="13" max="13" width="8.00390625" style="0" customWidth="1"/>
    <col min="14" max="14" width="7.8515625" style="0" customWidth="1"/>
    <col min="15" max="15" width="7.00390625" style="0" customWidth="1"/>
    <col min="16" max="17" width="8.28125" style="0" customWidth="1"/>
    <col min="18" max="18" width="6.57421875" style="0" customWidth="1"/>
    <col min="19" max="19" width="0.71875" style="0" customWidth="1"/>
    <col min="20" max="20" width="28.57421875" style="0" customWidth="1"/>
  </cols>
  <sheetData>
    <row r="1" spans="1:22" ht="15.75" customHeight="1">
      <c r="A1" s="403" t="s">
        <v>501</v>
      </c>
      <c r="B1" s="403" t="s">
        <v>501</v>
      </c>
      <c r="C1" s="403" t="s">
        <v>501</v>
      </c>
      <c r="D1" s="404" t="s">
        <v>501</v>
      </c>
      <c r="E1" s="405"/>
      <c r="F1" s="406"/>
      <c r="G1" s="509" t="s">
        <v>831</v>
      </c>
      <c r="H1" s="510"/>
      <c r="I1" s="510"/>
      <c r="J1" s="510"/>
      <c r="K1" s="510"/>
      <c r="L1" s="510"/>
      <c r="M1" s="510"/>
      <c r="N1" s="510"/>
      <c r="O1" s="510"/>
      <c r="P1" s="510"/>
      <c r="Q1" s="510"/>
      <c r="R1" s="511"/>
      <c r="S1" s="246"/>
      <c r="T1" s="410"/>
      <c r="U1" s="74"/>
      <c r="V1" s="74"/>
    </row>
    <row r="2" spans="1:22" ht="15.75" customHeight="1">
      <c r="A2" s="411" t="s">
        <v>767</v>
      </c>
      <c r="B2" s="411" t="s">
        <v>832</v>
      </c>
      <c r="C2" s="411" t="s">
        <v>852</v>
      </c>
      <c r="D2" s="512" t="s">
        <v>853</v>
      </c>
      <c r="E2" s="513"/>
      <c r="F2" s="514"/>
      <c r="G2" s="412" t="s">
        <v>768</v>
      </c>
      <c r="H2" s="413"/>
      <c r="I2" s="413"/>
      <c r="J2" s="412" t="s">
        <v>770</v>
      </c>
      <c r="K2" s="413"/>
      <c r="L2" s="413"/>
      <c r="M2" s="412" t="s">
        <v>807</v>
      </c>
      <c r="N2" s="413"/>
      <c r="O2" s="413"/>
      <c r="P2" s="412" t="s">
        <v>772</v>
      </c>
      <c r="Q2" s="413"/>
      <c r="R2" s="413"/>
      <c r="S2" s="246"/>
      <c r="T2" s="414"/>
      <c r="U2" s="74"/>
      <c r="V2" s="74"/>
    </row>
    <row r="3" spans="1:22" ht="15.75" customHeight="1">
      <c r="A3" s="411" t="s">
        <v>773</v>
      </c>
      <c r="B3" s="411" t="s">
        <v>835</v>
      </c>
      <c r="C3" s="415"/>
      <c r="D3" s="515" t="s">
        <v>844</v>
      </c>
      <c r="E3" s="516"/>
      <c r="F3" s="517"/>
      <c r="G3" s="407" t="s">
        <v>127</v>
      </c>
      <c r="H3" s="408"/>
      <c r="I3" s="409"/>
      <c r="J3" s="407" t="s">
        <v>819</v>
      </c>
      <c r="K3" s="408"/>
      <c r="L3" s="409"/>
      <c r="M3" s="407" t="s">
        <v>854</v>
      </c>
      <c r="N3" s="408"/>
      <c r="O3" s="409"/>
      <c r="P3" s="407" t="s">
        <v>855</v>
      </c>
      <c r="Q3" s="408"/>
      <c r="R3" s="409"/>
      <c r="S3" s="246"/>
      <c r="T3" s="414" t="s">
        <v>850</v>
      </c>
      <c r="U3" s="74"/>
      <c r="V3" s="74"/>
    </row>
    <row r="4" spans="1:22" ht="15.75" customHeight="1">
      <c r="A4" s="411" t="s">
        <v>501</v>
      </c>
      <c r="B4" s="411" t="s">
        <v>773</v>
      </c>
      <c r="C4" s="411"/>
      <c r="D4" s="416" t="s">
        <v>533</v>
      </c>
      <c r="E4" s="416" t="s">
        <v>904</v>
      </c>
      <c r="F4" s="416" t="s">
        <v>494</v>
      </c>
      <c r="G4" s="416" t="s">
        <v>533</v>
      </c>
      <c r="H4" s="416" t="s">
        <v>904</v>
      </c>
      <c r="I4" s="416" t="s">
        <v>494</v>
      </c>
      <c r="J4" s="416" t="s">
        <v>533</v>
      </c>
      <c r="K4" s="416" t="s">
        <v>904</v>
      </c>
      <c r="L4" s="416" t="s">
        <v>494</v>
      </c>
      <c r="M4" s="416" t="s">
        <v>533</v>
      </c>
      <c r="N4" s="416" t="s">
        <v>904</v>
      </c>
      <c r="O4" s="416" t="s">
        <v>494</v>
      </c>
      <c r="P4" s="416" t="s">
        <v>533</v>
      </c>
      <c r="Q4" s="416" t="s">
        <v>904</v>
      </c>
      <c r="R4" s="416" t="s">
        <v>494</v>
      </c>
      <c r="S4" s="246"/>
      <c r="T4" s="414"/>
      <c r="U4" s="74"/>
      <c r="V4" s="74"/>
    </row>
    <row r="5" spans="1:22" ht="15.75" customHeight="1">
      <c r="A5" s="417"/>
      <c r="B5" s="418"/>
      <c r="C5" s="419"/>
      <c r="D5" s="420" t="s">
        <v>500</v>
      </c>
      <c r="E5" s="420" t="s">
        <v>500</v>
      </c>
      <c r="F5" s="420" t="s">
        <v>497</v>
      </c>
      <c r="G5" s="420" t="s">
        <v>500</v>
      </c>
      <c r="H5" s="420" t="s">
        <v>500</v>
      </c>
      <c r="I5" s="420" t="s">
        <v>497</v>
      </c>
      <c r="J5" s="420" t="s">
        <v>500</v>
      </c>
      <c r="K5" s="420" t="s">
        <v>500</v>
      </c>
      <c r="L5" s="420" t="s">
        <v>497</v>
      </c>
      <c r="M5" s="420" t="s">
        <v>500</v>
      </c>
      <c r="N5" s="420" t="s">
        <v>500</v>
      </c>
      <c r="O5" s="420" t="s">
        <v>497</v>
      </c>
      <c r="P5" s="420" t="s">
        <v>500</v>
      </c>
      <c r="Q5" s="420" t="s">
        <v>500</v>
      </c>
      <c r="R5" s="420" t="s">
        <v>497</v>
      </c>
      <c r="S5" s="246"/>
      <c r="T5" s="421"/>
      <c r="U5" s="74"/>
      <c r="V5" s="74"/>
    </row>
    <row r="6" spans="1:22" ht="15.75" customHeight="1">
      <c r="A6" s="236" t="s">
        <v>836</v>
      </c>
      <c r="B6" s="422" t="s">
        <v>51</v>
      </c>
      <c r="C6" s="518" t="s">
        <v>856</v>
      </c>
      <c r="D6" s="519"/>
      <c r="E6" s="519"/>
      <c r="F6" s="519"/>
      <c r="G6" s="519"/>
      <c r="H6" s="519"/>
      <c r="I6" s="519"/>
      <c r="J6" s="519"/>
      <c r="K6" s="519"/>
      <c r="L6" s="519"/>
      <c r="M6" s="519"/>
      <c r="N6" s="519"/>
      <c r="O6" s="519"/>
      <c r="P6" s="519"/>
      <c r="Q6" s="519"/>
      <c r="R6" s="519"/>
      <c r="S6" s="519"/>
      <c r="T6" s="519"/>
      <c r="U6" s="74"/>
      <c r="V6" s="74"/>
    </row>
    <row r="7" spans="1:22" ht="15.75" customHeight="1">
      <c r="A7" s="217"/>
      <c r="B7" s="422" t="s">
        <v>52</v>
      </c>
      <c r="C7" s="247" t="s">
        <v>857</v>
      </c>
      <c r="D7" s="217">
        <v>11000</v>
      </c>
      <c r="E7" s="218">
        <f>(D7+F7)</f>
        <v>11000</v>
      </c>
      <c r="F7" s="217">
        <v>0</v>
      </c>
      <c r="G7" s="338">
        <v>0</v>
      </c>
      <c r="H7" s="218">
        <f>(G7+I7)</f>
        <v>0</v>
      </c>
      <c r="I7" s="247">
        <v>0</v>
      </c>
      <c r="J7" s="217">
        <v>0</v>
      </c>
      <c r="K7" s="218">
        <f>(J7+L7)</f>
        <v>0</v>
      </c>
      <c r="L7" s="217">
        <v>0</v>
      </c>
      <c r="M7" s="217">
        <v>11000</v>
      </c>
      <c r="N7" s="218">
        <f>(M7+O7)</f>
        <v>11000</v>
      </c>
      <c r="O7" s="338">
        <v>0</v>
      </c>
      <c r="P7" s="218">
        <f>(D7-J7-M7-G7)</f>
        <v>0</v>
      </c>
      <c r="Q7" s="218">
        <f>(E7-K7-N7-H7)</f>
        <v>0</v>
      </c>
      <c r="R7" s="218">
        <f>(F7-L7-O7-I7)</f>
        <v>0</v>
      </c>
      <c r="S7" s="246"/>
      <c r="T7" s="217"/>
      <c r="U7" s="74"/>
      <c r="V7" s="74"/>
    </row>
    <row r="8" spans="1:22" ht="15.75" customHeight="1">
      <c r="A8" s="219"/>
      <c r="B8" s="423" t="s">
        <v>53</v>
      </c>
      <c r="C8" s="494" t="s">
        <v>858</v>
      </c>
      <c r="D8" s="219"/>
      <c r="E8" s="222"/>
      <c r="F8" s="219"/>
      <c r="G8" s="339"/>
      <c r="H8" s="222"/>
      <c r="I8" s="425"/>
      <c r="J8" s="219"/>
      <c r="K8" s="222"/>
      <c r="L8" s="219"/>
      <c r="M8" s="219"/>
      <c r="N8" s="222"/>
      <c r="O8" s="339"/>
      <c r="P8" s="222"/>
      <c r="Q8" s="222"/>
      <c r="R8" s="222"/>
      <c r="S8" s="350"/>
      <c r="T8" s="219"/>
      <c r="U8" s="74"/>
      <c r="V8" s="74"/>
    </row>
    <row r="9" spans="1:22" ht="15.75" customHeight="1">
      <c r="A9" s="219"/>
      <c r="B9" s="423" t="s">
        <v>501</v>
      </c>
      <c r="C9" s="494" t="s">
        <v>263</v>
      </c>
      <c r="D9" s="219"/>
      <c r="E9" s="222"/>
      <c r="F9" s="219"/>
      <c r="G9" s="339"/>
      <c r="H9" s="222"/>
      <c r="I9" s="425"/>
      <c r="J9" s="219"/>
      <c r="K9" s="222"/>
      <c r="L9" s="219"/>
      <c r="M9" s="219"/>
      <c r="N9" s="222"/>
      <c r="O9" s="339"/>
      <c r="P9" s="222"/>
      <c r="Q9" s="222"/>
      <c r="R9" s="222"/>
      <c r="S9" s="350"/>
      <c r="T9" s="219"/>
      <c r="U9" s="74"/>
      <c r="V9" s="74"/>
    </row>
    <row r="10" spans="1:22" ht="15.75" customHeight="1">
      <c r="A10" s="219"/>
      <c r="B10" s="220"/>
      <c r="C10" s="425" t="s">
        <v>624</v>
      </c>
      <c r="D10" s="425">
        <v>93</v>
      </c>
      <c r="E10" s="222">
        <f aca="true" t="shared" si="0" ref="E10:E23">(D10+F10)</f>
        <v>93</v>
      </c>
      <c r="F10" s="425">
        <v>0</v>
      </c>
      <c r="G10" s="350">
        <v>0</v>
      </c>
      <c r="H10" s="222">
        <f aca="true" t="shared" si="1" ref="H10:H30">(G10+I10)</f>
        <v>0</v>
      </c>
      <c r="I10" s="425">
        <v>0</v>
      </c>
      <c r="J10" s="425">
        <v>0</v>
      </c>
      <c r="K10" s="222">
        <f>(J10+L10)</f>
        <v>0</v>
      </c>
      <c r="L10" s="425">
        <v>0</v>
      </c>
      <c r="M10" s="425">
        <v>93</v>
      </c>
      <c r="N10" s="222">
        <f aca="true" t="shared" si="2" ref="N10:N23">(M10+O10)</f>
        <v>93</v>
      </c>
      <c r="O10" s="350">
        <v>0</v>
      </c>
      <c r="P10" s="222">
        <f aca="true" t="shared" si="3" ref="P10:P30">(D10-J10-M10-G10)</f>
        <v>0</v>
      </c>
      <c r="Q10" s="222">
        <f aca="true" t="shared" si="4" ref="Q10:Q30">(E10-K10-N10-H10)</f>
        <v>0</v>
      </c>
      <c r="R10" s="222">
        <f aca="true" t="shared" si="5" ref="R10:R30">(F10-L10-O10-I10)</f>
        <v>0</v>
      </c>
      <c r="S10" s="350"/>
      <c r="T10" s="219"/>
      <c r="U10" s="91"/>
      <c r="V10" s="74"/>
    </row>
    <row r="11" spans="1:22" ht="15.75" customHeight="1">
      <c r="A11" s="219"/>
      <c r="B11" s="220"/>
      <c r="C11" s="425" t="s">
        <v>265</v>
      </c>
      <c r="D11" s="425">
        <v>3927</v>
      </c>
      <c r="E11" s="222">
        <f t="shared" si="0"/>
        <v>3927</v>
      </c>
      <c r="F11" s="425">
        <v>0</v>
      </c>
      <c r="G11" s="350">
        <v>0</v>
      </c>
      <c r="H11" s="222">
        <f t="shared" si="1"/>
        <v>0</v>
      </c>
      <c r="I11" s="425">
        <v>0</v>
      </c>
      <c r="J11" s="425">
        <v>0</v>
      </c>
      <c r="K11" s="222">
        <f>(J11+L11)</f>
        <v>0</v>
      </c>
      <c r="L11" s="425">
        <v>0</v>
      </c>
      <c r="M11" s="425">
        <v>3927</v>
      </c>
      <c r="N11" s="222">
        <f t="shared" si="2"/>
        <v>3927</v>
      </c>
      <c r="O11" s="350">
        <v>0</v>
      </c>
      <c r="P11" s="222">
        <f t="shared" si="3"/>
        <v>0</v>
      </c>
      <c r="Q11" s="222">
        <f t="shared" si="4"/>
        <v>0</v>
      </c>
      <c r="R11" s="222">
        <f t="shared" si="5"/>
        <v>0</v>
      </c>
      <c r="S11" s="350"/>
      <c r="T11" s="219"/>
      <c r="U11" s="91"/>
      <c r="V11" s="74"/>
    </row>
    <row r="12" spans="1:22" ht="15.75" customHeight="1">
      <c r="A12" s="219"/>
      <c r="B12" s="220" t="s">
        <v>76</v>
      </c>
      <c r="C12" s="425" t="s">
        <v>226</v>
      </c>
      <c r="D12" s="219">
        <v>11780</v>
      </c>
      <c r="E12" s="222">
        <f t="shared" si="0"/>
        <v>11780</v>
      </c>
      <c r="F12" s="425">
        <v>0</v>
      </c>
      <c r="G12" s="350">
        <v>0</v>
      </c>
      <c r="H12" s="222">
        <f t="shared" si="1"/>
        <v>0</v>
      </c>
      <c r="I12" s="425">
        <v>0</v>
      </c>
      <c r="J12" s="219">
        <v>0</v>
      </c>
      <c r="K12" s="222">
        <f>(J12+L12)</f>
        <v>0</v>
      </c>
      <c r="L12" s="219">
        <v>0</v>
      </c>
      <c r="M12" s="219">
        <v>11780</v>
      </c>
      <c r="N12" s="222">
        <f t="shared" si="2"/>
        <v>11780</v>
      </c>
      <c r="O12" s="350">
        <v>0</v>
      </c>
      <c r="P12" s="222">
        <f t="shared" si="3"/>
        <v>0</v>
      </c>
      <c r="Q12" s="222">
        <f t="shared" si="4"/>
        <v>0</v>
      </c>
      <c r="R12" s="222">
        <f t="shared" si="5"/>
        <v>0</v>
      </c>
      <c r="S12" s="350"/>
      <c r="T12" s="219"/>
      <c r="U12" s="74"/>
      <c r="V12" s="74"/>
    </row>
    <row r="13" spans="1:22" ht="33.75" customHeight="1">
      <c r="A13" s="219"/>
      <c r="B13" s="485" t="s">
        <v>625</v>
      </c>
      <c r="C13" s="495" t="s">
        <v>347</v>
      </c>
      <c r="D13" s="219">
        <v>200</v>
      </c>
      <c r="E13" s="222">
        <f t="shared" si="0"/>
        <v>200</v>
      </c>
      <c r="F13" s="425">
        <v>0</v>
      </c>
      <c r="G13" s="350">
        <v>0</v>
      </c>
      <c r="H13" s="222">
        <f t="shared" si="1"/>
        <v>0</v>
      </c>
      <c r="I13" s="425">
        <v>0</v>
      </c>
      <c r="J13" s="219">
        <v>0</v>
      </c>
      <c r="K13" s="222">
        <f aca="true" t="shared" si="6" ref="K13:K30">(J13+L13)</f>
        <v>0</v>
      </c>
      <c r="L13" s="219">
        <v>0</v>
      </c>
      <c r="M13" s="219">
        <v>200</v>
      </c>
      <c r="N13" s="222">
        <f t="shared" si="2"/>
        <v>200</v>
      </c>
      <c r="O13" s="350">
        <v>0</v>
      </c>
      <c r="P13" s="222">
        <f t="shared" si="3"/>
        <v>0</v>
      </c>
      <c r="Q13" s="222">
        <f t="shared" si="4"/>
        <v>0</v>
      </c>
      <c r="R13" s="222">
        <f t="shared" si="5"/>
        <v>0</v>
      </c>
      <c r="S13" s="350"/>
      <c r="T13" s="219"/>
      <c r="U13" s="74"/>
      <c r="V13" s="74"/>
    </row>
    <row r="14" spans="1:22" ht="15.75" customHeight="1">
      <c r="A14" s="219"/>
      <c r="B14" s="220" t="s">
        <v>627</v>
      </c>
      <c r="C14" s="425" t="s">
        <v>266</v>
      </c>
      <c r="D14" s="219">
        <v>1500</v>
      </c>
      <c r="E14" s="222">
        <f t="shared" si="0"/>
        <v>1500</v>
      </c>
      <c r="F14" s="425">
        <v>0</v>
      </c>
      <c r="G14" s="350">
        <v>0</v>
      </c>
      <c r="H14" s="222">
        <f t="shared" si="1"/>
        <v>0</v>
      </c>
      <c r="I14" s="425">
        <v>0</v>
      </c>
      <c r="J14" s="219">
        <v>0</v>
      </c>
      <c r="K14" s="222">
        <f t="shared" si="6"/>
        <v>0</v>
      </c>
      <c r="L14" s="219">
        <v>0</v>
      </c>
      <c r="M14" s="219">
        <v>1500</v>
      </c>
      <c r="N14" s="222">
        <f t="shared" si="2"/>
        <v>1500</v>
      </c>
      <c r="O14" s="350">
        <v>0</v>
      </c>
      <c r="P14" s="222">
        <f t="shared" si="3"/>
        <v>0</v>
      </c>
      <c r="Q14" s="222">
        <f t="shared" si="4"/>
        <v>0</v>
      </c>
      <c r="R14" s="222">
        <f t="shared" si="5"/>
        <v>0</v>
      </c>
      <c r="S14" s="350"/>
      <c r="T14" s="219"/>
      <c r="U14" s="74"/>
      <c r="V14" s="74"/>
    </row>
    <row r="15" spans="1:22" ht="15.75" customHeight="1">
      <c r="A15" s="219"/>
      <c r="B15" s="220" t="s">
        <v>672</v>
      </c>
      <c r="C15" s="425" t="s">
        <v>267</v>
      </c>
      <c r="D15" s="219">
        <v>250</v>
      </c>
      <c r="E15" s="222">
        <f t="shared" si="0"/>
        <v>250</v>
      </c>
      <c r="F15" s="425">
        <v>0</v>
      </c>
      <c r="G15" s="350">
        <v>0</v>
      </c>
      <c r="H15" s="222">
        <f t="shared" si="1"/>
        <v>0</v>
      </c>
      <c r="I15" s="425">
        <v>0</v>
      </c>
      <c r="J15" s="219">
        <v>0</v>
      </c>
      <c r="K15" s="222">
        <f t="shared" si="6"/>
        <v>0</v>
      </c>
      <c r="L15" s="219">
        <v>0</v>
      </c>
      <c r="M15" s="219">
        <v>250</v>
      </c>
      <c r="N15" s="222">
        <f t="shared" si="2"/>
        <v>250</v>
      </c>
      <c r="O15" s="350">
        <v>0</v>
      </c>
      <c r="P15" s="222">
        <f t="shared" si="3"/>
        <v>0</v>
      </c>
      <c r="Q15" s="222">
        <f t="shared" si="4"/>
        <v>0</v>
      </c>
      <c r="R15" s="222">
        <f t="shared" si="5"/>
        <v>0</v>
      </c>
      <c r="S15" s="350"/>
      <c r="T15" s="219"/>
      <c r="U15" s="74"/>
      <c r="V15" s="74"/>
    </row>
    <row r="16" spans="1:22" ht="15.75" customHeight="1">
      <c r="A16" s="219"/>
      <c r="B16" s="220" t="s">
        <v>681</v>
      </c>
      <c r="C16" s="350" t="s">
        <v>380</v>
      </c>
      <c r="D16" s="219">
        <v>500</v>
      </c>
      <c r="E16" s="222">
        <f t="shared" si="0"/>
        <v>500</v>
      </c>
      <c r="F16" s="425">
        <v>0</v>
      </c>
      <c r="G16" s="350">
        <v>0</v>
      </c>
      <c r="H16" s="222">
        <f t="shared" si="1"/>
        <v>0</v>
      </c>
      <c r="I16" s="425">
        <v>0</v>
      </c>
      <c r="J16" s="219">
        <v>0</v>
      </c>
      <c r="K16" s="222">
        <f t="shared" si="6"/>
        <v>0</v>
      </c>
      <c r="L16" s="219">
        <v>0</v>
      </c>
      <c r="M16" s="219">
        <v>500</v>
      </c>
      <c r="N16" s="222">
        <f t="shared" si="2"/>
        <v>500</v>
      </c>
      <c r="O16" s="350">
        <v>0</v>
      </c>
      <c r="P16" s="222">
        <f t="shared" si="3"/>
        <v>0</v>
      </c>
      <c r="Q16" s="222">
        <f t="shared" si="4"/>
        <v>0</v>
      </c>
      <c r="R16" s="222">
        <f t="shared" si="5"/>
        <v>0</v>
      </c>
      <c r="S16" s="350"/>
      <c r="T16" s="219"/>
      <c r="U16" s="74"/>
      <c r="V16" s="74"/>
    </row>
    <row r="17" spans="1:22" ht="15.75" customHeight="1">
      <c r="A17" s="219"/>
      <c r="B17" s="220" t="s">
        <v>682</v>
      </c>
      <c r="C17" s="350" t="s">
        <v>381</v>
      </c>
      <c r="D17" s="219">
        <v>200</v>
      </c>
      <c r="E17" s="222">
        <f t="shared" si="0"/>
        <v>200</v>
      </c>
      <c r="F17" s="425">
        <v>0</v>
      </c>
      <c r="G17" s="350">
        <v>0</v>
      </c>
      <c r="H17" s="222">
        <f t="shared" si="1"/>
        <v>0</v>
      </c>
      <c r="I17" s="425">
        <v>0</v>
      </c>
      <c r="J17" s="219">
        <v>0</v>
      </c>
      <c r="K17" s="222">
        <f t="shared" si="6"/>
        <v>0</v>
      </c>
      <c r="L17" s="219">
        <v>0</v>
      </c>
      <c r="M17" s="219">
        <v>200</v>
      </c>
      <c r="N17" s="222">
        <f t="shared" si="2"/>
        <v>200</v>
      </c>
      <c r="O17" s="350">
        <v>0</v>
      </c>
      <c r="P17" s="222">
        <f t="shared" si="3"/>
        <v>0</v>
      </c>
      <c r="Q17" s="222">
        <f t="shared" si="4"/>
        <v>0</v>
      </c>
      <c r="R17" s="222">
        <f t="shared" si="5"/>
        <v>0</v>
      </c>
      <c r="S17" s="350"/>
      <c r="T17" s="219"/>
      <c r="U17" s="74"/>
      <c r="V17" s="74"/>
    </row>
    <row r="18" spans="1:22" ht="15.75" customHeight="1">
      <c r="A18" s="219"/>
      <c r="B18" s="220" t="s">
        <v>683</v>
      </c>
      <c r="C18" s="350" t="s">
        <v>169</v>
      </c>
      <c r="D18" s="219">
        <v>300</v>
      </c>
      <c r="E18" s="222">
        <f t="shared" si="0"/>
        <v>300</v>
      </c>
      <c r="F18" s="425">
        <v>0</v>
      </c>
      <c r="G18" s="350">
        <v>0</v>
      </c>
      <c r="H18" s="222">
        <f t="shared" si="1"/>
        <v>0</v>
      </c>
      <c r="I18" s="425">
        <v>0</v>
      </c>
      <c r="J18" s="219">
        <v>0</v>
      </c>
      <c r="K18" s="222">
        <f t="shared" si="6"/>
        <v>0</v>
      </c>
      <c r="L18" s="219">
        <v>0</v>
      </c>
      <c r="M18" s="219">
        <v>300</v>
      </c>
      <c r="N18" s="222">
        <f t="shared" si="2"/>
        <v>300</v>
      </c>
      <c r="O18" s="350">
        <v>0</v>
      </c>
      <c r="P18" s="222">
        <f t="shared" si="3"/>
        <v>0</v>
      </c>
      <c r="Q18" s="222">
        <f t="shared" si="4"/>
        <v>0</v>
      </c>
      <c r="R18" s="222">
        <f t="shared" si="5"/>
        <v>0</v>
      </c>
      <c r="S18" s="350"/>
      <c r="T18" s="219"/>
      <c r="U18" s="74"/>
      <c r="V18" s="74"/>
    </row>
    <row r="19" spans="1:22" ht="15.75" customHeight="1">
      <c r="A19" s="219"/>
      <c r="B19" s="220" t="s">
        <v>41</v>
      </c>
      <c r="C19" s="350" t="s">
        <v>594</v>
      </c>
      <c r="D19" s="219">
        <v>24713</v>
      </c>
      <c r="E19" s="222">
        <f t="shared" si="0"/>
        <v>24713</v>
      </c>
      <c r="F19" s="425">
        <v>0</v>
      </c>
      <c r="G19" s="350">
        <v>0</v>
      </c>
      <c r="H19" s="222">
        <f t="shared" si="1"/>
        <v>0</v>
      </c>
      <c r="I19" s="425">
        <v>0</v>
      </c>
      <c r="J19" s="219">
        <v>0</v>
      </c>
      <c r="K19" s="222">
        <f t="shared" si="6"/>
        <v>0</v>
      </c>
      <c r="L19" s="219">
        <v>0</v>
      </c>
      <c r="M19" s="219">
        <v>24713</v>
      </c>
      <c r="N19" s="222">
        <f t="shared" si="2"/>
        <v>24713</v>
      </c>
      <c r="O19" s="350">
        <v>0</v>
      </c>
      <c r="P19" s="222">
        <f t="shared" si="3"/>
        <v>0</v>
      </c>
      <c r="Q19" s="222">
        <f t="shared" si="4"/>
        <v>0</v>
      </c>
      <c r="R19" s="222">
        <f t="shared" si="5"/>
        <v>0</v>
      </c>
      <c r="S19" s="350"/>
      <c r="T19" s="219"/>
      <c r="U19" s="74"/>
      <c r="V19" s="74"/>
    </row>
    <row r="20" spans="1:22" ht="34.5" customHeight="1">
      <c r="A20" s="219"/>
      <c r="B20" s="485" t="s">
        <v>930</v>
      </c>
      <c r="C20" s="498" t="s">
        <v>595</v>
      </c>
      <c r="D20" s="219">
        <v>12300</v>
      </c>
      <c r="E20" s="222">
        <f t="shared" si="0"/>
        <v>12300</v>
      </c>
      <c r="F20" s="425">
        <v>0</v>
      </c>
      <c r="G20" s="350">
        <v>0</v>
      </c>
      <c r="H20" s="222">
        <f t="shared" si="1"/>
        <v>0</v>
      </c>
      <c r="I20" s="425">
        <v>0</v>
      </c>
      <c r="J20" s="219">
        <v>0</v>
      </c>
      <c r="K20" s="222">
        <f t="shared" si="6"/>
        <v>0</v>
      </c>
      <c r="L20" s="219">
        <v>0</v>
      </c>
      <c r="M20" s="219">
        <v>12300</v>
      </c>
      <c r="N20" s="222">
        <f t="shared" si="2"/>
        <v>12300</v>
      </c>
      <c r="O20" s="350">
        <v>0</v>
      </c>
      <c r="P20" s="222">
        <f t="shared" si="3"/>
        <v>0</v>
      </c>
      <c r="Q20" s="222">
        <f t="shared" si="4"/>
        <v>0</v>
      </c>
      <c r="R20" s="222">
        <f t="shared" si="5"/>
        <v>0</v>
      </c>
      <c r="S20" s="350"/>
      <c r="T20" s="219"/>
      <c r="U20" s="74"/>
      <c r="V20" s="74"/>
    </row>
    <row r="21" spans="1:22" ht="30.75" customHeight="1">
      <c r="A21" s="219"/>
      <c r="B21" s="220" t="s">
        <v>210</v>
      </c>
      <c r="C21" s="350" t="s">
        <v>346</v>
      </c>
      <c r="D21" s="219">
        <v>230</v>
      </c>
      <c r="E21" s="222">
        <f t="shared" si="0"/>
        <v>230</v>
      </c>
      <c r="F21" s="425">
        <v>0</v>
      </c>
      <c r="G21" s="350">
        <v>0</v>
      </c>
      <c r="H21" s="222">
        <f t="shared" si="1"/>
        <v>0</v>
      </c>
      <c r="I21" s="425">
        <v>0</v>
      </c>
      <c r="J21" s="219">
        <v>0</v>
      </c>
      <c r="K21" s="222">
        <f t="shared" si="6"/>
        <v>0</v>
      </c>
      <c r="L21" s="219">
        <v>0</v>
      </c>
      <c r="M21" s="219">
        <v>230</v>
      </c>
      <c r="N21" s="222">
        <f t="shared" si="2"/>
        <v>230</v>
      </c>
      <c r="O21" s="350">
        <v>0</v>
      </c>
      <c r="P21" s="222">
        <f t="shared" si="3"/>
        <v>0</v>
      </c>
      <c r="Q21" s="222">
        <f t="shared" si="4"/>
        <v>0</v>
      </c>
      <c r="R21" s="222">
        <f t="shared" si="5"/>
        <v>0</v>
      </c>
      <c r="S21" s="350"/>
      <c r="T21" s="484"/>
      <c r="U21" s="74"/>
      <c r="V21" s="74"/>
    </row>
    <row r="22" spans="1:22" ht="16.5" customHeight="1">
      <c r="A22" s="219"/>
      <c r="B22" s="220" t="s">
        <v>931</v>
      </c>
      <c r="C22" s="350" t="s">
        <v>724</v>
      </c>
      <c r="D22" s="219">
        <v>0</v>
      </c>
      <c r="E22" s="222">
        <f t="shared" si="0"/>
        <v>100</v>
      </c>
      <c r="F22" s="425">
        <v>100</v>
      </c>
      <c r="G22" s="350">
        <v>0</v>
      </c>
      <c r="H22" s="222">
        <f t="shared" si="1"/>
        <v>0</v>
      </c>
      <c r="I22" s="425">
        <v>0</v>
      </c>
      <c r="J22" s="219">
        <v>0</v>
      </c>
      <c r="K22" s="222">
        <f t="shared" si="6"/>
        <v>0</v>
      </c>
      <c r="L22" s="219">
        <v>0</v>
      </c>
      <c r="M22" s="219">
        <v>0</v>
      </c>
      <c r="N22" s="222">
        <f t="shared" si="2"/>
        <v>100</v>
      </c>
      <c r="O22" s="350">
        <v>100</v>
      </c>
      <c r="P22" s="222">
        <f aca="true" t="shared" si="7" ref="P22:R23">(D22-J22-M22-G22)</f>
        <v>0</v>
      </c>
      <c r="Q22" s="222">
        <f t="shared" si="7"/>
        <v>0</v>
      </c>
      <c r="R22" s="222">
        <f t="shared" si="7"/>
        <v>0</v>
      </c>
      <c r="S22" s="350"/>
      <c r="T22" s="484" t="s">
        <v>725</v>
      </c>
      <c r="U22" s="74"/>
      <c r="V22" s="74"/>
    </row>
    <row r="23" spans="1:22" ht="16.5" customHeight="1">
      <c r="A23" s="219"/>
      <c r="B23" s="220" t="s">
        <v>932</v>
      </c>
      <c r="C23" s="350" t="s">
        <v>726</v>
      </c>
      <c r="D23" s="219">
        <v>0</v>
      </c>
      <c r="E23" s="222">
        <f t="shared" si="0"/>
        <v>150</v>
      </c>
      <c r="F23" s="425">
        <v>150</v>
      </c>
      <c r="G23" s="350">
        <v>0</v>
      </c>
      <c r="H23" s="222">
        <f t="shared" si="1"/>
        <v>0</v>
      </c>
      <c r="I23" s="425">
        <v>0</v>
      </c>
      <c r="J23" s="219">
        <v>0</v>
      </c>
      <c r="K23" s="222">
        <f t="shared" si="6"/>
        <v>0</v>
      </c>
      <c r="L23" s="219">
        <v>0</v>
      </c>
      <c r="M23" s="219">
        <v>0</v>
      </c>
      <c r="N23" s="222">
        <f t="shared" si="2"/>
        <v>150</v>
      </c>
      <c r="O23" s="350">
        <v>150</v>
      </c>
      <c r="P23" s="222">
        <f t="shared" si="7"/>
        <v>0</v>
      </c>
      <c r="Q23" s="222">
        <f t="shared" si="7"/>
        <v>0</v>
      </c>
      <c r="R23" s="222">
        <f t="shared" si="7"/>
        <v>0</v>
      </c>
      <c r="S23" s="350"/>
      <c r="T23" s="484" t="s">
        <v>725</v>
      </c>
      <c r="U23" s="74"/>
      <c r="V23" s="74"/>
    </row>
    <row r="24" spans="1:22" ht="15.75" customHeight="1">
      <c r="A24" s="219"/>
      <c r="B24" s="220"/>
      <c r="C24" s="425"/>
      <c r="D24" s="219"/>
      <c r="E24" s="222"/>
      <c r="F24" s="425"/>
      <c r="G24" s="350"/>
      <c r="H24" s="222"/>
      <c r="I24" s="425"/>
      <c r="J24" s="219"/>
      <c r="K24" s="222"/>
      <c r="L24" s="219"/>
      <c r="M24" s="219"/>
      <c r="N24" s="222"/>
      <c r="O24" s="350"/>
      <c r="P24" s="222"/>
      <c r="Q24" s="222"/>
      <c r="R24" s="222"/>
      <c r="S24" s="350"/>
      <c r="T24" s="219"/>
      <c r="U24" s="74"/>
      <c r="V24" s="74"/>
    </row>
    <row r="25" spans="1:22" ht="15.75" customHeight="1">
      <c r="A25" s="219"/>
      <c r="B25" s="220"/>
      <c r="C25" s="496" t="s">
        <v>455</v>
      </c>
      <c r="D25" s="219"/>
      <c r="E25" s="222"/>
      <c r="F25" s="425"/>
      <c r="G25" s="350"/>
      <c r="H25" s="222"/>
      <c r="I25" s="425"/>
      <c r="J25" s="219"/>
      <c r="K25" s="222"/>
      <c r="L25" s="219"/>
      <c r="M25" s="219"/>
      <c r="N25" s="222"/>
      <c r="O25" s="350"/>
      <c r="P25" s="222"/>
      <c r="Q25" s="222"/>
      <c r="R25" s="222"/>
      <c r="S25" s="350"/>
      <c r="T25" s="219"/>
      <c r="U25" s="74"/>
      <c r="V25" s="74"/>
    </row>
    <row r="26" spans="1:22" ht="15.75" customHeight="1">
      <c r="A26" s="70"/>
      <c r="B26" s="219" t="s">
        <v>933</v>
      </c>
      <c r="C26" s="219" t="s">
        <v>226</v>
      </c>
      <c r="D26" s="219">
        <v>0</v>
      </c>
      <c r="E26" s="222">
        <f>(D26+F26)</f>
        <v>0</v>
      </c>
      <c r="F26" s="425">
        <v>0</v>
      </c>
      <c r="G26" s="350">
        <v>0</v>
      </c>
      <c r="H26" s="222">
        <f t="shared" si="1"/>
        <v>0</v>
      </c>
      <c r="I26" s="425">
        <v>0</v>
      </c>
      <c r="J26" s="219">
        <v>0</v>
      </c>
      <c r="K26" s="222">
        <f t="shared" si="6"/>
        <v>0</v>
      </c>
      <c r="L26" s="219">
        <v>0</v>
      </c>
      <c r="M26" s="219">
        <v>0</v>
      </c>
      <c r="N26" s="222">
        <f>(M26+O26)</f>
        <v>0</v>
      </c>
      <c r="O26" s="350">
        <v>0</v>
      </c>
      <c r="P26" s="222">
        <f t="shared" si="3"/>
        <v>0</v>
      </c>
      <c r="Q26" s="222">
        <f t="shared" si="4"/>
        <v>0</v>
      </c>
      <c r="R26" s="222">
        <f t="shared" si="5"/>
        <v>0</v>
      </c>
      <c r="S26" s="350"/>
      <c r="T26" s="219"/>
      <c r="U26" s="74"/>
      <c r="V26" s="74"/>
    </row>
    <row r="27" spans="1:22" ht="15.75" customHeight="1">
      <c r="A27" s="70"/>
      <c r="B27" s="219" t="s">
        <v>255</v>
      </c>
      <c r="C27" s="219" t="s">
        <v>626</v>
      </c>
      <c r="D27" s="219">
        <v>15000</v>
      </c>
      <c r="E27" s="222">
        <f>(D27+F27)</f>
        <v>14771</v>
      </c>
      <c r="F27" s="425">
        <v>-229</v>
      </c>
      <c r="G27" s="350">
        <v>0</v>
      </c>
      <c r="H27" s="222">
        <f t="shared" si="1"/>
        <v>0</v>
      </c>
      <c r="I27" s="425">
        <v>0</v>
      </c>
      <c r="J27" s="219">
        <v>0</v>
      </c>
      <c r="K27" s="222">
        <f t="shared" si="6"/>
        <v>0</v>
      </c>
      <c r="L27" s="219">
        <v>0</v>
      </c>
      <c r="M27" s="219">
        <v>15000</v>
      </c>
      <c r="N27" s="222">
        <f>(M27+O27)</f>
        <v>14771</v>
      </c>
      <c r="O27" s="350">
        <v>-229</v>
      </c>
      <c r="P27" s="222">
        <f t="shared" si="3"/>
        <v>0</v>
      </c>
      <c r="Q27" s="222">
        <f t="shared" si="4"/>
        <v>0</v>
      </c>
      <c r="R27" s="222">
        <f t="shared" si="5"/>
        <v>0</v>
      </c>
      <c r="S27" s="350"/>
      <c r="T27" s="219"/>
      <c r="U27" s="74"/>
      <c r="V27" s="74"/>
    </row>
    <row r="28" spans="1:22" ht="15.75" customHeight="1">
      <c r="A28" s="70"/>
      <c r="B28" s="219" t="s">
        <v>596</v>
      </c>
      <c r="C28" s="219" t="s">
        <v>382</v>
      </c>
      <c r="D28" s="219">
        <v>150</v>
      </c>
      <c r="E28" s="222">
        <f>(D28+F28)</f>
        <v>150</v>
      </c>
      <c r="F28" s="425">
        <v>0</v>
      </c>
      <c r="G28" s="350">
        <v>0</v>
      </c>
      <c r="H28" s="222">
        <f t="shared" si="1"/>
        <v>0</v>
      </c>
      <c r="I28" s="425">
        <v>0</v>
      </c>
      <c r="J28" s="219">
        <v>0</v>
      </c>
      <c r="K28" s="222">
        <f t="shared" si="6"/>
        <v>0</v>
      </c>
      <c r="L28" s="219">
        <v>0</v>
      </c>
      <c r="M28" s="219">
        <v>150</v>
      </c>
      <c r="N28" s="222">
        <f>(M28+O28)</f>
        <v>150</v>
      </c>
      <c r="O28" s="350">
        <v>0</v>
      </c>
      <c r="P28" s="222">
        <f t="shared" si="3"/>
        <v>0</v>
      </c>
      <c r="Q28" s="222">
        <f t="shared" si="4"/>
        <v>0</v>
      </c>
      <c r="R28" s="222">
        <f t="shared" si="5"/>
        <v>0</v>
      </c>
      <c r="S28" s="350"/>
      <c r="T28" s="219"/>
      <c r="U28" s="74"/>
      <c r="V28" s="74"/>
    </row>
    <row r="29" spans="1:22" ht="15.75" customHeight="1">
      <c r="A29" s="70"/>
      <c r="B29" s="219" t="s">
        <v>934</v>
      </c>
      <c r="C29" s="219" t="s">
        <v>383</v>
      </c>
      <c r="D29" s="219">
        <v>1116</v>
      </c>
      <c r="E29" s="222">
        <f>(D29+F29)</f>
        <v>1116</v>
      </c>
      <c r="F29" s="425">
        <v>0</v>
      </c>
      <c r="G29" s="350">
        <v>0</v>
      </c>
      <c r="H29" s="222">
        <f t="shared" si="1"/>
        <v>0</v>
      </c>
      <c r="I29" s="425">
        <v>0</v>
      </c>
      <c r="J29" s="219">
        <v>0</v>
      </c>
      <c r="K29" s="222">
        <f t="shared" si="6"/>
        <v>0</v>
      </c>
      <c r="L29" s="219">
        <v>0</v>
      </c>
      <c r="M29" s="219">
        <v>1116</v>
      </c>
      <c r="N29" s="222">
        <f>(M29+O29)</f>
        <v>1116</v>
      </c>
      <c r="O29" s="350">
        <v>0</v>
      </c>
      <c r="P29" s="222">
        <f t="shared" si="3"/>
        <v>0</v>
      </c>
      <c r="Q29" s="222">
        <f t="shared" si="4"/>
        <v>0</v>
      </c>
      <c r="R29" s="222">
        <f t="shared" si="5"/>
        <v>0</v>
      </c>
      <c r="S29" s="350"/>
      <c r="T29" s="219"/>
      <c r="U29" s="74"/>
      <c r="V29" s="74"/>
    </row>
    <row r="30" spans="1:22" ht="15.75" customHeight="1">
      <c r="A30" s="70"/>
      <c r="B30" s="219" t="s">
        <v>935</v>
      </c>
      <c r="C30" s="219" t="s">
        <v>384</v>
      </c>
      <c r="D30" s="219">
        <v>173</v>
      </c>
      <c r="E30" s="222">
        <f>(D30+F30)</f>
        <v>173</v>
      </c>
      <c r="F30" s="425">
        <v>0</v>
      </c>
      <c r="G30" s="350">
        <v>0</v>
      </c>
      <c r="H30" s="222">
        <f t="shared" si="1"/>
        <v>0</v>
      </c>
      <c r="I30" s="425">
        <v>0</v>
      </c>
      <c r="J30" s="219">
        <v>0</v>
      </c>
      <c r="K30" s="222">
        <f t="shared" si="6"/>
        <v>0</v>
      </c>
      <c r="L30" s="219">
        <v>0</v>
      </c>
      <c r="M30" s="219">
        <v>173</v>
      </c>
      <c r="N30" s="222">
        <f>(M30+O30)</f>
        <v>173</v>
      </c>
      <c r="O30" s="350">
        <v>0</v>
      </c>
      <c r="P30" s="222">
        <f t="shared" si="3"/>
        <v>0</v>
      </c>
      <c r="Q30" s="222">
        <f t="shared" si="4"/>
        <v>0</v>
      </c>
      <c r="R30" s="222">
        <f t="shared" si="5"/>
        <v>0</v>
      </c>
      <c r="S30" s="350"/>
      <c r="T30" s="219"/>
      <c r="U30" s="74"/>
      <c r="V30" s="74"/>
    </row>
    <row r="31" spans="1:22" ht="15.75" customHeight="1">
      <c r="A31" s="223"/>
      <c r="B31" s="497"/>
      <c r="C31" s="425"/>
      <c r="D31" s="219"/>
      <c r="E31" s="222"/>
      <c r="F31" s="425"/>
      <c r="G31" s="350"/>
      <c r="H31" s="224"/>
      <c r="I31" s="425"/>
      <c r="J31" s="219"/>
      <c r="K31" s="222"/>
      <c r="L31" s="219"/>
      <c r="M31" s="219"/>
      <c r="N31" s="222"/>
      <c r="O31" s="350"/>
      <c r="P31" s="224"/>
      <c r="Q31" s="224"/>
      <c r="R31" s="224"/>
      <c r="S31" s="350"/>
      <c r="T31" s="219"/>
      <c r="U31" s="74"/>
      <c r="V31" s="74"/>
    </row>
    <row r="32" spans="1:22" ht="15.75" customHeight="1">
      <c r="A32" s="236"/>
      <c r="B32" s="427" t="s">
        <v>51</v>
      </c>
      <c r="C32" s="412" t="s">
        <v>859</v>
      </c>
      <c r="D32" s="237">
        <f aca="true" t="shared" si="8" ref="D32:R32">SUM(D7:D31)</f>
        <v>83432</v>
      </c>
      <c r="E32" s="237">
        <f t="shared" si="8"/>
        <v>83453</v>
      </c>
      <c r="F32" s="237">
        <f t="shared" si="8"/>
        <v>21</v>
      </c>
      <c r="G32" s="237">
        <f>SUM(G7:G31)</f>
        <v>0</v>
      </c>
      <c r="H32" s="237">
        <f>SUM(H7:H31)</f>
        <v>0</v>
      </c>
      <c r="I32" s="237">
        <f>SUM(I7:I31)</f>
        <v>0</v>
      </c>
      <c r="J32" s="237">
        <f t="shared" si="8"/>
        <v>0</v>
      </c>
      <c r="K32" s="237">
        <f t="shared" si="8"/>
        <v>0</v>
      </c>
      <c r="L32" s="237">
        <f t="shared" si="8"/>
        <v>0</v>
      </c>
      <c r="M32" s="237">
        <f t="shared" si="8"/>
        <v>83432</v>
      </c>
      <c r="N32" s="237">
        <f t="shared" si="8"/>
        <v>83453</v>
      </c>
      <c r="O32" s="237">
        <f t="shared" si="8"/>
        <v>21</v>
      </c>
      <c r="P32" s="224">
        <f t="shared" si="8"/>
        <v>0</v>
      </c>
      <c r="Q32" s="224">
        <f t="shared" si="8"/>
        <v>0</v>
      </c>
      <c r="R32" s="224">
        <f t="shared" si="8"/>
        <v>0</v>
      </c>
      <c r="S32" s="246"/>
      <c r="T32" s="236"/>
      <c r="U32" s="74"/>
      <c r="V32" s="74"/>
    </row>
    <row r="33" spans="1:22" ht="15.75" customHeight="1">
      <c r="A33" s="350"/>
      <c r="B33" s="351"/>
      <c r="C33" s="428"/>
      <c r="D33" s="349"/>
      <c r="E33" s="349"/>
      <c r="F33" s="349"/>
      <c r="G33" s="349"/>
      <c r="H33" s="349"/>
      <c r="I33" s="349"/>
      <c r="J33" s="349"/>
      <c r="K33" s="349"/>
      <c r="L33" s="349"/>
      <c r="M33" s="349"/>
      <c r="N33" s="349"/>
      <c r="O33" s="349"/>
      <c r="P33" s="349"/>
      <c r="Q33" s="349"/>
      <c r="R33" s="349"/>
      <c r="S33" s="246"/>
      <c r="T33" s="350"/>
      <c r="U33" s="74"/>
      <c r="V33" s="74"/>
    </row>
    <row r="34" spans="1:22" ht="15.75" customHeight="1">
      <c r="A34" s="246"/>
      <c r="B34" s="429" t="s">
        <v>54</v>
      </c>
      <c r="C34" s="519" t="s">
        <v>860</v>
      </c>
      <c r="D34" s="519"/>
      <c r="E34" s="519"/>
      <c r="F34" s="519"/>
      <c r="G34" s="519"/>
      <c r="H34" s="519"/>
      <c r="I34" s="519"/>
      <c r="J34" s="519"/>
      <c r="K34" s="519"/>
      <c r="L34" s="519"/>
      <c r="M34" s="519"/>
      <c r="N34" s="519"/>
      <c r="O34" s="519"/>
      <c r="P34" s="519"/>
      <c r="Q34" s="519"/>
      <c r="R34" s="519"/>
      <c r="S34" s="519"/>
      <c r="T34" s="519"/>
      <c r="U34" s="74"/>
      <c r="V34" s="74"/>
    </row>
    <row r="35" spans="1:22" ht="15.75" customHeight="1">
      <c r="A35" s="217"/>
      <c r="B35" s="430" t="s">
        <v>55</v>
      </c>
      <c r="C35" s="217" t="s">
        <v>656</v>
      </c>
      <c r="D35" s="217">
        <v>27116</v>
      </c>
      <c r="E35" s="218">
        <f>(D35+F35)</f>
        <v>27116</v>
      </c>
      <c r="F35" s="217">
        <v>0</v>
      </c>
      <c r="G35" s="217">
        <v>0</v>
      </c>
      <c r="H35" s="218">
        <f>(G35+I35)</f>
        <v>0</v>
      </c>
      <c r="I35" s="217">
        <v>0</v>
      </c>
      <c r="J35" s="217">
        <v>0</v>
      </c>
      <c r="K35" s="218">
        <f>(J35+L35)</f>
        <v>0</v>
      </c>
      <c r="L35" s="217">
        <v>0</v>
      </c>
      <c r="M35" s="217">
        <v>0</v>
      </c>
      <c r="N35" s="218">
        <f>(M35+O35)</f>
        <v>0</v>
      </c>
      <c r="O35" s="353">
        <v>0</v>
      </c>
      <c r="P35" s="218">
        <f>(D35-J35-M35-G35)</f>
        <v>27116</v>
      </c>
      <c r="Q35" s="218">
        <f>(E35-K35-N35-H35)</f>
        <v>27116</v>
      </c>
      <c r="R35" s="218">
        <f>(F35-L35-O35-I35)</f>
        <v>0</v>
      </c>
      <c r="S35" s="246"/>
      <c r="T35" s="217"/>
      <c r="U35" s="74"/>
      <c r="V35" s="74"/>
    </row>
    <row r="36" spans="1:22" ht="15.75" customHeight="1">
      <c r="A36" s="219"/>
      <c r="B36" s="431" t="s">
        <v>56</v>
      </c>
      <c r="C36" s="219" t="s">
        <v>385</v>
      </c>
      <c r="D36" s="219"/>
      <c r="E36" s="222"/>
      <c r="F36" s="219"/>
      <c r="G36" s="219"/>
      <c r="H36" s="219"/>
      <c r="I36" s="219"/>
      <c r="J36" s="219"/>
      <c r="K36" s="222"/>
      <c r="L36" s="219"/>
      <c r="M36" s="219"/>
      <c r="N36" s="222"/>
      <c r="O36" s="350"/>
      <c r="P36" s="222"/>
      <c r="Q36" s="222"/>
      <c r="R36" s="222"/>
      <c r="S36" s="246"/>
      <c r="T36" s="219"/>
      <c r="U36" s="74"/>
      <c r="V36" s="74"/>
    </row>
    <row r="37" spans="1:22" ht="15.75" customHeight="1">
      <c r="A37" s="219"/>
      <c r="B37" s="431"/>
      <c r="C37" s="219" t="s">
        <v>386</v>
      </c>
      <c r="D37" s="219">
        <v>160</v>
      </c>
      <c r="E37" s="222">
        <f>(D37+F37)</f>
        <v>160</v>
      </c>
      <c r="F37" s="219">
        <v>0</v>
      </c>
      <c r="G37" s="219">
        <v>0</v>
      </c>
      <c r="H37" s="222">
        <f>(G37+I37)</f>
        <v>0</v>
      </c>
      <c r="I37" s="219">
        <v>0</v>
      </c>
      <c r="J37" s="219">
        <v>0</v>
      </c>
      <c r="K37" s="222">
        <f>(J37+L37)</f>
        <v>0</v>
      </c>
      <c r="L37" s="219">
        <v>0</v>
      </c>
      <c r="M37" s="219">
        <v>0</v>
      </c>
      <c r="N37" s="222">
        <f aca="true" t="shared" si="9" ref="N37:N42">(M37+O37)</f>
        <v>0</v>
      </c>
      <c r="O37" s="350">
        <v>0</v>
      </c>
      <c r="P37" s="222">
        <f aca="true" t="shared" si="10" ref="P37:P54">(D37-J37-M37-G37)</f>
        <v>160</v>
      </c>
      <c r="Q37" s="222">
        <f aca="true" t="shared" si="11" ref="Q37:Q54">(E37-K37-N37-H37)</f>
        <v>160</v>
      </c>
      <c r="R37" s="222">
        <f aca="true" t="shared" si="12" ref="R37:R54">(F37-L37-O37-I37)</f>
        <v>0</v>
      </c>
      <c r="S37" s="246"/>
      <c r="T37" s="219"/>
      <c r="U37" s="74"/>
      <c r="V37" s="74"/>
    </row>
    <row r="38" spans="1:22" ht="15.75" customHeight="1">
      <c r="A38" s="219"/>
      <c r="B38" s="431" t="s">
        <v>501</v>
      </c>
      <c r="C38" s="424" t="s">
        <v>861</v>
      </c>
      <c r="D38" s="222"/>
      <c r="E38" s="222"/>
      <c r="F38" s="219"/>
      <c r="G38" s="219"/>
      <c r="H38" s="222"/>
      <c r="I38" s="219"/>
      <c r="J38" s="219"/>
      <c r="K38" s="222"/>
      <c r="L38" s="219"/>
      <c r="M38" s="219"/>
      <c r="N38" s="222"/>
      <c r="O38" s="350"/>
      <c r="P38" s="222"/>
      <c r="Q38" s="222"/>
      <c r="R38" s="222"/>
      <c r="S38" s="246"/>
      <c r="T38" s="219"/>
      <c r="U38" s="74"/>
      <c r="V38" s="74"/>
    </row>
    <row r="39" spans="1:22" ht="15.75" customHeight="1">
      <c r="A39" s="219"/>
      <c r="B39" s="431" t="s">
        <v>57</v>
      </c>
      <c r="C39" s="424" t="s">
        <v>404</v>
      </c>
      <c r="D39" s="219"/>
      <c r="E39" s="222"/>
      <c r="F39" s="219"/>
      <c r="G39" s="219"/>
      <c r="H39" s="222"/>
      <c r="I39" s="219"/>
      <c r="J39" s="219"/>
      <c r="K39" s="222"/>
      <c r="L39" s="219"/>
      <c r="M39" s="219"/>
      <c r="N39" s="222"/>
      <c r="O39" s="350"/>
      <c r="P39" s="222"/>
      <c r="Q39" s="222"/>
      <c r="R39" s="222"/>
      <c r="S39" s="246"/>
      <c r="T39" s="219"/>
      <c r="U39" s="74"/>
      <c r="V39" s="74"/>
    </row>
    <row r="40" spans="1:22" ht="15.75" customHeight="1">
      <c r="A40" s="219"/>
      <c r="B40" s="431" t="s">
        <v>501</v>
      </c>
      <c r="C40" s="219" t="s">
        <v>259</v>
      </c>
      <c r="D40" s="219">
        <v>30000</v>
      </c>
      <c r="E40" s="222">
        <f>(D40+F40)</f>
        <v>30000</v>
      </c>
      <c r="F40" s="318">
        <v>0</v>
      </c>
      <c r="G40" s="318">
        <v>0</v>
      </c>
      <c r="H40" s="222">
        <f aca="true" t="shared" si="13" ref="H40:H54">(G40+I40)</f>
        <v>0</v>
      </c>
      <c r="I40" s="318">
        <v>0</v>
      </c>
      <c r="J40" s="219">
        <v>0</v>
      </c>
      <c r="K40" s="222">
        <f>(J40+L40)</f>
        <v>0</v>
      </c>
      <c r="L40" s="219">
        <v>0</v>
      </c>
      <c r="M40" s="219">
        <v>0</v>
      </c>
      <c r="N40" s="222">
        <f t="shared" si="9"/>
        <v>0</v>
      </c>
      <c r="O40" s="350">
        <v>0</v>
      </c>
      <c r="P40" s="222">
        <f t="shared" si="10"/>
        <v>30000</v>
      </c>
      <c r="Q40" s="222">
        <f t="shared" si="11"/>
        <v>30000</v>
      </c>
      <c r="R40" s="222">
        <f t="shared" si="12"/>
        <v>0</v>
      </c>
      <c r="S40" s="246"/>
      <c r="T40" s="219"/>
      <c r="U40" s="74"/>
      <c r="V40" s="74"/>
    </row>
    <row r="41" spans="1:22" ht="15.75" customHeight="1">
      <c r="A41" s="219"/>
      <c r="B41" s="431" t="s">
        <v>58</v>
      </c>
      <c r="C41" s="424" t="s">
        <v>441</v>
      </c>
      <c r="D41" s="219"/>
      <c r="E41" s="222"/>
      <c r="F41" s="219"/>
      <c r="G41" s="219"/>
      <c r="H41" s="222"/>
      <c r="I41" s="219"/>
      <c r="J41" s="219"/>
      <c r="K41" s="222"/>
      <c r="L41" s="219"/>
      <c r="M41" s="219"/>
      <c r="N41" s="222"/>
      <c r="O41" s="350"/>
      <c r="P41" s="222"/>
      <c r="Q41" s="222"/>
      <c r="R41" s="222"/>
      <c r="S41" s="246"/>
      <c r="T41" s="219"/>
      <c r="U41" s="74"/>
      <c r="V41" s="74"/>
    </row>
    <row r="42" spans="1:22" ht="15.75" customHeight="1">
      <c r="A42" s="219"/>
      <c r="B42" s="431"/>
      <c r="C42" s="219" t="s">
        <v>259</v>
      </c>
      <c r="D42" s="219">
        <v>22500</v>
      </c>
      <c r="E42" s="222">
        <f>(D42+F42)</f>
        <v>22500</v>
      </c>
      <c r="F42" s="219">
        <v>0</v>
      </c>
      <c r="G42" s="219">
        <v>0</v>
      </c>
      <c r="H42" s="222">
        <f t="shared" si="13"/>
        <v>0</v>
      </c>
      <c r="I42" s="219">
        <v>0</v>
      </c>
      <c r="J42" s="219">
        <v>0</v>
      </c>
      <c r="K42" s="222">
        <f>(J42+L42)</f>
        <v>0</v>
      </c>
      <c r="L42" s="219">
        <v>0</v>
      </c>
      <c r="M42" s="219">
        <v>0</v>
      </c>
      <c r="N42" s="222">
        <f t="shared" si="9"/>
        <v>0</v>
      </c>
      <c r="O42" s="350">
        <v>0</v>
      </c>
      <c r="P42" s="222">
        <f t="shared" si="10"/>
        <v>22500</v>
      </c>
      <c r="Q42" s="222">
        <f t="shared" si="11"/>
        <v>22500</v>
      </c>
      <c r="R42" s="222">
        <f t="shared" si="12"/>
        <v>0</v>
      </c>
      <c r="S42" s="246"/>
      <c r="T42" s="219"/>
      <c r="U42" s="74"/>
      <c r="V42" s="74"/>
    </row>
    <row r="43" spans="1:22" ht="15.75" customHeight="1">
      <c r="A43" s="339"/>
      <c r="B43" s="432"/>
      <c r="C43" s="339" t="s">
        <v>227</v>
      </c>
      <c r="D43" s="339">
        <v>1817</v>
      </c>
      <c r="E43" s="433">
        <f>(D43+F43)</f>
        <v>1817</v>
      </c>
      <c r="F43" s="339">
        <v>0</v>
      </c>
      <c r="G43" s="339">
        <v>0</v>
      </c>
      <c r="H43" s="222">
        <f t="shared" si="13"/>
        <v>0</v>
      </c>
      <c r="I43" s="339">
        <v>0</v>
      </c>
      <c r="J43" s="339">
        <v>0</v>
      </c>
      <c r="K43" s="433">
        <f>(J43+L43)</f>
        <v>0</v>
      </c>
      <c r="L43" s="339">
        <v>0</v>
      </c>
      <c r="M43" s="339">
        <v>0</v>
      </c>
      <c r="N43" s="222">
        <f>(M43+O43)</f>
        <v>0</v>
      </c>
      <c r="O43" s="350">
        <v>0</v>
      </c>
      <c r="P43" s="222">
        <f t="shared" si="10"/>
        <v>1817</v>
      </c>
      <c r="Q43" s="222">
        <f t="shared" si="11"/>
        <v>1817</v>
      </c>
      <c r="R43" s="222">
        <f t="shared" si="12"/>
        <v>0</v>
      </c>
      <c r="S43" s="350"/>
      <c r="T43" s="219"/>
      <c r="U43" s="74"/>
      <c r="V43" s="74"/>
    </row>
    <row r="44" spans="1:22" ht="15.75" customHeight="1">
      <c r="A44" s="339"/>
      <c r="B44" s="432"/>
      <c r="C44" s="219" t="s">
        <v>239</v>
      </c>
      <c r="D44" s="339">
        <v>5000</v>
      </c>
      <c r="E44" s="433">
        <f>(D44+F44)</f>
        <v>5000</v>
      </c>
      <c r="F44" s="339">
        <v>0</v>
      </c>
      <c r="G44" s="339">
        <v>0</v>
      </c>
      <c r="H44" s="222">
        <f t="shared" si="13"/>
        <v>0</v>
      </c>
      <c r="I44" s="339">
        <v>0</v>
      </c>
      <c r="J44" s="339">
        <v>0</v>
      </c>
      <c r="K44" s="433">
        <f>(J44+L44)</f>
        <v>0</v>
      </c>
      <c r="L44" s="339">
        <v>0</v>
      </c>
      <c r="M44" s="339">
        <v>0</v>
      </c>
      <c r="N44" s="222">
        <f>(M44+O44)</f>
        <v>0</v>
      </c>
      <c r="O44" s="350">
        <v>0</v>
      </c>
      <c r="P44" s="222">
        <f t="shared" si="10"/>
        <v>5000</v>
      </c>
      <c r="Q44" s="222">
        <f t="shared" si="11"/>
        <v>5000</v>
      </c>
      <c r="R44" s="222">
        <f t="shared" si="12"/>
        <v>0</v>
      </c>
      <c r="S44" s="350"/>
      <c r="T44" s="219"/>
      <c r="U44" s="74"/>
      <c r="V44" s="74"/>
    </row>
    <row r="45" spans="1:22" ht="15.75" customHeight="1">
      <c r="A45" s="219"/>
      <c r="B45" s="431" t="s">
        <v>59</v>
      </c>
      <c r="C45" s="424" t="s">
        <v>77</v>
      </c>
      <c r="D45" s="219"/>
      <c r="E45" s="433"/>
      <c r="F45" s="219"/>
      <c r="G45" s="219"/>
      <c r="H45" s="222"/>
      <c r="I45" s="219"/>
      <c r="J45" s="219"/>
      <c r="K45" s="433"/>
      <c r="L45" s="339"/>
      <c r="M45" s="339"/>
      <c r="N45" s="339"/>
      <c r="O45" s="339"/>
      <c r="P45" s="222"/>
      <c r="Q45" s="222"/>
      <c r="R45" s="222"/>
      <c r="S45" s="246"/>
      <c r="T45" s="219"/>
      <c r="U45" s="74"/>
      <c r="V45" s="74"/>
    </row>
    <row r="46" spans="1:22" ht="15.75" customHeight="1">
      <c r="A46" s="219"/>
      <c r="B46" s="431"/>
      <c r="C46" s="219" t="s">
        <v>259</v>
      </c>
      <c r="D46" s="339">
        <v>28000</v>
      </c>
      <c r="E46" s="433">
        <f aca="true" t="shared" si="14" ref="E46:E54">(D46+F46)</f>
        <v>28000</v>
      </c>
      <c r="F46" s="219">
        <v>0</v>
      </c>
      <c r="G46" s="219">
        <v>0</v>
      </c>
      <c r="H46" s="222">
        <f t="shared" si="13"/>
        <v>0</v>
      </c>
      <c r="I46" s="219">
        <v>0</v>
      </c>
      <c r="J46" s="219">
        <v>0</v>
      </c>
      <c r="K46" s="433">
        <f aca="true" t="shared" si="15" ref="K46:K54">(J46+L46)</f>
        <v>0</v>
      </c>
      <c r="L46" s="339">
        <v>0</v>
      </c>
      <c r="M46" s="339">
        <v>0</v>
      </c>
      <c r="N46" s="222">
        <f aca="true" t="shared" si="16" ref="N46:N52">(M46+O46)</f>
        <v>0</v>
      </c>
      <c r="O46" s="339">
        <v>0</v>
      </c>
      <c r="P46" s="222">
        <f t="shared" si="10"/>
        <v>28000</v>
      </c>
      <c r="Q46" s="222">
        <f t="shared" si="11"/>
        <v>28000</v>
      </c>
      <c r="R46" s="222">
        <f t="shared" si="12"/>
        <v>0</v>
      </c>
      <c r="S46" s="246"/>
      <c r="T46" s="219"/>
      <c r="U46" s="74"/>
      <c r="V46" s="74"/>
    </row>
    <row r="47" spans="1:22" ht="15.75" customHeight="1">
      <c r="A47" s="219"/>
      <c r="B47" s="432"/>
      <c r="C47" s="339" t="s">
        <v>227</v>
      </c>
      <c r="D47" s="339">
        <v>850</v>
      </c>
      <c r="E47" s="433">
        <f t="shared" si="14"/>
        <v>850</v>
      </c>
      <c r="F47" s="339">
        <v>0</v>
      </c>
      <c r="G47" s="339">
        <v>0</v>
      </c>
      <c r="H47" s="222">
        <f t="shared" si="13"/>
        <v>0</v>
      </c>
      <c r="I47" s="339">
        <v>0</v>
      </c>
      <c r="J47" s="339">
        <v>0</v>
      </c>
      <c r="K47" s="433">
        <f t="shared" si="15"/>
        <v>0</v>
      </c>
      <c r="L47" s="339">
        <v>0</v>
      </c>
      <c r="M47" s="339">
        <v>0</v>
      </c>
      <c r="N47" s="433">
        <f>(M47+O47)</f>
        <v>0</v>
      </c>
      <c r="O47" s="339">
        <v>0</v>
      </c>
      <c r="P47" s="222">
        <f t="shared" si="10"/>
        <v>850</v>
      </c>
      <c r="Q47" s="222">
        <f t="shared" si="11"/>
        <v>850</v>
      </c>
      <c r="R47" s="222">
        <f t="shared" si="12"/>
        <v>0</v>
      </c>
      <c r="S47" s="350"/>
      <c r="T47" s="219"/>
      <c r="U47" s="74"/>
      <c r="V47" s="74"/>
    </row>
    <row r="48" spans="1:22" ht="15.75" customHeight="1">
      <c r="A48" s="219"/>
      <c r="B48" s="432"/>
      <c r="C48" s="219" t="s">
        <v>239</v>
      </c>
      <c r="D48" s="339">
        <v>7000</v>
      </c>
      <c r="E48" s="433">
        <f t="shared" si="14"/>
        <v>7000</v>
      </c>
      <c r="F48" s="339">
        <v>0</v>
      </c>
      <c r="G48" s="339">
        <v>0</v>
      </c>
      <c r="H48" s="222">
        <f t="shared" si="13"/>
        <v>0</v>
      </c>
      <c r="I48" s="339">
        <v>0</v>
      </c>
      <c r="J48" s="339">
        <v>0</v>
      </c>
      <c r="K48" s="433">
        <f t="shared" si="15"/>
        <v>0</v>
      </c>
      <c r="L48" s="339">
        <v>0</v>
      </c>
      <c r="M48" s="339">
        <v>0</v>
      </c>
      <c r="N48" s="433">
        <f>(M48+O48)</f>
        <v>0</v>
      </c>
      <c r="O48" s="339">
        <v>0</v>
      </c>
      <c r="P48" s="222">
        <f t="shared" si="10"/>
        <v>7000</v>
      </c>
      <c r="Q48" s="222">
        <f t="shared" si="11"/>
        <v>7000</v>
      </c>
      <c r="R48" s="222">
        <f t="shared" si="12"/>
        <v>0</v>
      </c>
      <c r="S48" s="350"/>
      <c r="T48" s="219"/>
      <c r="U48" s="74"/>
      <c r="V48" s="74"/>
    </row>
    <row r="49" spans="1:22" ht="15.75" customHeight="1">
      <c r="A49" s="219"/>
      <c r="B49" s="431" t="s">
        <v>60</v>
      </c>
      <c r="C49" s="219" t="s">
        <v>167</v>
      </c>
      <c r="D49" s="339">
        <v>1411</v>
      </c>
      <c r="E49" s="433">
        <f t="shared" si="14"/>
        <v>1411</v>
      </c>
      <c r="F49" s="219">
        <v>0</v>
      </c>
      <c r="G49" s="219">
        <v>0</v>
      </c>
      <c r="H49" s="222">
        <f t="shared" si="13"/>
        <v>0</v>
      </c>
      <c r="I49" s="219">
        <v>0</v>
      </c>
      <c r="J49" s="219">
        <v>1411</v>
      </c>
      <c r="K49" s="433">
        <f t="shared" si="15"/>
        <v>1411</v>
      </c>
      <c r="L49" s="339">
        <v>0</v>
      </c>
      <c r="M49" s="339">
        <v>0</v>
      </c>
      <c r="N49" s="222">
        <f t="shared" si="16"/>
        <v>0</v>
      </c>
      <c r="O49" s="339">
        <v>0</v>
      </c>
      <c r="P49" s="222">
        <f t="shared" si="10"/>
        <v>0</v>
      </c>
      <c r="Q49" s="222">
        <f t="shared" si="11"/>
        <v>0</v>
      </c>
      <c r="R49" s="222">
        <f t="shared" si="12"/>
        <v>0</v>
      </c>
      <c r="S49" s="246"/>
      <c r="T49" s="219"/>
      <c r="U49" s="74"/>
      <c r="V49" s="74"/>
    </row>
    <row r="50" spans="1:22" ht="15.75" customHeight="1">
      <c r="A50" s="219"/>
      <c r="B50" s="431" t="s">
        <v>61</v>
      </c>
      <c r="C50" s="219" t="s">
        <v>358</v>
      </c>
      <c r="D50" s="339">
        <v>900</v>
      </c>
      <c r="E50" s="433">
        <f t="shared" si="14"/>
        <v>900</v>
      </c>
      <c r="F50" s="219">
        <v>0</v>
      </c>
      <c r="G50" s="219">
        <v>0</v>
      </c>
      <c r="H50" s="222">
        <f t="shared" si="13"/>
        <v>0</v>
      </c>
      <c r="I50" s="219">
        <v>0</v>
      </c>
      <c r="J50" s="219">
        <v>0</v>
      </c>
      <c r="K50" s="433">
        <f t="shared" si="15"/>
        <v>0</v>
      </c>
      <c r="L50" s="339">
        <v>0</v>
      </c>
      <c r="M50" s="339">
        <v>0</v>
      </c>
      <c r="N50" s="222">
        <f t="shared" si="16"/>
        <v>0</v>
      </c>
      <c r="O50" s="339">
        <v>0</v>
      </c>
      <c r="P50" s="222">
        <f t="shared" si="10"/>
        <v>900</v>
      </c>
      <c r="Q50" s="222">
        <f t="shared" si="11"/>
        <v>900</v>
      </c>
      <c r="R50" s="222">
        <f t="shared" si="12"/>
        <v>0</v>
      </c>
      <c r="S50" s="246"/>
      <c r="T50" s="219"/>
      <c r="U50" s="74"/>
      <c r="V50" s="74"/>
    </row>
    <row r="51" spans="1:22" ht="15.75" customHeight="1">
      <c r="A51" s="219"/>
      <c r="B51" s="431" t="s">
        <v>62</v>
      </c>
      <c r="C51" s="219" t="s">
        <v>174</v>
      </c>
      <c r="D51" s="339">
        <v>200</v>
      </c>
      <c r="E51" s="433">
        <f t="shared" si="14"/>
        <v>0</v>
      </c>
      <c r="F51" s="219">
        <v>-200</v>
      </c>
      <c r="G51" s="219">
        <v>0</v>
      </c>
      <c r="H51" s="222">
        <f t="shared" si="13"/>
        <v>0</v>
      </c>
      <c r="I51" s="219">
        <v>0</v>
      </c>
      <c r="J51" s="219">
        <v>0</v>
      </c>
      <c r="K51" s="433">
        <f t="shared" si="15"/>
        <v>0</v>
      </c>
      <c r="L51" s="339">
        <v>0</v>
      </c>
      <c r="M51" s="339">
        <v>0</v>
      </c>
      <c r="N51" s="222">
        <f t="shared" si="16"/>
        <v>0</v>
      </c>
      <c r="O51" s="339">
        <v>0</v>
      </c>
      <c r="P51" s="222">
        <f t="shared" si="10"/>
        <v>200</v>
      </c>
      <c r="Q51" s="222">
        <f t="shared" si="11"/>
        <v>0</v>
      </c>
      <c r="R51" s="222">
        <f t="shared" si="12"/>
        <v>-200</v>
      </c>
      <c r="S51" s="246"/>
      <c r="T51" s="219"/>
      <c r="U51" s="74"/>
      <c r="V51" s="74"/>
    </row>
    <row r="52" spans="1:22" ht="15.75" customHeight="1">
      <c r="A52" s="219"/>
      <c r="B52" s="431" t="s">
        <v>63</v>
      </c>
      <c r="C52" s="219" t="s">
        <v>862</v>
      </c>
      <c r="D52" s="219">
        <v>900</v>
      </c>
      <c r="E52" s="222">
        <f t="shared" si="14"/>
        <v>900</v>
      </c>
      <c r="F52" s="219">
        <v>0</v>
      </c>
      <c r="G52" s="219">
        <v>0</v>
      </c>
      <c r="H52" s="222">
        <f t="shared" si="13"/>
        <v>0</v>
      </c>
      <c r="I52" s="219">
        <v>0</v>
      </c>
      <c r="J52" s="219">
        <v>0</v>
      </c>
      <c r="K52" s="222">
        <f t="shared" si="15"/>
        <v>0</v>
      </c>
      <c r="L52" s="219">
        <v>0</v>
      </c>
      <c r="M52" s="219">
        <v>0</v>
      </c>
      <c r="N52" s="222">
        <f t="shared" si="16"/>
        <v>0</v>
      </c>
      <c r="O52" s="339">
        <v>0</v>
      </c>
      <c r="P52" s="222">
        <f t="shared" si="10"/>
        <v>900</v>
      </c>
      <c r="Q52" s="222">
        <f t="shared" si="11"/>
        <v>900</v>
      </c>
      <c r="R52" s="222">
        <f t="shared" si="12"/>
        <v>0</v>
      </c>
      <c r="S52" s="425"/>
      <c r="T52" s="219"/>
      <c r="U52" s="74"/>
      <c r="V52" s="74"/>
    </row>
    <row r="53" spans="1:22" ht="15.75" customHeight="1">
      <c r="A53" s="219"/>
      <c r="B53" s="434" t="s">
        <v>64</v>
      </c>
      <c r="C53" s="339" t="s">
        <v>628</v>
      </c>
      <c r="D53" s="435">
        <v>403</v>
      </c>
      <c r="E53" s="433">
        <f t="shared" si="14"/>
        <v>403</v>
      </c>
      <c r="F53" s="320">
        <v>0</v>
      </c>
      <c r="G53" s="320">
        <v>0</v>
      </c>
      <c r="H53" s="222">
        <f t="shared" si="13"/>
        <v>0</v>
      </c>
      <c r="I53" s="320">
        <v>0</v>
      </c>
      <c r="J53" s="320">
        <v>0</v>
      </c>
      <c r="K53" s="433">
        <f t="shared" si="15"/>
        <v>0</v>
      </c>
      <c r="L53" s="435">
        <v>0</v>
      </c>
      <c r="M53" s="435">
        <v>0</v>
      </c>
      <c r="N53" s="222">
        <f>(M53+O53)</f>
        <v>0</v>
      </c>
      <c r="O53" s="435">
        <v>0</v>
      </c>
      <c r="P53" s="222">
        <f t="shared" si="10"/>
        <v>403</v>
      </c>
      <c r="Q53" s="222">
        <f t="shared" si="11"/>
        <v>403</v>
      </c>
      <c r="R53" s="222">
        <f t="shared" si="12"/>
        <v>0</v>
      </c>
      <c r="S53" s="436"/>
      <c r="T53" s="437"/>
      <c r="U53" s="74"/>
      <c r="V53" s="74"/>
    </row>
    <row r="54" spans="1:22" ht="15.75" customHeight="1">
      <c r="A54" s="219"/>
      <c r="B54" s="431" t="s">
        <v>65</v>
      </c>
      <c r="C54" s="424" t="s">
        <v>275</v>
      </c>
      <c r="D54" s="339">
        <v>1050</v>
      </c>
      <c r="E54" s="433">
        <f t="shared" si="14"/>
        <v>1050</v>
      </c>
      <c r="F54" s="219">
        <v>0</v>
      </c>
      <c r="G54" s="219">
        <v>0</v>
      </c>
      <c r="H54" s="222">
        <f t="shared" si="13"/>
        <v>0</v>
      </c>
      <c r="I54" s="219">
        <v>0</v>
      </c>
      <c r="J54" s="219">
        <v>0</v>
      </c>
      <c r="K54" s="433">
        <f t="shared" si="15"/>
        <v>0</v>
      </c>
      <c r="L54" s="339">
        <v>0</v>
      </c>
      <c r="M54" s="339">
        <v>0</v>
      </c>
      <c r="N54" s="222">
        <f>(M54+O54)</f>
        <v>0</v>
      </c>
      <c r="O54" s="339">
        <v>0</v>
      </c>
      <c r="P54" s="222">
        <f t="shared" si="10"/>
        <v>1050</v>
      </c>
      <c r="Q54" s="222">
        <f t="shared" si="11"/>
        <v>1050</v>
      </c>
      <c r="R54" s="222">
        <f t="shared" si="12"/>
        <v>0</v>
      </c>
      <c r="S54" s="246"/>
      <c r="T54" s="219"/>
      <c r="U54" s="74"/>
      <c r="V54" s="74"/>
    </row>
    <row r="55" spans="1:22" ht="15.75" customHeight="1">
      <c r="A55" s="219"/>
      <c r="B55" s="431"/>
      <c r="C55" s="219" t="s">
        <v>389</v>
      </c>
      <c r="D55" s="339"/>
      <c r="E55" s="433"/>
      <c r="F55" s="219"/>
      <c r="G55" s="219"/>
      <c r="H55" s="219"/>
      <c r="I55" s="219"/>
      <c r="J55" s="219"/>
      <c r="K55" s="433"/>
      <c r="L55" s="339"/>
      <c r="M55" s="339"/>
      <c r="N55" s="222"/>
      <c r="O55" s="339"/>
      <c r="P55" s="222"/>
      <c r="Q55" s="222"/>
      <c r="R55" s="222"/>
      <c r="S55" s="246"/>
      <c r="T55" s="219"/>
      <c r="U55" s="74"/>
      <c r="V55" s="74"/>
    </row>
    <row r="56" spans="1:22" ht="15.75" customHeight="1">
      <c r="A56" s="219"/>
      <c r="B56" s="431"/>
      <c r="C56" s="438" t="s">
        <v>387</v>
      </c>
      <c r="D56" s="339"/>
      <c r="E56" s="433"/>
      <c r="F56" s="219"/>
      <c r="G56" s="219"/>
      <c r="H56" s="219"/>
      <c r="I56" s="219"/>
      <c r="J56" s="219"/>
      <c r="K56" s="433"/>
      <c r="L56" s="339"/>
      <c r="M56" s="339"/>
      <c r="N56" s="222"/>
      <c r="O56" s="339"/>
      <c r="P56" s="222"/>
      <c r="Q56" s="222"/>
      <c r="R56" s="222"/>
      <c r="S56" s="246"/>
      <c r="T56" s="219"/>
      <c r="U56" s="74"/>
      <c r="V56" s="74"/>
    </row>
    <row r="57" spans="1:22" ht="15.75" customHeight="1">
      <c r="A57" s="223"/>
      <c r="B57" s="439"/>
      <c r="C57" s="440" t="s">
        <v>388</v>
      </c>
      <c r="D57" s="223"/>
      <c r="E57" s="224"/>
      <c r="F57" s="223"/>
      <c r="G57" s="223"/>
      <c r="H57" s="223"/>
      <c r="I57" s="223"/>
      <c r="J57" s="223"/>
      <c r="K57" s="224"/>
      <c r="L57" s="223"/>
      <c r="M57" s="223"/>
      <c r="N57" s="224"/>
      <c r="O57" s="441"/>
      <c r="P57" s="224"/>
      <c r="Q57" s="224"/>
      <c r="R57" s="224"/>
      <c r="S57" s="441"/>
      <c r="T57" s="223"/>
      <c r="U57" s="74"/>
      <c r="V57" s="74"/>
    </row>
    <row r="58" spans="1:22" ht="15.75" customHeight="1">
      <c r="A58" s="403" t="s">
        <v>501</v>
      </c>
      <c r="B58" s="403" t="s">
        <v>501</v>
      </c>
      <c r="C58" s="403" t="s">
        <v>501</v>
      </c>
      <c r="D58" s="404" t="s">
        <v>501</v>
      </c>
      <c r="E58" s="405"/>
      <c r="F58" s="406"/>
      <c r="G58" s="509" t="s">
        <v>831</v>
      </c>
      <c r="H58" s="510"/>
      <c r="I58" s="510"/>
      <c r="J58" s="510"/>
      <c r="K58" s="510"/>
      <c r="L58" s="510"/>
      <c r="M58" s="510"/>
      <c r="N58" s="510"/>
      <c r="O58" s="510"/>
      <c r="P58" s="510"/>
      <c r="Q58" s="510"/>
      <c r="R58" s="511"/>
      <c r="S58" s="246"/>
      <c r="T58" s="410"/>
      <c r="U58" s="74"/>
      <c r="V58" s="74"/>
    </row>
    <row r="59" spans="1:22" ht="15.75" customHeight="1">
      <c r="A59" s="411" t="s">
        <v>767</v>
      </c>
      <c r="B59" s="411" t="s">
        <v>832</v>
      </c>
      <c r="C59" s="411" t="s">
        <v>852</v>
      </c>
      <c r="D59" s="512" t="s">
        <v>853</v>
      </c>
      <c r="E59" s="513"/>
      <c r="F59" s="514"/>
      <c r="G59" s="412" t="s">
        <v>768</v>
      </c>
      <c r="H59" s="413"/>
      <c r="I59" s="413"/>
      <c r="J59" s="412" t="s">
        <v>770</v>
      </c>
      <c r="K59" s="413"/>
      <c r="L59" s="413"/>
      <c r="M59" s="412" t="s">
        <v>807</v>
      </c>
      <c r="N59" s="413"/>
      <c r="O59" s="413"/>
      <c r="P59" s="412" t="s">
        <v>772</v>
      </c>
      <c r="Q59" s="413"/>
      <c r="R59" s="413"/>
      <c r="S59" s="246"/>
      <c r="T59" s="414"/>
      <c r="U59" s="74"/>
      <c r="V59" s="74"/>
    </row>
    <row r="60" spans="1:22" ht="15.75" customHeight="1">
      <c r="A60" s="411" t="s">
        <v>773</v>
      </c>
      <c r="B60" s="411" t="s">
        <v>835</v>
      </c>
      <c r="C60" s="415"/>
      <c r="D60" s="515" t="s">
        <v>844</v>
      </c>
      <c r="E60" s="516"/>
      <c r="F60" s="517"/>
      <c r="G60" s="407" t="s">
        <v>127</v>
      </c>
      <c r="H60" s="408"/>
      <c r="I60" s="409"/>
      <c r="J60" s="407" t="s">
        <v>819</v>
      </c>
      <c r="K60" s="408"/>
      <c r="L60" s="409"/>
      <c r="M60" s="407" t="s">
        <v>854</v>
      </c>
      <c r="N60" s="408"/>
      <c r="O60" s="409"/>
      <c r="P60" s="407" t="s">
        <v>855</v>
      </c>
      <c r="Q60" s="408"/>
      <c r="R60" s="409"/>
      <c r="S60" s="246"/>
      <c r="T60" s="414" t="s">
        <v>850</v>
      </c>
      <c r="U60" s="74"/>
      <c r="V60" s="74"/>
    </row>
    <row r="61" spans="1:22" ht="15.75" customHeight="1">
      <c r="A61" s="411" t="s">
        <v>501</v>
      </c>
      <c r="B61" s="411" t="s">
        <v>773</v>
      </c>
      <c r="C61" s="411"/>
      <c r="D61" s="416" t="s">
        <v>533</v>
      </c>
      <c r="E61" s="416" t="s">
        <v>904</v>
      </c>
      <c r="F61" s="416" t="s">
        <v>494</v>
      </c>
      <c r="G61" s="416" t="s">
        <v>533</v>
      </c>
      <c r="H61" s="416" t="s">
        <v>904</v>
      </c>
      <c r="I61" s="416" t="s">
        <v>494</v>
      </c>
      <c r="J61" s="416" t="s">
        <v>533</v>
      </c>
      <c r="K61" s="416" t="s">
        <v>904</v>
      </c>
      <c r="L61" s="416" t="s">
        <v>494</v>
      </c>
      <c r="M61" s="416" t="s">
        <v>533</v>
      </c>
      <c r="N61" s="416" t="s">
        <v>904</v>
      </c>
      <c r="O61" s="416" t="s">
        <v>494</v>
      </c>
      <c r="P61" s="416" t="s">
        <v>533</v>
      </c>
      <c r="Q61" s="416" t="s">
        <v>904</v>
      </c>
      <c r="R61" s="416" t="s">
        <v>494</v>
      </c>
      <c r="S61" s="246"/>
      <c r="T61" s="414"/>
      <c r="U61" s="74"/>
      <c r="V61" s="74"/>
    </row>
    <row r="62" spans="1:22" ht="15.75" customHeight="1">
      <c r="A62" s="417"/>
      <c r="B62" s="418"/>
      <c r="C62" s="419"/>
      <c r="D62" s="420" t="s">
        <v>500</v>
      </c>
      <c r="E62" s="420" t="s">
        <v>500</v>
      </c>
      <c r="F62" s="420" t="s">
        <v>497</v>
      </c>
      <c r="G62" s="420" t="s">
        <v>500</v>
      </c>
      <c r="H62" s="420" t="s">
        <v>500</v>
      </c>
      <c r="I62" s="420" t="s">
        <v>497</v>
      </c>
      <c r="J62" s="420" t="s">
        <v>500</v>
      </c>
      <c r="K62" s="420" t="s">
        <v>500</v>
      </c>
      <c r="L62" s="420" t="s">
        <v>497</v>
      </c>
      <c r="M62" s="420" t="s">
        <v>500</v>
      </c>
      <c r="N62" s="420" t="s">
        <v>500</v>
      </c>
      <c r="O62" s="420" t="s">
        <v>497</v>
      </c>
      <c r="P62" s="420" t="s">
        <v>500</v>
      </c>
      <c r="Q62" s="420" t="s">
        <v>500</v>
      </c>
      <c r="R62" s="420" t="s">
        <v>497</v>
      </c>
      <c r="S62" s="246"/>
      <c r="T62" s="421"/>
      <c r="U62" s="74"/>
      <c r="V62" s="74"/>
    </row>
    <row r="63" spans="1:22" ht="15.75" customHeight="1">
      <c r="A63" s="219"/>
      <c r="B63" s="431" t="s">
        <v>66</v>
      </c>
      <c r="C63" s="221" t="s">
        <v>863</v>
      </c>
      <c r="D63" s="219">
        <v>1500</v>
      </c>
      <c r="E63" s="222">
        <f aca="true" t="shared" si="17" ref="E63:E68">(D63+F63)</f>
        <v>1500</v>
      </c>
      <c r="F63" s="219">
        <v>0</v>
      </c>
      <c r="G63" s="219">
        <v>0</v>
      </c>
      <c r="H63" s="222">
        <f aca="true" t="shared" si="18" ref="H63:H105">(G63+I63)</f>
        <v>0</v>
      </c>
      <c r="I63" s="219">
        <v>0</v>
      </c>
      <c r="J63" s="219">
        <v>0</v>
      </c>
      <c r="K63" s="222">
        <f aca="true" t="shared" si="19" ref="K63:K68">(J63+L63)</f>
        <v>0</v>
      </c>
      <c r="L63" s="219">
        <v>0</v>
      </c>
      <c r="M63" s="219">
        <v>0</v>
      </c>
      <c r="N63" s="222">
        <f aca="true" t="shared" si="20" ref="N63:N68">(M63+O63)</f>
        <v>0</v>
      </c>
      <c r="O63" s="425">
        <v>0</v>
      </c>
      <c r="P63" s="222">
        <f>(D63-J63-M63-G63)</f>
        <v>1500</v>
      </c>
      <c r="Q63" s="222">
        <f>(E63-K63-N63-H63)</f>
        <v>1500</v>
      </c>
      <c r="R63" s="222">
        <f>(F63-L63-O63-I63)</f>
        <v>0</v>
      </c>
      <c r="S63" s="246"/>
      <c r="T63" s="219"/>
      <c r="U63" s="74"/>
      <c r="V63" s="74"/>
    </row>
    <row r="64" spans="1:22" ht="15.75" customHeight="1">
      <c r="A64" s="219"/>
      <c r="B64" s="431" t="s">
        <v>67</v>
      </c>
      <c r="C64" s="221" t="s">
        <v>390</v>
      </c>
      <c r="D64" s="219">
        <v>50</v>
      </c>
      <c r="E64" s="222">
        <f t="shared" si="17"/>
        <v>50</v>
      </c>
      <c r="F64" s="219">
        <v>0</v>
      </c>
      <c r="G64" s="219">
        <v>0</v>
      </c>
      <c r="H64" s="222">
        <f t="shared" si="18"/>
        <v>0</v>
      </c>
      <c r="I64" s="219">
        <v>0</v>
      </c>
      <c r="J64" s="219">
        <v>0</v>
      </c>
      <c r="K64" s="222">
        <f t="shared" si="19"/>
        <v>0</v>
      </c>
      <c r="L64" s="219">
        <v>0</v>
      </c>
      <c r="M64" s="219">
        <v>0</v>
      </c>
      <c r="N64" s="222">
        <f t="shared" si="20"/>
        <v>0</v>
      </c>
      <c r="O64" s="425">
        <v>0</v>
      </c>
      <c r="P64" s="222">
        <f aca="true" t="shared" si="21" ref="P64:P105">(D64-J64-M64-G64)</f>
        <v>50</v>
      </c>
      <c r="Q64" s="222">
        <f aca="true" t="shared" si="22" ref="Q64:Q105">(E64-K64-N64-H64)</f>
        <v>50</v>
      </c>
      <c r="R64" s="222">
        <f aca="true" t="shared" si="23" ref="R64:R105">(F64-L64-O64-I64)</f>
        <v>0</v>
      </c>
      <c r="S64" s="246"/>
      <c r="T64" s="219"/>
      <c r="U64" s="74"/>
      <c r="V64" s="74"/>
    </row>
    <row r="65" spans="1:22" ht="15.75" customHeight="1">
      <c r="A65" s="219"/>
      <c r="B65" s="431" t="s">
        <v>68</v>
      </c>
      <c r="C65" s="221" t="s">
        <v>739</v>
      </c>
      <c r="D65" s="219">
        <v>0</v>
      </c>
      <c r="E65" s="222">
        <f t="shared" si="17"/>
        <v>0</v>
      </c>
      <c r="F65" s="219">
        <v>0</v>
      </c>
      <c r="G65" s="219">
        <v>0</v>
      </c>
      <c r="H65" s="222">
        <f t="shared" si="18"/>
        <v>0</v>
      </c>
      <c r="I65" s="219">
        <v>0</v>
      </c>
      <c r="J65" s="219">
        <v>0</v>
      </c>
      <c r="K65" s="222">
        <f t="shared" si="19"/>
        <v>0</v>
      </c>
      <c r="L65" s="219">
        <v>0</v>
      </c>
      <c r="M65" s="219">
        <v>0</v>
      </c>
      <c r="N65" s="222">
        <f t="shared" si="20"/>
        <v>0</v>
      </c>
      <c r="O65" s="425">
        <v>0</v>
      </c>
      <c r="P65" s="222">
        <f t="shared" si="21"/>
        <v>0</v>
      </c>
      <c r="Q65" s="222">
        <f t="shared" si="22"/>
        <v>0</v>
      </c>
      <c r="R65" s="222">
        <f t="shared" si="23"/>
        <v>0</v>
      </c>
      <c r="S65" s="246"/>
      <c r="T65" s="219"/>
      <c r="U65" s="74"/>
      <c r="V65" s="74"/>
    </row>
    <row r="66" spans="1:22" ht="15.75" customHeight="1">
      <c r="A66" s="219"/>
      <c r="B66" s="431"/>
      <c r="C66" s="339" t="s">
        <v>391</v>
      </c>
      <c r="D66" s="219">
        <v>1800</v>
      </c>
      <c r="E66" s="222">
        <f t="shared" si="17"/>
        <v>1800</v>
      </c>
      <c r="F66" s="219">
        <v>0</v>
      </c>
      <c r="G66" s="219">
        <v>0</v>
      </c>
      <c r="H66" s="222">
        <f t="shared" si="18"/>
        <v>0</v>
      </c>
      <c r="I66" s="219">
        <v>0</v>
      </c>
      <c r="J66" s="219">
        <v>0</v>
      </c>
      <c r="K66" s="222">
        <f t="shared" si="19"/>
        <v>0</v>
      </c>
      <c r="L66" s="339">
        <v>0</v>
      </c>
      <c r="M66" s="219">
        <v>0</v>
      </c>
      <c r="N66" s="222">
        <f t="shared" si="20"/>
        <v>0</v>
      </c>
      <c r="O66" s="219">
        <v>0</v>
      </c>
      <c r="P66" s="222">
        <f t="shared" si="21"/>
        <v>1800</v>
      </c>
      <c r="Q66" s="222">
        <f t="shared" si="22"/>
        <v>1800</v>
      </c>
      <c r="R66" s="222">
        <f t="shared" si="23"/>
        <v>0</v>
      </c>
      <c r="S66" s="246"/>
      <c r="T66" s="219"/>
      <c r="U66" s="74"/>
      <c r="V66" s="74"/>
    </row>
    <row r="67" spans="1:22" ht="15.75" customHeight="1">
      <c r="A67" s="219"/>
      <c r="B67" s="431"/>
      <c r="C67" s="339" t="s">
        <v>392</v>
      </c>
      <c r="D67" s="219">
        <v>450</v>
      </c>
      <c r="E67" s="222">
        <f t="shared" si="17"/>
        <v>450</v>
      </c>
      <c r="F67" s="219">
        <v>0</v>
      </c>
      <c r="G67" s="219">
        <v>0</v>
      </c>
      <c r="H67" s="222">
        <f t="shared" si="18"/>
        <v>0</v>
      </c>
      <c r="I67" s="219">
        <v>0</v>
      </c>
      <c r="J67" s="219">
        <v>0</v>
      </c>
      <c r="K67" s="222">
        <f t="shared" si="19"/>
        <v>0</v>
      </c>
      <c r="L67" s="339">
        <v>0</v>
      </c>
      <c r="M67" s="219">
        <v>0</v>
      </c>
      <c r="N67" s="222">
        <f t="shared" si="20"/>
        <v>0</v>
      </c>
      <c r="O67" s="219">
        <v>0</v>
      </c>
      <c r="P67" s="222">
        <f t="shared" si="21"/>
        <v>450</v>
      </c>
      <c r="Q67" s="222">
        <f t="shared" si="22"/>
        <v>450</v>
      </c>
      <c r="R67" s="222">
        <f t="shared" si="23"/>
        <v>0</v>
      </c>
      <c r="S67" s="246"/>
      <c r="T67" s="219"/>
      <c r="U67" s="74"/>
      <c r="V67" s="74"/>
    </row>
    <row r="68" spans="1:22" ht="15.75" customHeight="1">
      <c r="A68" s="219"/>
      <c r="B68" s="431"/>
      <c r="C68" s="339" t="s">
        <v>393</v>
      </c>
      <c r="D68" s="219">
        <v>1800</v>
      </c>
      <c r="E68" s="222">
        <f t="shared" si="17"/>
        <v>1800</v>
      </c>
      <c r="F68" s="219">
        <v>0</v>
      </c>
      <c r="G68" s="219">
        <v>0</v>
      </c>
      <c r="H68" s="222">
        <f t="shared" si="18"/>
        <v>0</v>
      </c>
      <c r="I68" s="219">
        <v>0</v>
      </c>
      <c r="J68" s="219">
        <v>0</v>
      </c>
      <c r="K68" s="222">
        <f t="shared" si="19"/>
        <v>0</v>
      </c>
      <c r="L68" s="339">
        <v>0</v>
      </c>
      <c r="M68" s="219">
        <v>0</v>
      </c>
      <c r="N68" s="222">
        <f t="shared" si="20"/>
        <v>0</v>
      </c>
      <c r="O68" s="219">
        <v>0</v>
      </c>
      <c r="P68" s="222">
        <f t="shared" si="21"/>
        <v>1800</v>
      </c>
      <c r="Q68" s="222">
        <f t="shared" si="22"/>
        <v>1800</v>
      </c>
      <c r="R68" s="222">
        <f t="shared" si="23"/>
        <v>0</v>
      </c>
      <c r="S68" s="246"/>
      <c r="T68" s="219"/>
      <c r="U68" s="74"/>
      <c r="V68" s="74"/>
    </row>
    <row r="69" spans="1:22" ht="15.75" customHeight="1">
      <c r="A69" s="219"/>
      <c r="B69" s="431" t="s">
        <v>69</v>
      </c>
      <c r="C69" s="339" t="s">
        <v>264</v>
      </c>
      <c r="D69" s="219">
        <v>116</v>
      </c>
      <c r="E69" s="442">
        <f aca="true" t="shared" si="24" ref="E69:E105">(D69+F69)</f>
        <v>116</v>
      </c>
      <c r="F69" s="219">
        <v>0</v>
      </c>
      <c r="G69" s="219">
        <v>0</v>
      </c>
      <c r="H69" s="222">
        <f t="shared" si="18"/>
        <v>104</v>
      </c>
      <c r="I69" s="219">
        <v>104</v>
      </c>
      <c r="J69" s="219">
        <v>0</v>
      </c>
      <c r="K69" s="222">
        <f aca="true" t="shared" si="25" ref="K69:K105">(J69+L69)</f>
        <v>0</v>
      </c>
      <c r="L69" s="339">
        <v>0</v>
      </c>
      <c r="M69" s="219">
        <v>0</v>
      </c>
      <c r="N69" s="222">
        <f aca="true" t="shared" si="26" ref="N69:N105">(M69+O69)</f>
        <v>0</v>
      </c>
      <c r="O69" s="219">
        <v>0</v>
      </c>
      <c r="P69" s="222">
        <f t="shared" si="21"/>
        <v>116</v>
      </c>
      <c r="Q69" s="222">
        <f t="shared" si="22"/>
        <v>12</v>
      </c>
      <c r="R69" s="222">
        <f t="shared" si="23"/>
        <v>-104</v>
      </c>
      <c r="S69" s="246"/>
      <c r="T69" s="219"/>
      <c r="U69" s="74"/>
      <c r="V69" s="74"/>
    </row>
    <row r="70" spans="1:22" ht="15.75" customHeight="1">
      <c r="A70" s="219"/>
      <c r="B70" s="431" t="s">
        <v>70</v>
      </c>
      <c r="C70" s="339" t="s">
        <v>394</v>
      </c>
      <c r="D70" s="219">
        <v>70</v>
      </c>
      <c r="E70" s="442">
        <f t="shared" si="24"/>
        <v>70</v>
      </c>
      <c r="F70" s="219">
        <v>0</v>
      </c>
      <c r="G70" s="219">
        <v>0</v>
      </c>
      <c r="H70" s="222">
        <f t="shared" si="18"/>
        <v>0</v>
      </c>
      <c r="I70" s="219">
        <v>0</v>
      </c>
      <c r="J70" s="219">
        <v>0</v>
      </c>
      <c r="K70" s="222">
        <f t="shared" si="25"/>
        <v>0</v>
      </c>
      <c r="L70" s="339">
        <v>0</v>
      </c>
      <c r="M70" s="219">
        <v>0</v>
      </c>
      <c r="N70" s="222">
        <f t="shared" si="26"/>
        <v>0</v>
      </c>
      <c r="O70" s="219">
        <v>0</v>
      </c>
      <c r="P70" s="222">
        <f t="shared" si="21"/>
        <v>70</v>
      </c>
      <c r="Q70" s="222">
        <f t="shared" si="22"/>
        <v>70</v>
      </c>
      <c r="R70" s="222">
        <f t="shared" si="23"/>
        <v>0</v>
      </c>
      <c r="S70" s="246"/>
      <c r="T70" s="219"/>
      <c r="U70" s="74"/>
      <c r="V70" s="74"/>
    </row>
    <row r="71" spans="1:22" ht="15.75" customHeight="1">
      <c r="A71" s="219"/>
      <c r="B71" s="431" t="s">
        <v>71</v>
      </c>
      <c r="C71" s="339" t="s">
        <v>395</v>
      </c>
      <c r="D71" s="219">
        <v>100</v>
      </c>
      <c r="E71" s="442">
        <f t="shared" si="24"/>
        <v>100</v>
      </c>
      <c r="F71" s="219">
        <v>0</v>
      </c>
      <c r="G71" s="219">
        <v>0</v>
      </c>
      <c r="H71" s="222">
        <f t="shared" si="18"/>
        <v>0</v>
      </c>
      <c r="I71" s="219">
        <v>0</v>
      </c>
      <c r="J71" s="219">
        <v>0</v>
      </c>
      <c r="K71" s="222">
        <f t="shared" si="25"/>
        <v>0</v>
      </c>
      <c r="L71" s="339">
        <v>0</v>
      </c>
      <c r="M71" s="219">
        <v>0</v>
      </c>
      <c r="N71" s="222">
        <f t="shared" si="26"/>
        <v>0</v>
      </c>
      <c r="O71" s="219">
        <v>0</v>
      </c>
      <c r="P71" s="222">
        <f t="shared" si="21"/>
        <v>100</v>
      </c>
      <c r="Q71" s="222">
        <f t="shared" si="22"/>
        <v>100</v>
      </c>
      <c r="R71" s="222">
        <f t="shared" si="23"/>
        <v>0</v>
      </c>
      <c r="S71" s="246"/>
      <c r="T71" s="219"/>
      <c r="U71" s="74"/>
      <c r="V71" s="74"/>
    </row>
    <row r="72" spans="1:22" ht="15.75" customHeight="1">
      <c r="A72" s="219"/>
      <c r="B72" s="431" t="s">
        <v>72</v>
      </c>
      <c r="C72" s="339" t="s">
        <v>342</v>
      </c>
      <c r="D72" s="219">
        <v>550</v>
      </c>
      <c r="E72" s="442">
        <f t="shared" si="24"/>
        <v>550</v>
      </c>
      <c r="F72" s="219">
        <v>0</v>
      </c>
      <c r="G72" s="219">
        <v>0</v>
      </c>
      <c r="H72" s="222">
        <f t="shared" si="18"/>
        <v>0</v>
      </c>
      <c r="I72" s="219">
        <v>0</v>
      </c>
      <c r="J72" s="219">
        <v>0</v>
      </c>
      <c r="K72" s="222">
        <f t="shared" si="25"/>
        <v>0</v>
      </c>
      <c r="L72" s="339">
        <v>0</v>
      </c>
      <c r="M72" s="219">
        <v>0</v>
      </c>
      <c r="N72" s="222">
        <f t="shared" si="26"/>
        <v>0</v>
      </c>
      <c r="O72" s="219">
        <v>0</v>
      </c>
      <c r="P72" s="222">
        <f t="shared" si="21"/>
        <v>550</v>
      </c>
      <c r="Q72" s="222">
        <f t="shared" si="22"/>
        <v>550</v>
      </c>
      <c r="R72" s="222">
        <f t="shared" si="23"/>
        <v>0</v>
      </c>
      <c r="S72" s="246"/>
      <c r="T72" s="219"/>
      <c r="U72" s="74"/>
      <c r="V72" s="74"/>
    </row>
    <row r="73" spans="1:22" ht="15.75" customHeight="1">
      <c r="A73" s="219"/>
      <c r="B73" s="431" t="s">
        <v>73</v>
      </c>
      <c r="C73" s="339" t="s">
        <v>177</v>
      </c>
      <c r="D73" s="219">
        <v>317</v>
      </c>
      <c r="E73" s="442">
        <f t="shared" si="24"/>
        <v>317</v>
      </c>
      <c r="F73" s="219">
        <v>0</v>
      </c>
      <c r="G73" s="219">
        <v>0</v>
      </c>
      <c r="H73" s="222">
        <f t="shared" si="18"/>
        <v>0</v>
      </c>
      <c r="I73" s="219">
        <v>0</v>
      </c>
      <c r="J73" s="219">
        <v>0</v>
      </c>
      <c r="K73" s="222">
        <f t="shared" si="25"/>
        <v>0</v>
      </c>
      <c r="L73" s="339">
        <v>0</v>
      </c>
      <c r="M73" s="219">
        <v>0</v>
      </c>
      <c r="N73" s="222">
        <f t="shared" si="26"/>
        <v>0</v>
      </c>
      <c r="O73" s="219">
        <v>0</v>
      </c>
      <c r="P73" s="222">
        <f t="shared" si="21"/>
        <v>317</v>
      </c>
      <c r="Q73" s="222">
        <f t="shared" si="22"/>
        <v>317</v>
      </c>
      <c r="R73" s="222">
        <f t="shared" si="23"/>
        <v>0</v>
      </c>
      <c r="S73" s="246"/>
      <c r="T73" s="219"/>
      <c r="U73" s="74"/>
      <c r="V73" s="74"/>
    </row>
    <row r="74" spans="1:22" ht="15.75" customHeight="1">
      <c r="A74" s="219"/>
      <c r="B74" s="431" t="s">
        <v>74</v>
      </c>
      <c r="C74" s="339" t="s">
        <v>396</v>
      </c>
      <c r="D74" s="219">
        <v>400</v>
      </c>
      <c r="E74" s="442">
        <f t="shared" si="24"/>
        <v>400</v>
      </c>
      <c r="F74" s="219">
        <v>0</v>
      </c>
      <c r="G74" s="219">
        <v>0</v>
      </c>
      <c r="H74" s="222">
        <f t="shared" si="18"/>
        <v>0</v>
      </c>
      <c r="I74" s="219">
        <v>0</v>
      </c>
      <c r="J74" s="219">
        <v>0</v>
      </c>
      <c r="K74" s="222">
        <f t="shared" si="25"/>
        <v>0</v>
      </c>
      <c r="L74" s="339">
        <v>0</v>
      </c>
      <c r="M74" s="219">
        <v>0</v>
      </c>
      <c r="N74" s="222">
        <f t="shared" si="26"/>
        <v>0</v>
      </c>
      <c r="O74" s="219">
        <v>0</v>
      </c>
      <c r="P74" s="222">
        <f t="shared" si="21"/>
        <v>400</v>
      </c>
      <c r="Q74" s="222">
        <f t="shared" si="22"/>
        <v>400</v>
      </c>
      <c r="R74" s="222">
        <f t="shared" si="23"/>
        <v>0</v>
      </c>
      <c r="S74" s="246"/>
      <c r="T74" s="219"/>
      <c r="U74" s="74"/>
      <c r="V74" s="74"/>
    </row>
    <row r="75" spans="1:22" ht="15.75" customHeight="1">
      <c r="A75" s="219"/>
      <c r="B75" s="431" t="s">
        <v>673</v>
      </c>
      <c r="C75" s="339" t="s">
        <v>323</v>
      </c>
      <c r="D75" s="219">
        <v>2707</v>
      </c>
      <c r="E75" s="442">
        <f t="shared" si="24"/>
        <v>2707</v>
      </c>
      <c r="F75" s="219">
        <v>0</v>
      </c>
      <c r="G75" s="219">
        <v>0</v>
      </c>
      <c r="H75" s="222">
        <f t="shared" si="18"/>
        <v>0</v>
      </c>
      <c r="I75" s="219">
        <v>0</v>
      </c>
      <c r="J75" s="219">
        <v>0</v>
      </c>
      <c r="K75" s="222">
        <f t="shared" si="25"/>
        <v>0</v>
      </c>
      <c r="L75" s="339">
        <v>0</v>
      </c>
      <c r="M75" s="219">
        <v>0</v>
      </c>
      <c r="N75" s="222">
        <f t="shared" si="26"/>
        <v>0</v>
      </c>
      <c r="O75" s="219">
        <v>0</v>
      </c>
      <c r="P75" s="222">
        <f t="shared" si="21"/>
        <v>2707</v>
      </c>
      <c r="Q75" s="222">
        <f t="shared" si="22"/>
        <v>2707</v>
      </c>
      <c r="R75" s="222">
        <f t="shared" si="23"/>
        <v>0</v>
      </c>
      <c r="S75" s="246"/>
      <c r="T75" s="219"/>
      <c r="U75" s="74"/>
      <c r="V75" s="74"/>
    </row>
    <row r="76" spans="1:22" ht="15.75" customHeight="1">
      <c r="A76" s="219"/>
      <c r="B76" s="431" t="s">
        <v>674</v>
      </c>
      <c r="C76" s="339" t="s">
        <v>313</v>
      </c>
      <c r="D76" s="219">
        <v>100</v>
      </c>
      <c r="E76" s="442">
        <f t="shared" si="24"/>
        <v>100</v>
      </c>
      <c r="F76" s="219">
        <v>0</v>
      </c>
      <c r="G76" s="219">
        <v>0</v>
      </c>
      <c r="H76" s="222">
        <f t="shared" si="18"/>
        <v>0</v>
      </c>
      <c r="I76" s="219">
        <v>0</v>
      </c>
      <c r="J76" s="219">
        <v>0</v>
      </c>
      <c r="K76" s="222">
        <f t="shared" si="25"/>
        <v>0</v>
      </c>
      <c r="L76" s="339">
        <v>0</v>
      </c>
      <c r="M76" s="219">
        <v>0</v>
      </c>
      <c r="N76" s="222">
        <f t="shared" si="26"/>
        <v>0</v>
      </c>
      <c r="O76" s="219">
        <v>0</v>
      </c>
      <c r="P76" s="222">
        <f t="shared" si="21"/>
        <v>100</v>
      </c>
      <c r="Q76" s="222">
        <f t="shared" si="22"/>
        <v>100</v>
      </c>
      <c r="R76" s="222">
        <f t="shared" si="23"/>
        <v>0</v>
      </c>
      <c r="S76" s="246"/>
      <c r="T76" s="219"/>
      <c r="U76" s="74"/>
      <c r="V76" s="74"/>
    </row>
    <row r="77" spans="1:22" ht="15.75" customHeight="1">
      <c r="A77" s="219"/>
      <c r="B77" s="431" t="s">
        <v>675</v>
      </c>
      <c r="C77" s="339" t="s">
        <v>349</v>
      </c>
      <c r="D77" s="219">
        <v>54</v>
      </c>
      <c r="E77" s="442">
        <f t="shared" si="24"/>
        <v>210</v>
      </c>
      <c r="F77" s="219">
        <v>156</v>
      </c>
      <c r="G77" s="219">
        <v>0</v>
      </c>
      <c r="H77" s="222">
        <f t="shared" si="18"/>
        <v>0</v>
      </c>
      <c r="I77" s="219">
        <v>0</v>
      </c>
      <c r="J77" s="219">
        <v>0</v>
      </c>
      <c r="K77" s="222">
        <f t="shared" si="25"/>
        <v>0</v>
      </c>
      <c r="L77" s="339">
        <v>0</v>
      </c>
      <c r="M77" s="219">
        <v>0</v>
      </c>
      <c r="N77" s="222">
        <f t="shared" si="26"/>
        <v>0</v>
      </c>
      <c r="O77" s="219">
        <v>0</v>
      </c>
      <c r="P77" s="222">
        <f t="shared" si="21"/>
        <v>54</v>
      </c>
      <c r="Q77" s="222">
        <f t="shared" si="22"/>
        <v>210</v>
      </c>
      <c r="R77" s="222">
        <f t="shared" si="23"/>
        <v>156</v>
      </c>
      <c r="S77" s="246"/>
      <c r="T77" s="219"/>
      <c r="U77" s="74"/>
      <c r="V77" s="74"/>
    </row>
    <row r="78" spans="1:22" ht="15.75" customHeight="1">
      <c r="A78" s="219"/>
      <c r="B78" s="431" t="s">
        <v>676</v>
      </c>
      <c r="C78" s="339" t="s">
        <v>317</v>
      </c>
      <c r="D78" s="219"/>
      <c r="E78" s="442"/>
      <c r="F78" s="219"/>
      <c r="G78" s="219"/>
      <c r="H78" s="222"/>
      <c r="I78" s="219"/>
      <c r="J78" s="219"/>
      <c r="K78" s="222"/>
      <c r="L78" s="339"/>
      <c r="M78" s="219"/>
      <c r="N78" s="222"/>
      <c r="O78" s="219"/>
      <c r="P78" s="222"/>
      <c r="Q78" s="222"/>
      <c r="R78" s="222"/>
      <c r="S78" s="246"/>
      <c r="T78" s="219"/>
      <c r="U78" s="74"/>
      <c r="V78" s="74"/>
    </row>
    <row r="79" spans="1:22" ht="15.75" customHeight="1">
      <c r="A79" s="219"/>
      <c r="B79" s="431"/>
      <c r="C79" s="339" t="s">
        <v>350</v>
      </c>
      <c r="D79" s="219">
        <v>13</v>
      </c>
      <c r="E79" s="442">
        <f t="shared" si="24"/>
        <v>30</v>
      </c>
      <c r="F79" s="219">
        <v>17</v>
      </c>
      <c r="G79" s="219">
        <v>0</v>
      </c>
      <c r="H79" s="222">
        <f t="shared" si="18"/>
        <v>0</v>
      </c>
      <c r="I79" s="219">
        <v>0</v>
      </c>
      <c r="J79" s="219">
        <v>0</v>
      </c>
      <c r="K79" s="222">
        <f t="shared" si="25"/>
        <v>0</v>
      </c>
      <c r="L79" s="339">
        <v>0</v>
      </c>
      <c r="M79" s="219">
        <v>0</v>
      </c>
      <c r="N79" s="222">
        <f t="shared" si="26"/>
        <v>0</v>
      </c>
      <c r="O79" s="219">
        <v>0</v>
      </c>
      <c r="P79" s="222">
        <f t="shared" si="21"/>
        <v>13</v>
      </c>
      <c r="Q79" s="222">
        <f t="shared" si="22"/>
        <v>30</v>
      </c>
      <c r="R79" s="222">
        <f t="shared" si="23"/>
        <v>17</v>
      </c>
      <c r="S79" s="246"/>
      <c r="T79" s="219"/>
      <c r="U79" s="74"/>
      <c r="V79" s="74"/>
    </row>
    <row r="80" spans="1:22" ht="15.75" customHeight="1">
      <c r="A80" s="219"/>
      <c r="B80" s="431"/>
      <c r="C80" s="339" t="s">
        <v>351</v>
      </c>
      <c r="D80" s="219">
        <v>25</v>
      </c>
      <c r="E80" s="442">
        <f t="shared" si="24"/>
        <v>25</v>
      </c>
      <c r="F80" s="219">
        <v>0</v>
      </c>
      <c r="G80" s="219">
        <v>0</v>
      </c>
      <c r="H80" s="222">
        <f t="shared" si="18"/>
        <v>0</v>
      </c>
      <c r="I80" s="219">
        <v>0</v>
      </c>
      <c r="J80" s="219">
        <v>0</v>
      </c>
      <c r="K80" s="222">
        <f t="shared" si="25"/>
        <v>0</v>
      </c>
      <c r="L80" s="339">
        <v>0</v>
      </c>
      <c r="M80" s="219">
        <v>0</v>
      </c>
      <c r="N80" s="222">
        <f t="shared" si="26"/>
        <v>0</v>
      </c>
      <c r="O80" s="219">
        <v>0</v>
      </c>
      <c r="P80" s="222">
        <f t="shared" si="21"/>
        <v>25</v>
      </c>
      <c r="Q80" s="222">
        <f t="shared" si="22"/>
        <v>25</v>
      </c>
      <c r="R80" s="222">
        <f t="shared" si="23"/>
        <v>0</v>
      </c>
      <c r="S80" s="246"/>
      <c r="T80" s="219"/>
      <c r="U80" s="74"/>
      <c r="V80" s="74"/>
    </row>
    <row r="81" spans="1:22" ht="15.75" customHeight="1">
      <c r="A81" s="219"/>
      <c r="B81" s="431"/>
      <c r="C81" s="339" t="s">
        <v>352</v>
      </c>
      <c r="D81" s="219">
        <v>25</v>
      </c>
      <c r="E81" s="442">
        <f t="shared" si="24"/>
        <v>59</v>
      </c>
      <c r="F81" s="219">
        <v>34</v>
      </c>
      <c r="G81" s="219">
        <v>0</v>
      </c>
      <c r="H81" s="222">
        <f t="shared" si="18"/>
        <v>0</v>
      </c>
      <c r="I81" s="219">
        <v>0</v>
      </c>
      <c r="J81" s="219">
        <v>0</v>
      </c>
      <c r="K81" s="222">
        <f t="shared" si="25"/>
        <v>0</v>
      </c>
      <c r="L81" s="339">
        <v>0</v>
      </c>
      <c r="M81" s="219">
        <v>0</v>
      </c>
      <c r="N81" s="222">
        <f t="shared" si="26"/>
        <v>0</v>
      </c>
      <c r="O81" s="219">
        <v>0</v>
      </c>
      <c r="P81" s="222">
        <f t="shared" si="21"/>
        <v>25</v>
      </c>
      <c r="Q81" s="222">
        <f t="shared" si="22"/>
        <v>59</v>
      </c>
      <c r="R81" s="222">
        <f t="shared" si="23"/>
        <v>34</v>
      </c>
      <c r="S81" s="246"/>
      <c r="T81" s="219"/>
      <c r="U81" s="74"/>
      <c r="V81" s="74"/>
    </row>
    <row r="82" spans="1:22" ht="15.75" customHeight="1">
      <c r="A82" s="219"/>
      <c r="B82" s="431" t="s">
        <v>334</v>
      </c>
      <c r="C82" s="339" t="s">
        <v>324</v>
      </c>
      <c r="D82" s="219">
        <v>96</v>
      </c>
      <c r="E82" s="442">
        <f t="shared" si="24"/>
        <v>96</v>
      </c>
      <c r="F82" s="219">
        <v>0</v>
      </c>
      <c r="G82" s="219">
        <v>0</v>
      </c>
      <c r="H82" s="222">
        <f t="shared" si="18"/>
        <v>0</v>
      </c>
      <c r="I82" s="219">
        <v>0</v>
      </c>
      <c r="J82" s="219">
        <v>0</v>
      </c>
      <c r="K82" s="222">
        <f t="shared" si="25"/>
        <v>0</v>
      </c>
      <c r="L82" s="339">
        <v>0</v>
      </c>
      <c r="M82" s="219">
        <v>0</v>
      </c>
      <c r="N82" s="222">
        <f t="shared" si="26"/>
        <v>0</v>
      </c>
      <c r="O82" s="219">
        <v>0</v>
      </c>
      <c r="P82" s="222">
        <f t="shared" si="21"/>
        <v>96</v>
      </c>
      <c r="Q82" s="222">
        <f t="shared" si="22"/>
        <v>96</v>
      </c>
      <c r="R82" s="222">
        <f t="shared" si="23"/>
        <v>0</v>
      </c>
      <c r="S82" s="246"/>
      <c r="T82" s="219"/>
      <c r="U82" s="74"/>
      <c r="V82" s="74"/>
    </row>
    <row r="83" spans="1:22" ht="15.75" customHeight="1">
      <c r="A83" s="219"/>
      <c r="B83" s="431" t="s">
        <v>335</v>
      </c>
      <c r="C83" s="339" t="s">
        <v>325</v>
      </c>
      <c r="D83" s="219">
        <v>500</v>
      </c>
      <c r="E83" s="442">
        <f t="shared" si="24"/>
        <v>500</v>
      </c>
      <c r="F83" s="219">
        <v>0</v>
      </c>
      <c r="G83" s="219">
        <v>0</v>
      </c>
      <c r="H83" s="222">
        <f t="shared" si="18"/>
        <v>0</v>
      </c>
      <c r="I83" s="219">
        <v>0</v>
      </c>
      <c r="J83" s="219">
        <v>0</v>
      </c>
      <c r="K83" s="222">
        <f t="shared" si="25"/>
        <v>0</v>
      </c>
      <c r="L83" s="339">
        <v>0</v>
      </c>
      <c r="M83" s="219">
        <v>0</v>
      </c>
      <c r="N83" s="222">
        <f t="shared" si="26"/>
        <v>0</v>
      </c>
      <c r="O83" s="219">
        <v>0</v>
      </c>
      <c r="P83" s="222">
        <f t="shared" si="21"/>
        <v>500</v>
      </c>
      <c r="Q83" s="222">
        <f t="shared" si="22"/>
        <v>500</v>
      </c>
      <c r="R83" s="222">
        <f t="shared" si="23"/>
        <v>0</v>
      </c>
      <c r="S83" s="246"/>
      <c r="T83" s="219"/>
      <c r="U83" s="74"/>
      <c r="V83" s="74"/>
    </row>
    <row r="84" spans="1:22" ht="15.75" customHeight="1">
      <c r="A84" s="219"/>
      <c r="B84" s="431" t="s">
        <v>336</v>
      </c>
      <c r="C84" s="339" t="s">
        <v>326</v>
      </c>
      <c r="D84" s="219">
        <v>600</v>
      </c>
      <c r="E84" s="442">
        <f t="shared" si="24"/>
        <v>600</v>
      </c>
      <c r="F84" s="219">
        <v>0</v>
      </c>
      <c r="G84" s="219">
        <v>0</v>
      </c>
      <c r="H84" s="222">
        <f t="shared" si="18"/>
        <v>0</v>
      </c>
      <c r="I84" s="219">
        <v>0</v>
      </c>
      <c r="J84" s="219">
        <v>0</v>
      </c>
      <c r="K84" s="222">
        <f t="shared" si="25"/>
        <v>0</v>
      </c>
      <c r="L84" s="339">
        <v>0</v>
      </c>
      <c r="M84" s="219">
        <v>0</v>
      </c>
      <c r="N84" s="222">
        <f t="shared" si="26"/>
        <v>0</v>
      </c>
      <c r="O84" s="219">
        <v>0</v>
      </c>
      <c r="P84" s="222">
        <f t="shared" si="21"/>
        <v>600</v>
      </c>
      <c r="Q84" s="222">
        <f t="shared" si="22"/>
        <v>600</v>
      </c>
      <c r="R84" s="222">
        <f t="shared" si="23"/>
        <v>0</v>
      </c>
      <c r="S84" s="246"/>
      <c r="T84" s="219"/>
      <c r="U84" s="74"/>
      <c r="V84" s="74"/>
    </row>
    <row r="85" spans="1:22" ht="15.75" customHeight="1">
      <c r="A85" s="219"/>
      <c r="B85" s="431" t="s">
        <v>337</v>
      </c>
      <c r="C85" s="339" t="s">
        <v>327</v>
      </c>
      <c r="D85" s="219">
        <v>1200</v>
      </c>
      <c r="E85" s="442">
        <f t="shared" si="24"/>
        <v>1200</v>
      </c>
      <c r="F85" s="219">
        <v>0</v>
      </c>
      <c r="G85" s="219">
        <v>0</v>
      </c>
      <c r="H85" s="222">
        <f t="shared" si="18"/>
        <v>0</v>
      </c>
      <c r="I85" s="219">
        <v>0</v>
      </c>
      <c r="J85" s="219">
        <v>0</v>
      </c>
      <c r="K85" s="222">
        <f t="shared" si="25"/>
        <v>0</v>
      </c>
      <c r="L85" s="339">
        <v>0</v>
      </c>
      <c r="M85" s="219">
        <v>0</v>
      </c>
      <c r="N85" s="222">
        <f t="shared" si="26"/>
        <v>0</v>
      </c>
      <c r="O85" s="219">
        <v>0</v>
      </c>
      <c r="P85" s="222">
        <f t="shared" si="21"/>
        <v>1200</v>
      </c>
      <c r="Q85" s="222">
        <f t="shared" si="22"/>
        <v>1200</v>
      </c>
      <c r="R85" s="222">
        <f t="shared" si="23"/>
        <v>0</v>
      </c>
      <c r="S85" s="246"/>
      <c r="T85" s="219"/>
      <c r="U85" s="74"/>
      <c r="V85" s="74"/>
    </row>
    <row r="86" spans="1:22" ht="15.75" customHeight="1">
      <c r="A86" s="219"/>
      <c r="B86" s="431" t="s">
        <v>338</v>
      </c>
      <c r="C86" s="339" t="s">
        <v>328</v>
      </c>
      <c r="D86" s="219">
        <v>1000</v>
      </c>
      <c r="E86" s="442">
        <f t="shared" si="24"/>
        <v>1000</v>
      </c>
      <c r="F86" s="219">
        <v>0</v>
      </c>
      <c r="G86" s="219">
        <v>0</v>
      </c>
      <c r="H86" s="222">
        <f t="shared" si="18"/>
        <v>0</v>
      </c>
      <c r="I86" s="219">
        <v>0</v>
      </c>
      <c r="J86" s="219">
        <v>0</v>
      </c>
      <c r="K86" s="222">
        <f t="shared" si="25"/>
        <v>0</v>
      </c>
      <c r="L86" s="339">
        <v>0</v>
      </c>
      <c r="M86" s="219">
        <v>0</v>
      </c>
      <c r="N86" s="222">
        <f t="shared" si="26"/>
        <v>0</v>
      </c>
      <c r="O86" s="219">
        <v>0</v>
      </c>
      <c r="P86" s="222">
        <f t="shared" si="21"/>
        <v>1000</v>
      </c>
      <c r="Q86" s="222">
        <f t="shared" si="22"/>
        <v>1000</v>
      </c>
      <c r="R86" s="222">
        <f t="shared" si="23"/>
        <v>0</v>
      </c>
      <c r="S86" s="246"/>
      <c r="T86" s="219"/>
      <c r="U86" s="74"/>
      <c r="V86" s="74"/>
    </row>
    <row r="87" spans="1:22" ht="15.75" customHeight="1">
      <c r="A87" s="219"/>
      <c r="B87" s="431" t="s">
        <v>339</v>
      </c>
      <c r="C87" s="339" t="s">
        <v>172</v>
      </c>
      <c r="D87" s="219">
        <v>615</v>
      </c>
      <c r="E87" s="442">
        <f t="shared" si="24"/>
        <v>615</v>
      </c>
      <c r="F87" s="219">
        <v>0</v>
      </c>
      <c r="G87" s="219">
        <v>0</v>
      </c>
      <c r="H87" s="222">
        <f t="shared" si="18"/>
        <v>0</v>
      </c>
      <c r="I87" s="219">
        <v>0</v>
      </c>
      <c r="J87" s="219">
        <v>615</v>
      </c>
      <c r="K87" s="222">
        <f t="shared" si="25"/>
        <v>615</v>
      </c>
      <c r="L87" s="339">
        <v>0</v>
      </c>
      <c r="M87" s="219">
        <v>0</v>
      </c>
      <c r="N87" s="222">
        <f t="shared" si="26"/>
        <v>0</v>
      </c>
      <c r="O87" s="219">
        <v>0</v>
      </c>
      <c r="P87" s="222">
        <f t="shared" si="21"/>
        <v>0</v>
      </c>
      <c r="Q87" s="222">
        <f t="shared" si="22"/>
        <v>0</v>
      </c>
      <c r="R87" s="222">
        <f t="shared" si="23"/>
        <v>0</v>
      </c>
      <c r="S87" s="246"/>
      <c r="T87" s="219"/>
      <c r="U87" s="74"/>
      <c r="V87" s="74"/>
    </row>
    <row r="88" spans="1:22" ht="15.75" customHeight="1">
      <c r="A88" s="219"/>
      <c r="B88" s="431" t="s">
        <v>340</v>
      </c>
      <c r="C88" s="339" t="s">
        <v>591</v>
      </c>
      <c r="D88" s="219">
        <v>3555</v>
      </c>
      <c r="E88" s="442">
        <f t="shared" si="24"/>
        <v>7190</v>
      </c>
      <c r="F88" s="219">
        <v>3635</v>
      </c>
      <c r="G88" s="219">
        <v>0</v>
      </c>
      <c r="H88" s="222">
        <f t="shared" si="18"/>
        <v>0</v>
      </c>
      <c r="I88" s="219">
        <v>0</v>
      </c>
      <c r="J88" s="219">
        <v>0</v>
      </c>
      <c r="K88" s="222">
        <f t="shared" si="25"/>
        <v>0</v>
      </c>
      <c r="L88" s="339">
        <v>0</v>
      </c>
      <c r="M88" s="219">
        <v>0</v>
      </c>
      <c r="N88" s="222">
        <f t="shared" si="26"/>
        <v>0</v>
      </c>
      <c r="O88" s="219">
        <v>0</v>
      </c>
      <c r="P88" s="222">
        <f t="shared" si="21"/>
        <v>3555</v>
      </c>
      <c r="Q88" s="222">
        <f t="shared" si="22"/>
        <v>7190</v>
      </c>
      <c r="R88" s="222">
        <f t="shared" si="23"/>
        <v>3635</v>
      </c>
      <c r="S88" s="246"/>
      <c r="T88" s="219"/>
      <c r="U88" s="74"/>
      <c r="V88" s="74"/>
    </row>
    <row r="89" spans="1:22" ht="15.75" customHeight="1">
      <c r="A89" s="219"/>
      <c r="B89" s="431" t="s">
        <v>341</v>
      </c>
      <c r="C89" s="339" t="s">
        <v>230</v>
      </c>
      <c r="D89" s="219"/>
      <c r="E89" s="442"/>
      <c r="F89" s="219"/>
      <c r="G89" s="219"/>
      <c r="H89" s="222"/>
      <c r="I89" s="219"/>
      <c r="J89" s="219"/>
      <c r="K89" s="222"/>
      <c r="L89" s="339"/>
      <c r="M89" s="219"/>
      <c r="N89" s="222"/>
      <c r="O89" s="219"/>
      <c r="P89" s="222"/>
      <c r="Q89" s="222"/>
      <c r="R89" s="222"/>
      <c r="S89" s="246"/>
      <c r="T89" s="219"/>
      <c r="U89" s="74"/>
      <c r="V89" s="74"/>
    </row>
    <row r="90" spans="1:22" ht="15.75" customHeight="1">
      <c r="A90" s="219"/>
      <c r="B90" s="432"/>
      <c r="C90" s="339" t="s">
        <v>231</v>
      </c>
      <c r="D90" s="219">
        <v>600</v>
      </c>
      <c r="E90" s="442">
        <f t="shared" si="24"/>
        <v>600</v>
      </c>
      <c r="F90" s="219">
        <v>0</v>
      </c>
      <c r="G90" s="219">
        <v>0</v>
      </c>
      <c r="H90" s="222">
        <f t="shared" si="18"/>
        <v>0</v>
      </c>
      <c r="I90" s="219">
        <v>0</v>
      </c>
      <c r="J90" s="219">
        <v>600</v>
      </c>
      <c r="K90" s="222">
        <f t="shared" si="25"/>
        <v>0</v>
      </c>
      <c r="L90" s="339">
        <v>-600</v>
      </c>
      <c r="M90" s="219">
        <v>0</v>
      </c>
      <c r="N90" s="222">
        <f t="shared" si="26"/>
        <v>0</v>
      </c>
      <c r="O90" s="219">
        <v>0</v>
      </c>
      <c r="P90" s="222">
        <f t="shared" si="21"/>
        <v>0</v>
      </c>
      <c r="Q90" s="222">
        <f t="shared" si="22"/>
        <v>600</v>
      </c>
      <c r="R90" s="222">
        <f t="shared" si="23"/>
        <v>600</v>
      </c>
      <c r="S90" s="246"/>
      <c r="T90" s="219"/>
      <c r="U90" s="74"/>
      <c r="V90" s="74"/>
    </row>
    <row r="91" spans="1:22" ht="15.75" customHeight="1">
      <c r="A91" s="219"/>
      <c r="B91" s="432"/>
      <c r="C91" s="339" t="s">
        <v>232</v>
      </c>
      <c r="D91" s="219">
        <v>300</v>
      </c>
      <c r="E91" s="442">
        <f t="shared" si="24"/>
        <v>300</v>
      </c>
      <c r="F91" s="219">
        <v>0</v>
      </c>
      <c r="G91" s="219">
        <v>0</v>
      </c>
      <c r="H91" s="222">
        <f t="shared" si="18"/>
        <v>0</v>
      </c>
      <c r="I91" s="219">
        <v>0</v>
      </c>
      <c r="J91" s="219">
        <v>300</v>
      </c>
      <c r="K91" s="222">
        <f t="shared" si="25"/>
        <v>0</v>
      </c>
      <c r="L91" s="339">
        <v>-300</v>
      </c>
      <c r="M91" s="219">
        <v>0</v>
      </c>
      <c r="N91" s="222">
        <f t="shared" si="26"/>
        <v>0</v>
      </c>
      <c r="O91" s="219">
        <v>0</v>
      </c>
      <c r="P91" s="222">
        <f t="shared" si="21"/>
        <v>0</v>
      </c>
      <c r="Q91" s="222">
        <f t="shared" si="22"/>
        <v>300</v>
      </c>
      <c r="R91" s="222">
        <f t="shared" si="23"/>
        <v>300</v>
      </c>
      <c r="S91" s="246"/>
      <c r="T91" s="219"/>
      <c r="U91" s="74"/>
      <c r="V91" s="74"/>
    </row>
    <row r="92" spans="1:22" ht="15.75" customHeight="1">
      <c r="A92" s="219"/>
      <c r="B92" s="432"/>
      <c r="C92" s="339" t="s">
        <v>234</v>
      </c>
      <c r="D92" s="219">
        <v>600</v>
      </c>
      <c r="E92" s="442">
        <f t="shared" si="24"/>
        <v>600</v>
      </c>
      <c r="F92" s="219">
        <v>0</v>
      </c>
      <c r="G92" s="219">
        <v>0</v>
      </c>
      <c r="H92" s="222">
        <f t="shared" si="18"/>
        <v>0</v>
      </c>
      <c r="I92" s="219">
        <v>0</v>
      </c>
      <c r="J92" s="219">
        <v>600</v>
      </c>
      <c r="K92" s="222">
        <f t="shared" si="25"/>
        <v>0</v>
      </c>
      <c r="L92" s="339">
        <v>-600</v>
      </c>
      <c r="M92" s="219">
        <v>0</v>
      </c>
      <c r="N92" s="222">
        <f t="shared" si="26"/>
        <v>0</v>
      </c>
      <c r="O92" s="219">
        <v>0</v>
      </c>
      <c r="P92" s="222">
        <f t="shared" si="21"/>
        <v>0</v>
      </c>
      <c r="Q92" s="222">
        <f t="shared" si="22"/>
        <v>600</v>
      </c>
      <c r="R92" s="222">
        <f t="shared" si="23"/>
        <v>600</v>
      </c>
      <c r="S92" s="246"/>
      <c r="T92" s="219"/>
      <c r="U92" s="74"/>
      <c r="V92" s="74"/>
    </row>
    <row r="93" spans="1:22" ht="15.75" customHeight="1">
      <c r="A93" s="219"/>
      <c r="B93" s="432"/>
      <c r="C93" s="339" t="s">
        <v>235</v>
      </c>
      <c r="D93" s="219">
        <v>300</v>
      </c>
      <c r="E93" s="442">
        <f t="shared" si="24"/>
        <v>300</v>
      </c>
      <c r="F93" s="219">
        <v>0</v>
      </c>
      <c r="G93" s="219">
        <v>0</v>
      </c>
      <c r="H93" s="222">
        <f t="shared" si="18"/>
        <v>0</v>
      </c>
      <c r="I93" s="219">
        <v>0</v>
      </c>
      <c r="J93" s="219">
        <v>300</v>
      </c>
      <c r="K93" s="222">
        <f t="shared" si="25"/>
        <v>0</v>
      </c>
      <c r="L93" s="339">
        <v>-300</v>
      </c>
      <c r="M93" s="219">
        <v>0</v>
      </c>
      <c r="N93" s="222">
        <f t="shared" si="26"/>
        <v>0</v>
      </c>
      <c r="O93" s="219">
        <v>0</v>
      </c>
      <c r="P93" s="222">
        <f t="shared" si="21"/>
        <v>0</v>
      </c>
      <c r="Q93" s="222">
        <f t="shared" si="22"/>
        <v>300</v>
      </c>
      <c r="R93" s="222">
        <f t="shared" si="23"/>
        <v>300</v>
      </c>
      <c r="S93" s="246"/>
      <c r="T93" s="219"/>
      <c r="U93" s="74"/>
      <c r="V93" s="74"/>
    </row>
    <row r="94" spans="1:22" ht="15.75" customHeight="1">
      <c r="A94" s="219"/>
      <c r="B94" s="432"/>
      <c r="C94" s="339" t="s">
        <v>233</v>
      </c>
      <c r="D94" s="219">
        <v>230</v>
      </c>
      <c r="E94" s="442">
        <f t="shared" si="24"/>
        <v>230</v>
      </c>
      <c r="F94" s="219">
        <v>0</v>
      </c>
      <c r="G94" s="219">
        <v>0</v>
      </c>
      <c r="H94" s="222">
        <f t="shared" si="18"/>
        <v>0</v>
      </c>
      <c r="I94" s="219">
        <v>0</v>
      </c>
      <c r="J94" s="219">
        <v>230</v>
      </c>
      <c r="K94" s="222">
        <f t="shared" si="25"/>
        <v>0</v>
      </c>
      <c r="L94" s="339">
        <v>-230</v>
      </c>
      <c r="M94" s="219">
        <v>0</v>
      </c>
      <c r="N94" s="222">
        <f t="shared" si="26"/>
        <v>0</v>
      </c>
      <c r="O94" s="219">
        <v>0</v>
      </c>
      <c r="P94" s="222">
        <f t="shared" si="21"/>
        <v>0</v>
      </c>
      <c r="Q94" s="222">
        <f t="shared" si="22"/>
        <v>230</v>
      </c>
      <c r="R94" s="222">
        <f t="shared" si="23"/>
        <v>230</v>
      </c>
      <c r="S94" s="246"/>
      <c r="T94" s="219"/>
      <c r="U94" s="74"/>
      <c r="V94" s="74"/>
    </row>
    <row r="95" spans="1:22" ht="15.75" customHeight="1">
      <c r="A95" s="219"/>
      <c r="B95" s="432"/>
      <c r="C95" s="339" t="s">
        <v>236</v>
      </c>
      <c r="D95" s="219">
        <v>263</v>
      </c>
      <c r="E95" s="442">
        <f t="shared" si="24"/>
        <v>263</v>
      </c>
      <c r="F95" s="219">
        <v>0</v>
      </c>
      <c r="G95" s="219">
        <v>0</v>
      </c>
      <c r="H95" s="222">
        <f t="shared" si="18"/>
        <v>0</v>
      </c>
      <c r="I95" s="219">
        <v>0</v>
      </c>
      <c r="J95" s="219">
        <v>263</v>
      </c>
      <c r="K95" s="222">
        <f t="shared" si="25"/>
        <v>0</v>
      </c>
      <c r="L95" s="339">
        <v>-263</v>
      </c>
      <c r="M95" s="219">
        <v>0</v>
      </c>
      <c r="N95" s="222">
        <f t="shared" si="26"/>
        <v>0</v>
      </c>
      <c r="O95" s="219">
        <v>0</v>
      </c>
      <c r="P95" s="222">
        <f t="shared" si="21"/>
        <v>0</v>
      </c>
      <c r="Q95" s="222">
        <f t="shared" si="22"/>
        <v>263</v>
      </c>
      <c r="R95" s="222">
        <f t="shared" si="23"/>
        <v>263</v>
      </c>
      <c r="S95" s="246"/>
      <c r="T95" s="219"/>
      <c r="U95" s="74"/>
      <c r="V95" s="74"/>
    </row>
    <row r="96" spans="1:22" ht="15.75" customHeight="1">
      <c r="A96" s="219"/>
      <c r="B96" s="432"/>
      <c r="C96" s="339" t="s">
        <v>237</v>
      </c>
      <c r="D96" s="219">
        <v>234</v>
      </c>
      <c r="E96" s="442">
        <f t="shared" si="24"/>
        <v>234</v>
      </c>
      <c r="F96" s="219">
        <v>0</v>
      </c>
      <c r="G96" s="219">
        <v>0</v>
      </c>
      <c r="H96" s="222">
        <f t="shared" si="18"/>
        <v>0</v>
      </c>
      <c r="I96" s="219">
        <v>0</v>
      </c>
      <c r="J96" s="219">
        <v>234</v>
      </c>
      <c r="K96" s="222">
        <f t="shared" si="25"/>
        <v>0</v>
      </c>
      <c r="L96" s="339">
        <v>-234</v>
      </c>
      <c r="M96" s="219">
        <v>0</v>
      </c>
      <c r="N96" s="222">
        <f t="shared" si="26"/>
        <v>0</v>
      </c>
      <c r="O96" s="219">
        <v>0</v>
      </c>
      <c r="P96" s="222">
        <f t="shared" si="21"/>
        <v>0</v>
      </c>
      <c r="Q96" s="222">
        <f t="shared" si="22"/>
        <v>234</v>
      </c>
      <c r="R96" s="222">
        <f t="shared" si="23"/>
        <v>234</v>
      </c>
      <c r="S96" s="246"/>
      <c r="T96" s="219"/>
      <c r="U96" s="74"/>
      <c r="V96" s="74"/>
    </row>
    <row r="97" spans="1:22" ht="15.75" customHeight="1">
      <c r="A97" s="219"/>
      <c r="B97" s="432"/>
      <c r="C97" s="339" t="s">
        <v>238</v>
      </c>
      <c r="D97" s="219">
        <v>300</v>
      </c>
      <c r="E97" s="442">
        <f t="shared" si="24"/>
        <v>0</v>
      </c>
      <c r="F97" s="219">
        <v>-300</v>
      </c>
      <c r="G97" s="219">
        <v>0</v>
      </c>
      <c r="H97" s="222">
        <f t="shared" si="18"/>
        <v>0</v>
      </c>
      <c r="I97" s="219">
        <v>0</v>
      </c>
      <c r="J97" s="219">
        <v>300</v>
      </c>
      <c r="K97" s="222">
        <f t="shared" si="25"/>
        <v>0</v>
      </c>
      <c r="L97" s="339">
        <v>-300</v>
      </c>
      <c r="M97" s="219">
        <v>0</v>
      </c>
      <c r="N97" s="222">
        <f t="shared" si="26"/>
        <v>0</v>
      </c>
      <c r="O97" s="219">
        <v>0</v>
      </c>
      <c r="P97" s="222">
        <f t="shared" si="21"/>
        <v>0</v>
      </c>
      <c r="Q97" s="222">
        <f t="shared" si="22"/>
        <v>0</v>
      </c>
      <c r="R97" s="222">
        <f t="shared" si="23"/>
        <v>0</v>
      </c>
      <c r="S97" s="246"/>
      <c r="T97" s="219" t="s">
        <v>88</v>
      </c>
      <c r="U97" s="74"/>
      <c r="V97" s="74"/>
    </row>
    <row r="98" spans="1:22" ht="15.75" customHeight="1">
      <c r="A98" s="219"/>
      <c r="B98" s="432"/>
      <c r="C98" s="219" t="s">
        <v>742</v>
      </c>
      <c r="D98" s="219"/>
      <c r="E98" s="442"/>
      <c r="F98" s="219"/>
      <c r="G98" s="219"/>
      <c r="H98" s="222"/>
      <c r="I98" s="219"/>
      <c r="J98" s="219"/>
      <c r="K98" s="222"/>
      <c r="L98" s="339"/>
      <c r="M98" s="219"/>
      <c r="N98" s="222"/>
      <c r="O98" s="219"/>
      <c r="P98" s="222"/>
      <c r="Q98" s="222"/>
      <c r="R98" s="222"/>
      <c r="S98" s="246"/>
      <c r="T98" s="219"/>
      <c r="U98" s="74"/>
      <c r="V98" s="74"/>
    </row>
    <row r="99" spans="1:22" ht="15.75" customHeight="1">
      <c r="A99" s="219"/>
      <c r="B99" s="431"/>
      <c r="C99" s="426" t="s">
        <v>455</v>
      </c>
      <c r="D99" s="219"/>
      <c r="E99" s="442"/>
      <c r="F99" s="219"/>
      <c r="G99" s="219"/>
      <c r="H99" s="222"/>
      <c r="I99" s="219"/>
      <c r="J99" s="219"/>
      <c r="K99" s="222"/>
      <c r="L99" s="339"/>
      <c r="M99" s="219"/>
      <c r="N99" s="222"/>
      <c r="O99" s="219"/>
      <c r="P99" s="222"/>
      <c r="Q99" s="222"/>
      <c r="R99" s="222"/>
      <c r="S99" s="246"/>
      <c r="T99" s="219"/>
      <c r="U99" s="74"/>
      <c r="V99" s="74"/>
    </row>
    <row r="100" spans="1:22" ht="15.75" customHeight="1">
      <c r="A100" s="219"/>
      <c r="B100" s="431" t="s">
        <v>353</v>
      </c>
      <c r="C100" s="219" t="s">
        <v>397</v>
      </c>
      <c r="D100" s="219">
        <v>7230</v>
      </c>
      <c r="E100" s="442">
        <f t="shared" si="24"/>
        <v>7230</v>
      </c>
      <c r="F100" s="219">
        <v>0</v>
      </c>
      <c r="G100" s="219">
        <v>0</v>
      </c>
      <c r="H100" s="222">
        <f t="shared" si="18"/>
        <v>0</v>
      </c>
      <c r="I100" s="219">
        <v>0</v>
      </c>
      <c r="J100" s="219">
        <v>0</v>
      </c>
      <c r="K100" s="222">
        <f t="shared" si="25"/>
        <v>0</v>
      </c>
      <c r="L100" s="339">
        <v>0</v>
      </c>
      <c r="M100" s="219">
        <v>0</v>
      </c>
      <c r="N100" s="222">
        <f t="shared" si="26"/>
        <v>0</v>
      </c>
      <c r="O100" s="219">
        <v>0</v>
      </c>
      <c r="P100" s="222">
        <f t="shared" si="21"/>
        <v>7230</v>
      </c>
      <c r="Q100" s="222">
        <f t="shared" si="22"/>
        <v>7230</v>
      </c>
      <c r="R100" s="222">
        <f t="shared" si="23"/>
        <v>0</v>
      </c>
      <c r="S100" s="246"/>
      <c r="T100" s="219"/>
      <c r="U100" s="74"/>
      <c r="V100" s="74"/>
    </row>
    <row r="101" spans="1:22" ht="15.75" customHeight="1">
      <c r="A101" s="219"/>
      <c r="B101" s="431" t="s">
        <v>173</v>
      </c>
      <c r="C101" s="221" t="s">
        <v>398</v>
      </c>
      <c r="D101" s="219">
        <v>0</v>
      </c>
      <c r="E101" s="442">
        <f t="shared" si="24"/>
        <v>0</v>
      </c>
      <c r="F101" s="219">
        <v>0</v>
      </c>
      <c r="G101" s="219">
        <v>0</v>
      </c>
      <c r="H101" s="222">
        <f t="shared" si="18"/>
        <v>0</v>
      </c>
      <c r="I101" s="219">
        <v>0</v>
      </c>
      <c r="J101" s="219">
        <v>0</v>
      </c>
      <c r="K101" s="222">
        <f t="shared" si="25"/>
        <v>0</v>
      </c>
      <c r="L101" s="339">
        <v>0</v>
      </c>
      <c r="M101" s="219">
        <v>0</v>
      </c>
      <c r="N101" s="222">
        <f t="shared" si="26"/>
        <v>0</v>
      </c>
      <c r="O101" s="219">
        <v>0</v>
      </c>
      <c r="P101" s="222">
        <f t="shared" si="21"/>
        <v>0</v>
      </c>
      <c r="Q101" s="222">
        <f t="shared" si="22"/>
        <v>0</v>
      </c>
      <c r="R101" s="222">
        <f t="shared" si="23"/>
        <v>0</v>
      </c>
      <c r="S101" s="246"/>
      <c r="T101" s="219"/>
      <c r="U101" s="74"/>
      <c r="V101" s="74"/>
    </row>
    <row r="102" spans="1:22" ht="15.75" customHeight="1">
      <c r="A102" s="219"/>
      <c r="B102" s="431" t="s">
        <v>343</v>
      </c>
      <c r="C102" s="221" t="s">
        <v>399</v>
      </c>
      <c r="D102" s="219">
        <v>790</v>
      </c>
      <c r="E102" s="442">
        <f t="shared" si="24"/>
        <v>790</v>
      </c>
      <c r="F102" s="219">
        <v>0</v>
      </c>
      <c r="G102" s="219">
        <v>0</v>
      </c>
      <c r="H102" s="222">
        <f t="shared" si="18"/>
        <v>0</v>
      </c>
      <c r="I102" s="219">
        <v>0</v>
      </c>
      <c r="J102" s="219">
        <v>0</v>
      </c>
      <c r="K102" s="222">
        <f t="shared" si="25"/>
        <v>0</v>
      </c>
      <c r="L102" s="339">
        <v>0</v>
      </c>
      <c r="M102" s="219">
        <v>0</v>
      </c>
      <c r="N102" s="222">
        <f t="shared" si="26"/>
        <v>0</v>
      </c>
      <c r="O102" s="219">
        <v>0</v>
      </c>
      <c r="P102" s="222">
        <f t="shared" si="21"/>
        <v>790</v>
      </c>
      <c r="Q102" s="222">
        <f t="shared" si="22"/>
        <v>790</v>
      </c>
      <c r="R102" s="222">
        <f t="shared" si="23"/>
        <v>0</v>
      </c>
      <c r="S102" s="246"/>
      <c r="T102" s="219"/>
      <c r="U102" s="74"/>
      <c r="V102" s="74"/>
    </row>
    <row r="103" spans="1:22" ht="15.75" customHeight="1">
      <c r="A103" s="219"/>
      <c r="B103" s="431" t="s">
        <v>256</v>
      </c>
      <c r="C103" s="221" t="s">
        <v>400</v>
      </c>
      <c r="D103" s="219">
        <v>807</v>
      </c>
      <c r="E103" s="442">
        <f t="shared" si="24"/>
        <v>807</v>
      </c>
      <c r="F103" s="219">
        <v>0</v>
      </c>
      <c r="G103" s="219">
        <v>0</v>
      </c>
      <c r="H103" s="222">
        <f t="shared" si="18"/>
        <v>0</v>
      </c>
      <c r="I103" s="219">
        <v>0</v>
      </c>
      <c r="J103" s="219">
        <v>0</v>
      </c>
      <c r="K103" s="222">
        <f t="shared" si="25"/>
        <v>0</v>
      </c>
      <c r="L103" s="339">
        <v>0</v>
      </c>
      <c r="M103" s="219">
        <v>0</v>
      </c>
      <c r="N103" s="222">
        <f t="shared" si="26"/>
        <v>0</v>
      </c>
      <c r="O103" s="219">
        <v>0</v>
      </c>
      <c r="P103" s="222">
        <f t="shared" si="21"/>
        <v>807</v>
      </c>
      <c r="Q103" s="222">
        <f t="shared" si="22"/>
        <v>807</v>
      </c>
      <c r="R103" s="222">
        <f t="shared" si="23"/>
        <v>0</v>
      </c>
      <c r="S103" s="246"/>
      <c r="T103" s="219"/>
      <c r="U103" s="74"/>
      <c r="V103" s="74"/>
    </row>
    <row r="104" spans="1:22" ht="15.75" customHeight="1">
      <c r="A104" s="219"/>
      <c r="B104" s="431" t="s">
        <v>257</v>
      </c>
      <c r="C104" s="221" t="s">
        <v>710</v>
      </c>
      <c r="D104" s="219">
        <v>938</v>
      </c>
      <c r="E104" s="442">
        <f t="shared" si="24"/>
        <v>938</v>
      </c>
      <c r="F104" s="219">
        <v>0</v>
      </c>
      <c r="G104" s="219">
        <v>0</v>
      </c>
      <c r="H104" s="222">
        <f t="shared" si="18"/>
        <v>0</v>
      </c>
      <c r="I104" s="219">
        <v>0</v>
      </c>
      <c r="J104" s="219">
        <v>0</v>
      </c>
      <c r="K104" s="222">
        <f t="shared" si="25"/>
        <v>0</v>
      </c>
      <c r="L104" s="339">
        <v>0</v>
      </c>
      <c r="M104" s="219">
        <v>0</v>
      </c>
      <c r="N104" s="222">
        <f t="shared" si="26"/>
        <v>0</v>
      </c>
      <c r="O104" s="219">
        <v>0</v>
      </c>
      <c r="P104" s="222">
        <f t="shared" si="21"/>
        <v>938</v>
      </c>
      <c r="Q104" s="222">
        <f t="shared" si="22"/>
        <v>938</v>
      </c>
      <c r="R104" s="222">
        <f t="shared" si="23"/>
        <v>0</v>
      </c>
      <c r="S104" s="246"/>
      <c r="T104" s="219"/>
      <c r="U104" s="74"/>
      <c r="V104" s="74"/>
    </row>
    <row r="105" spans="1:22" ht="15.75" customHeight="1">
      <c r="A105" s="219"/>
      <c r="B105" s="431" t="s">
        <v>178</v>
      </c>
      <c r="C105" s="221" t="s">
        <v>677</v>
      </c>
      <c r="D105" s="219">
        <v>100</v>
      </c>
      <c r="E105" s="442">
        <f t="shared" si="24"/>
        <v>100</v>
      </c>
      <c r="F105" s="219">
        <v>0</v>
      </c>
      <c r="G105" s="219">
        <v>0</v>
      </c>
      <c r="H105" s="222">
        <f t="shared" si="18"/>
        <v>0</v>
      </c>
      <c r="I105" s="219">
        <v>0</v>
      </c>
      <c r="J105" s="219">
        <v>0</v>
      </c>
      <c r="K105" s="222">
        <f t="shared" si="25"/>
        <v>0</v>
      </c>
      <c r="L105" s="339">
        <v>0</v>
      </c>
      <c r="M105" s="219">
        <v>0</v>
      </c>
      <c r="N105" s="222">
        <f t="shared" si="26"/>
        <v>0</v>
      </c>
      <c r="O105" s="219">
        <v>0</v>
      </c>
      <c r="P105" s="222">
        <f t="shared" si="21"/>
        <v>100</v>
      </c>
      <c r="Q105" s="222">
        <f t="shared" si="22"/>
        <v>100</v>
      </c>
      <c r="R105" s="222">
        <f t="shared" si="23"/>
        <v>0</v>
      </c>
      <c r="S105" s="246"/>
      <c r="T105" s="219"/>
      <c r="U105" s="74"/>
      <c r="V105" s="74"/>
    </row>
    <row r="106" spans="1:22" ht="15.75" customHeight="1">
      <c r="A106" s="219"/>
      <c r="B106" s="431"/>
      <c r="C106" s="221"/>
      <c r="D106" s="219"/>
      <c r="E106" s="442"/>
      <c r="F106" s="219"/>
      <c r="G106" s="219"/>
      <c r="H106" s="219"/>
      <c r="I106" s="219"/>
      <c r="J106" s="219"/>
      <c r="K106" s="222"/>
      <c r="L106" s="339"/>
      <c r="M106" s="219"/>
      <c r="N106" s="222"/>
      <c r="O106" s="219"/>
      <c r="P106" s="442"/>
      <c r="Q106" s="222"/>
      <c r="R106" s="222"/>
      <c r="S106" s="246"/>
      <c r="T106" s="219"/>
      <c r="U106" s="74"/>
      <c r="V106" s="74"/>
    </row>
    <row r="107" spans="1:22" ht="15.75" customHeight="1">
      <c r="A107" s="219"/>
      <c r="B107" s="431"/>
      <c r="C107" s="221"/>
      <c r="D107" s="219"/>
      <c r="E107" s="442"/>
      <c r="F107" s="219"/>
      <c r="G107" s="219"/>
      <c r="H107" s="219"/>
      <c r="I107" s="219"/>
      <c r="J107" s="219"/>
      <c r="K107" s="222"/>
      <c r="L107" s="339"/>
      <c r="M107" s="219"/>
      <c r="N107" s="222"/>
      <c r="O107" s="219"/>
      <c r="P107" s="442"/>
      <c r="Q107" s="222"/>
      <c r="R107" s="222"/>
      <c r="S107" s="246"/>
      <c r="T107" s="219"/>
      <c r="U107" s="74"/>
      <c r="V107" s="74"/>
    </row>
    <row r="108" spans="1:22" ht="15.75" customHeight="1">
      <c r="A108" s="219"/>
      <c r="B108" s="431"/>
      <c r="C108" s="223"/>
      <c r="D108" s="223"/>
      <c r="E108" s="442"/>
      <c r="F108" s="219"/>
      <c r="G108" s="219"/>
      <c r="H108" s="219"/>
      <c r="I108" s="219"/>
      <c r="J108" s="219"/>
      <c r="K108" s="222"/>
      <c r="L108" s="339"/>
      <c r="M108" s="223"/>
      <c r="N108" s="433"/>
      <c r="O108" s="223"/>
      <c r="P108" s="222"/>
      <c r="Q108" s="222"/>
      <c r="R108" s="222"/>
      <c r="S108" s="246"/>
      <c r="T108" s="223"/>
      <c r="U108" s="74"/>
      <c r="V108" s="74"/>
    </row>
    <row r="109" spans="1:22" ht="15.75" customHeight="1">
      <c r="A109" s="236"/>
      <c r="B109" s="443" t="s">
        <v>54</v>
      </c>
      <c r="C109" s="236" t="s">
        <v>860</v>
      </c>
      <c r="D109" s="237">
        <f aca="true" t="shared" si="27" ref="D109:R109">SUM(D35:D108)</f>
        <v>157642</v>
      </c>
      <c r="E109" s="237">
        <f t="shared" si="27"/>
        <v>160984</v>
      </c>
      <c r="F109" s="237">
        <f t="shared" si="27"/>
        <v>3342</v>
      </c>
      <c r="G109" s="237">
        <f>SUM(G35:G108)</f>
        <v>0</v>
      </c>
      <c r="H109" s="237">
        <f>SUM(H35:H108)</f>
        <v>104</v>
      </c>
      <c r="I109" s="237">
        <f>SUM(I35:I108)</f>
        <v>104</v>
      </c>
      <c r="J109" s="237">
        <f t="shared" si="27"/>
        <v>4853</v>
      </c>
      <c r="K109" s="237">
        <f t="shared" si="27"/>
        <v>2026</v>
      </c>
      <c r="L109" s="237">
        <f t="shared" si="27"/>
        <v>-2827</v>
      </c>
      <c r="M109" s="237">
        <f t="shared" si="27"/>
        <v>0</v>
      </c>
      <c r="N109" s="237">
        <f t="shared" si="27"/>
        <v>0</v>
      </c>
      <c r="O109" s="237">
        <f t="shared" si="27"/>
        <v>0</v>
      </c>
      <c r="P109" s="237">
        <f t="shared" si="27"/>
        <v>152789</v>
      </c>
      <c r="Q109" s="237">
        <f t="shared" si="27"/>
        <v>158854</v>
      </c>
      <c r="R109" s="237">
        <f t="shared" si="27"/>
        <v>6065</v>
      </c>
      <c r="S109" s="246"/>
      <c r="T109" s="236"/>
      <c r="U109" s="74"/>
      <c r="V109" s="74"/>
    </row>
    <row r="110" spans="1:22" ht="15.75" customHeight="1">
      <c r="A110" s="223" t="s">
        <v>836</v>
      </c>
      <c r="B110" s="431" t="s">
        <v>582</v>
      </c>
      <c r="C110" s="427" t="s">
        <v>804</v>
      </c>
      <c r="D110" s="237">
        <f aca="true" t="shared" si="28" ref="D110:R110">(D32+D109)</f>
        <v>241074</v>
      </c>
      <c r="E110" s="237">
        <f t="shared" si="28"/>
        <v>244437</v>
      </c>
      <c r="F110" s="237">
        <f t="shared" si="28"/>
        <v>3363</v>
      </c>
      <c r="G110" s="237">
        <f>(G32+G109)</f>
        <v>0</v>
      </c>
      <c r="H110" s="237">
        <f>(H32+H109)</f>
        <v>104</v>
      </c>
      <c r="I110" s="237">
        <f>(I32+I109)</f>
        <v>104</v>
      </c>
      <c r="J110" s="237">
        <f t="shared" si="28"/>
        <v>4853</v>
      </c>
      <c r="K110" s="237">
        <f t="shared" si="28"/>
        <v>2026</v>
      </c>
      <c r="L110" s="237">
        <f t="shared" si="28"/>
        <v>-2827</v>
      </c>
      <c r="M110" s="237">
        <f t="shared" si="28"/>
        <v>83432</v>
      </c>
      <c r="N110" s="237">
        <f t="shared" si="28"/>
        <v>83453</v>
      </c>
      <c r="O110" s="237">
        <f t="shared" si="28"/>
        <v>21</v>
      </c>
      <c r="P110" s="237">
        <f t="shared" si="28"/>
        <v>152789</v>
      </c>
      <c r="Q110" s="237">
        <f t="shared" si="28"/>
        <v>158854</v>
      </c>
      <c r="R110" s="237">
        <f t="shared" si="28"/>
        <v>6065</v>
      </c>
      <c r="S110" s="246"/>
      <c r="T110" s="236"/>
      <c r="U110" s="74"/>
      <c r="V110" s="74"/>
    </row>
    <row r="111" spans="1:22" ht="15.75" customHeight="1">
      <c r="A111" s="217"/>
      <c r="B111" s="217"/>
      <c r="C111" s="217" t="s">
        <v>864</v>
      </c>
      <c r="D111" s="218">
        <f>(J111+P111+G111)</f>
        <v>157642</v>
      </c>
      <c r="E111" s="218">
        <f>(K111+Q111+H111)</f>
        <v>160984</v>
      </c>
      <c r="F111" s="218">
        <f>(L111+R111+I111)</f>
        <v>3342</v>
      </c>
      <c r="G111" s="218">
        <f aca="true" t="shared" si="29" ref="G111:L111">(G110)</f>
        <v>0</v>
      </c>
      <c r="H111" s="218">
        <f t="shared" si="29"/>
        <v>104</v>
      </c>
      <c r="I111" s="218">
        <f t="shared" si="29"/>
        <v>104</v>
      </c>
      <c r="J111" s="218">
        <f t="shared" si="29"/>
        <v>4853</v>
      </c>
      <c r="K111" s="218">
        <f t="shared" si="29"/>
        <v>2026</v>
      </c>
      <c r="L111" s="218">
        <f t="shared" si="29"/>
        <v>-2827</v>
      </c>
      <c r="M111" s="444">
        <v>0</v>
      </c>
      <c r="N111" s="444">
        <v>0</v>
      </c>
      <c r="O111" s="444">
        <v>0</v>
      </c>
      <c r="P111" s="218">
        <f>(P110-P112)</f>
        <v>152789</v>
      </c>
      <c r="Q111" s="218">
        <f>(Q110-Q112)</f>
        <v>158854</v>
      </c>
      <c r="R111" s="218">
        <f>(R110-R112)</f>
        <v>6065</v>
      </c>
      <c r="S111" s="217"/>
      <c r="T111" s="217"/>
      <c r="U111" s="74"/>
      <c r="V111" s="74"/>
    </row>
    <row r="112" spans="1:22" ht="15.75" customHeight="1">
      <c r="A112" s="223"/>
      <c r="B112" s="223"/>
      <c r="C112" s="223" t="s">
        <v>865</v>
      </c>
      <c r="D112" s="224">
        <f>(M110)</f>
        <v>83432</v>
      </c>
      <c r="E112" s="224">
        <f>(N110)</f>
        <v>83453</v>
      </c>
      <c r="F112" s="224">
        <f>(O110)</f>
        <v>21</v>
      </c>
      <c r="G112" s="223">
        <v>0</v>
      </c>
      <c r="H112" s="223">
        <v>0</v>
      </c>
      <c r="I112" s="223">
        <v>0</v>
      </c>
      <c r="J112" s="223">
        <v>0</v>
      </c>
      <c r="K112" s="223">
        <v>0</v>
      </c>
      <c r="L112" s="223">
        <v>0</v>
      </c>
      <c r="M112" s="224">
        <f>(M110)</f>
        <v>83432</v>
      </c>
      <c r="N112" s="224">
        <f>(N110)</f>
        <v>83453</v>
      </c>
      <c r="O112" s="224">
        <f>(O110)</f>
        <v>21</v>
      </c>
      <c r="P112" s="440">
        <v>0</v>
      </c>
      <c r="Q112" s="440">
        <v>0</v>
      </c>
      <c r="R112" s="440">
        <v>0</v>
      </c>
      <c r="S112" s="223"/>
      <c r="T112" s="223"/>
      <c r="U112" s="74"/>
      <c r="V112" s="74"/>
    </row>
    <row r="113" spans="1:22" ht="15.75" customHeight="1">
      <c r="A113" s="246"/>
      <c r="B113" s="246"/>
      <c r="C113" s="246"/>
      <c r="D113" s="246"/>
      <c r="E113" s="246"/>
      <c r="F113" s="246"/>
      <c r="G113" s="246"/>
      <c r="H113" s="246"/>
      <c r="I113" s="246"/>
      <c r="J113" s="246"/>
      <c r="K113" s="246"/>
      <c r="L113" s="246"/>
      <c r="M113" s="246"/>
      <c r="N113" s="246"/>
      <c r="O113" s="246"/>
      <c r="P113" s="246"/>
      <c r="Q113" s="246"/>
      <c r="R113" s="246"/>
      <c r="S113" s="246"/>
      <c r="T113" s="246"/>
      <c r="U113" s="74"/>
      <c r="V113" s="74"/>
    </row>
    <row r="114" spans="1:22" ht="15.75" customHeight="1">
      <c r="A114" s="246"/>
      <c r="B114" s="246"/>
      <c r="C114" s="246"/>
      <c r="D114" s="246"/>
      <c r="E114" s="246"/>
      <c r="F114" s="246"/>
      <c r="G114" s="246"/>
      <c r="H114" s="246"/>
      <c r="I114" s="246"/>
      <c r="J114" s="246"/>
      <c r="K114" s="246"/>
      <c r="L114" s="246"/>
      <c r="M114" s="246"/>
      <c r="N114" s="246"/>
      <c r="O114" s="246"/>
      <c r="P114" s="246"/>
      <c r="Q114" s="246"/>
      <c r="R114" s="246"/>
      <c r="S114" s="246"/>
      <c r="T114" s="246"/>
      <c r="U114" s="74"/>
      <c r="V114" s="74"/>
    </row>
    <row r="115" spans="1:22" ht="15.75" customHeight="1">
      <c r="A115" s="246"/>
      <c r="B115" s="246"/>
      <c r="C115" s="246"/>
      <c r="D115" s="246"/>
      <c r="E115" s="246"/>
      <c r="F115" s="246"/>
      <c r="G115" s="246"/>
      <c r="H115" s="246"/>
      <c r="I115" s="246"/>
      <c r="J115" s="246"/>
      <c r="K115" s="246"/>
      <c r="L115" s="246"/>
      <c r="M115" s="246"/>
      <c r="N115" s="246"/>
      <c r="O115" s="246"/>
      <c r="P115" s="246"/>
      <c r="Q115" s="246"/>
      <c r="R115" s="246"/>
      <c r="S115" s="246"/>
      <c r="T115" s="246"/>
      <c r="U115" s="74"/>
      <c r="V115" s="74"/>
    </row>
    <row r="116" spans="1:22" ht="15.75" customHeight="1">
      <c r="A116" s="74"/>
      <c r="B116" s="74"/>
      <c r="C116" s="74"/>
      <c r="D116" s="74"/>
      <c r="E116" s="74"/>
      <c r="F116" s="74"/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74"/>
      <c r="U116" s="74"/>
      <c r="V116" s="74"/>
    </row>
    <row r="117" spans="1:22" ht="15.75" customHeight="1">
      <c r="A117" s="74"/>
      <c r="B117" s="74"/>
      <c r="C117" s="74"/>
      <c r="D117" s="74"/>
      <c r="E117" s="74"/>
      <c r="F117" s="74"/>
      <c r="G117" s="74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74"/>
      <c r="U117" s="74"/>
      <c r="V117" s="74"/>
    </row>
    <row r="118" spans="1:22" ht="15.75" customHeight="1">
      <c r="A118" s="74"/>
      <c r="B118" s="74"/>
      <c r="C118" s="74"/>
      <c r="D118" s="74"/>
      <c r="E118" s="74"/>
      <c r="F118" s="74"/>
      <c r="G118" s="74"/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74"/>
      <c r="T118" s="74"/>
      <c r="U118" s="74"/>
      <c r="V118" s="74"/>
    </row>
    <row r="119" spans="1:22" ht="15.75" customHeight="1">
      <c r="A119" s="74"/>
      <c r="B119" s="74"/>
      <c r="C119" s="74"/>
      <c r="D119" s="74"/>
      <c r="E119" s="74"/>
      <c r="F119" s="74"/>
      <c r="G119" s="74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74"/>
      <c r="U119" s="74"/>
      <c r="V119" s="74"/>
    </row>
    <row r="120" spans="1:22" ht="15.75" customHeight="1">
      <c r="A120" s="74"/>
      <c r="B120" s="74"/>
      <c r="C120" s="74"/>
      <c r="D120" s="74"/>
      <c r="E120" s="74"/>
      <c r="F120" s="74"/>
      <c r="G120" s="74"/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T120" s="74"/>
      <c r="U120" s="74"/>
      <c r="V120" s="74"/>
    </row>
    <row r="121" spans="1:22" ht="15.75" customHeight="1">
      <c r="A121" s="74"/>
      <c r="B121" s="74"/>
      <c r="C121" s="74"/>
      <c r="D121" s="74"/>
      <c r="E121" s="74"/>
      <c r="F121" s="74"/>
      <c r="G121" s="74"/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74"/>
      <c r="T121" s="74"/>
      <c r="U121" s="74"/>
      <c r="V121" s="74"/>
    </row>
    <row r="122" spans="1:22" ht="15.75" customHeight="1">
      <c r="A122" s="74"/>
      <c r="B122" s="74"/>
      <c r="C122" s="74"/>
      <c r="D122" s="74"/>
      <c r="E122" s="74"/>
      <c r="F122" s="74"/>
      <c r="G122" s="74"/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74"/>
      <c r="U122" s="74"/>
      <c r="V122" s="74"/>
    </row>
    <row r="123" spans="1:22" ht="15.75" customHeight="1">
      <c r="A123" s="74"/>
      <c r="B123" s="74"/>
      <c r="C123" s="74"/>
      <c r="D123" s="74"/>
      <c r="E123" s="74"/>
      <c r="F123" s="74"/>
      <c r="G123" s="74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74"/>
      <c r="U123" s="74"/>
      <c r="V123" s="74"/>
    </row>
    <row r="124" spans="1:22" ht="15.75" customHeight="1">
      <c r="A124" s="74"/>
      <c r="B124" s="74"/>
      <c r="C124" s="74"/>
      <c r="D124" s="74"/>
      <c r="E124" s="74"/>
      <c r="F124" s="74"/>
      <c r="G124" s="74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74"/>
      <c r="U124" s="74"/>
      <c r="V124" s="74"/>
    </row>
    <row r="125" spans="1:22" ht="15.75" customHeight="1">
      <c r="A125" s="74"/>
      <c r="B125" s="74"/>
      <c r="C125" s="74"/>
      <c r="D125" s="74"/>
      <c r="E125" s="74"/>
      <c r="F125" s="74"/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74"/>
      <c r="U125" s="74"/>
      <c r="V125" s="74"/>
    </row>
    <row r="126" spans="1:22" ht="15.75" customHeight="1">
      <c r="A126" s="74"/>
      <c r="B126" s="74"/>
      <c r="C126" s="74"/>
      <c r="D126" s="74"/>
      <c r="E126" s="74"/>
      <c r="F126" s="74"/>
      <c r="G126" s="74"/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74"/>
      <c r="U126" s="74"/>
      <c r="V126" s="74"/>
    </row>
    <row r="127" spans="1:22" ht="15.75" customHeight="1">
      <c r="A127" s="74"/>
      <c r="B127" s="74"/>
      <c r="C127" s="74"/>
      <c r="D127" s="74"/>
      <c r="E127" s="74"/>
      <c r="F127" s="74"/>
      <c r="G127" s="74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74"/>
      <c r="U127" s="74"/>
      <c r="V127" s="74"/>
    </row>
    <row r="128" spans="1:22" ht="15.75" customHeight="1">
      <c r="A128" s="74"/>
      <c r="B128" s="74"/>
      <c r="C128" s="91"/>
      <c r="D128" s="91"/>
      <c r="E128" s="91"/>
      <c r="F128" s="91"/>
      <c r="G128" s="91"/>
      <c r="H128" s="91"/>
      <c r="I128" s="91"/>
      <c r="J128" s="91"/>
      <c r="K128" s="91"/>
      <c r="L128" s="91"/>
      <c r="M128" s="91"/>
      <c r="N128" s="91"/>
      <c r="O128" s="91"/>
      <c r="P128" s="91"/>
      <c r="Q128" s="91"/>
      <c r="R128" s="91"/>
      <c r="S128" s="74"/>
      <c r="T128" s="103"/>
      <c r="U128" s="74"/>
      <c r="V128" s="74"/>
    </row>
    <row r="129" spans="1:22" ht="15.75" customHeight="1">
      <c r="A129" s="74"/>
      <c r="B129" s="74"/>
      <c r="C129" s="91"/>
      <c r="D129" s="91"/>
      <c r="E129" s="91"/>
      <c r="F129" s="91"/>
      <c r="G129" s="91"/>
      <c r="H129" s="91"/>
      <c r="I129" s="91"/>
      <c r="J129" s="91"/>
      <c r="K129" s="91"/>
      <c r="L129" s="91"/>
      <c r="M129" s="91"/>
      <c r="N129" s="91"/>
      <c r="O129" s="91"/>
      <c r="P129" s="91"/>
      <c r="Q129" s="91"/>
      <c r="R129" s="91"/>
      <c r="S129" s="74"/>
      <c r="T129" s="103"/>
      <c r="U129" s="74"/>
      <c r="V129" s="74"/>
    </row>
    <row r="130" spans="1:22" ht="15.75" customHeight="1">
      <c r="A130" s="74"/>
      <c r="B130" s="74"/>
      <c r="C130" s="91"/>
      <c r="D130" s="91"/>
      <c r="E130" s="91"/>
      <c r="F130" s="91"/>
      <c r="G130" s="91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  <c r="S130" s="74"/>
      <c r="T130" s="103"/>
      <c r="U130" s="74"/>
      <c r="V130" s="74"/>
    </row>
    <row r="131" spans="1:22" ht="15.75" customHeight="1">
      <c r="A131" s="74"/>
      <c r="B131" s="74"/>
      <c r="C131" s="91"/>
      <c r="D131" s="91"/>
      <c r="E131" s="91"/>
      <c r="F131" s="91"/>
      <c r="G131" s="91"/>
      <c r="H131" s="91"/>
      <c r="I131" s="91"/>
      <c r="J131" s="91"/>
      <c r="K131" s="91"/>
      <c r="L131" s="91"/>
      <c r="M131" s="91"/>
      <c r="N131" s="91"/>
      <c r="O131" s="91"/>
      <c r="P131" s="91"/>
      <c r="Q131" s="91"/>
      <c r="R131" s="91"/>
      <c r="S131" s="74"/>
      <c r="T131" s="103"/>
      <c r="U131" s="74"/>
      <c r="V131" s="74"/>
    </row>
    <row r="132" spans="1:22" ht="15.75" customHeight="1">
      <c r="A132" s="74"/>
      <c r="B132" s="74"/>
      <c r="C132" s="91"/>
      <c r="D132" s="91"/>
      <c r="E132" s="91"/>
      <c r="F132" s="91"/>
      <c r="G132" s="91"/>
      <c r="H132" s="91"/>
      <c r="I132" s="91"/>
      <c r="J132" s="91"/>
      <c r="K132" s="91"/>
      <c r="L132" s="91"/>
      <c r="M132" s="91"/>
      <c r="N132" s="91"/>
      <c r="O132" s="91"/>
      <c r="P132" s="91"/>
      <c r="Q132" s="91"/>
      <c r="R132" s="91"/>
      <c r="S132" s="74"/>
      <c r="T132" s="103"/>
      <c r="U132" s="74"/>
      <c r="V132" s="74"/>
    </row>
    <row r="133" spans="1:22" ht="15.75" customHeight="1">
      <c r="A133" s="74"/>
      <c r="B133" s="74"/>
      <c r="C133" s="91"/>
      <c r="D133" s="91"/>
      <c r="E133" s="91"/>
      <c r="F133" s="91"/>
      <c r="G133" s="91"/>
      <c r="H133" s="91"/>
      <c r="I133" s="91"/>
      <c r="J133" s="91"/>
      <c r="K133" s="91"/>
      <c r="L133" s="91"/>
      <c r="M133" s="91"/>
      <c r="N133" s="91"/>
      <c r="O133" s="91"/>
      <c r="P133" s="91"/>
      <c r="Q133" s="91"/>
      <c r="R133" s="91"/>
      <c r="S133" s="74"/>
      <c r="T133" s="103"/>
      <c r="U133" s="74"/>
      <c r="V133" s="74"/>
    </row>
    <row r="134" spans="1:22" ht="15.75" customHeight="1">
      <c r="A134" s="74"/>
      <c r="B134" s="74"/>
      <c r="C134" s="91"/>
      <c r="D134" s="91"/>
      <c r="E134" s="91"/>
      <c r="F134" s="91"/>
      <c r="G134" s="91"/>
      <c r="H134" s="91"/>
      <c r="I134" s="91"/>
      <c r="J134" s="91"/>
      <c r="K134" s="91"/>
      <c r="L134" s="91"/>
      <c r="M134" s="91"/>
      <c r="N134" s="91"/>
      <c r="O134" s="91"/>
      <c r="P134" s="91"/>
      <c r="Q134" s="91"/>
      <c r="R134" s="91"/>
      <c r="S134" s="74"/>
      <c r="T134" s="103"/>
      <c r="U134" s="74"/>
      <c r="V134" s="74"/>
    </row>
    <row r="135" spans="1:22" ht="15.75" customHeight="1">
      <c r="A135" s="74"/>
      <c r="B135" s="74"/>
      <c r="C135" s="91"/>
      <c r="D135" s="91"/>
      <c r="E135" s="91"/>
      <c r="F135" s="91"/>
      <c r="G135" s="91"/>
      <c r="H135" s="91"/>
      <c r="I135" s="91"/>
      <c r="J135" s="91"/>
      <c r="K135" s="91"/>
      <c r="L135" s="91"/>
      <c r="M135" s="91"/>
      <c r="N135" s="91"/>
      <c r="O135" s="91"/>
      <c r="P135" s="91"/>
      <c r="Q135" s="91"/>
      <c r="R135" s="91"/>
      <c r="S135" s="74"/>
      <c r="T135" s="103"/>
      <c r="U135" s="74"/>
      <c r="V135" s="74"/>
    </row>
    <row r="136" spans="1:22" ht="15.75" customHeight="1">
      <c r="A136" s="74"/>
      <c r="B136" s="74"/>
      <c r="C136" s="91"/>
      <c r="D136" s="91"/>
      <c r="E136" s="91"/>
      <c r="F136" s="91"/>
      <c r="G136" s="91"/>
      <c r="H136" s="91"/>
      <c r="I136" s="91"/>
      <c r="J136" s="91"/>
      <c r="K136" s="91"/>
      <c r="L136" s="91"/>
      <c r="M136" s="91"/>
      <c r="N136" s="91"/>
      <c r="O136" s="91"/>
      <c r="P136" s="91"/>
      <c r="Q136" s="91"/>
      <c r="R136" s="91"/>
      <c r="S136" s="74"/>
      <c r="T136" s="103"/>
      <c r="U136" s="74"/>
      <c r="V136" s="74"/>
    </row>
    <row r="137" spans="1:22" ht="15.75" customHeight="1">
      <c r="A137" s="74"/>
      <c r="B137" s="74"/>
      <c r="C137" s="91"/>
      <c r="D137" s="91"/>
      <c r="E137" s="91"/>
      <c r="F137" s="91"/>
      <c r="G137" s="91"/>
      <c r="H137" s="91"/>
      <c r="I137" s="91"/>
      <c r="J137" s="91"/>
      <c r="K137" s="91"/>
      <c r="L137" s="91"/>
      <c r="M137" s="91"/>
      <c r="N137" s="91"/>
      <c r="O137" s="91"/>
      <c r="P137" s="91"/>
      <c r="Q137" s="91"/>
      <c r="R137" s="91"/>
      <c r="S137" s="74"/>
      <c r="T137" s="74"/>
      <c r="U137" s="74"/>
      <c r="V137" s="74"/>
    </row>
    <row r="138" spans="1:22" ht="15.75" customHeight="1">
      <c r="A138" s="74"/>
      <c r="B138" s="74"/>
      <c r="C138" s="91"/>
      <c r="D138" s="91"/>
      <c r="E138" s="91"/>
      <c r="F138" s="91"/>
      <c r="G138" s="91"/>
      <c r="H138" s="91"/>
      <c r="I138" s="91"/>
      <c r="J138" s="91"/>
      <c r="K138" s="91"/>
      <c r="L138" s="91"/>
      <c r="M138" s="91"/>
      <c r="N138" s="91"/>
      <c r="O138" s="91"/>
      <c r="P138" s="91"/>
      <c r="Q138" s="91"/>
      <c r="R138" s="91"/>
      <c r="S138" s="74"/>
      <c r="T138" s="74"/>
      <c r="U138" s="74"/>
      <c r="V138" s="74"/>
    </row>
    <row r="139" spans="1:22" ht="15.75" customHeight="1">
      <c r="A139" s="74"/>
      <c r="B139" s="74"/>
      <c r="C139" s="91"/>
      <c r="D139" s="91"/>
      <c r="E139" s="91"/>
      <c r="F139" s="91"/>
      <c r="G139" s="91"/>
      <c r="H139" s="91"/>
      <c r="I139" s="91"/>
      <c r="J139" s="91"/>
      <c r="K139" s="91"/>
      <c r="L139" s="91"/>
      <c r="M139" s="91"/>
      <c r="N139" s="91"/>
      <c r="O139" s="91"/>
      <c r="P139" s="91"/>
      <c r="Q139" s="91"/>
      <c r="R139" s="91"/>
      <c r="S139" s="74"/>
      <c r="T139" s="74"/>
      <c r="U139" s="74"/>
      <c r="V139" s="74"/>
    </row>
    <row r="140" spans="1:22" ht="15.75" customHeight="1">
      <c r="A140" s="74"/>
      <c r="B140" s="74"/>
      <c r="C140" s="91"/>
      <c r="D140" s="91"/>
      <c r="E140" s="91"/>
      <c r="F140" s="91"/>
      <c r="G140" s="91"/>
      <c r="H140" s="91"/>
      <c r="I140" s="91"/>
      <c r="J140" s="91"/>
      <c r="K140" s="91"/>
      <c r="L140" s="91"/>
      <c r="M140" s="91"/>
      <c r="N140" s="91"/>
      <c r="O140" s="91"/>
      <c r="P140" s="91"/>
      <c r="Q140" s="91"/>
      <c r="R140" s="91"/>
      <c r="S140" s="74"/>
      <c r="T140" s="74"/>
      <c r="U140" s="74"/>
      <c r="V140" s="74"/>
    </row>
    <row r="141" spans="1:22" ht="15.75" customHeight="1">
      <c r="A141" s="74"/>
      <c r="B141" s="74"/>
      <c r="C141" s="91"/>
      <c r="D141" s="91"/>
      <c r="E141" s="91"/>
      <c r="F141" s="91"/>
      <c r="G141" s="91"/>
      <c r="H141" s="91"/>
      <c r="I141" s="91"/>
      <c r="J141" s="91"/>
      <c r="K141" s="91"/>
      <c r="L141" s="91"/>
      <c r="M141" s="91"/>
      <c r="N141" s="91"/>
      <c r="O141" s="91"/>
      <c r="P141" s="91"/>
      <c r="Q141" s="91"/>
      <c r="R141" s="91"/>
      <c r="S141" s="74"/>
      <c r="T141" s="74"/>
      <c r="U141" s="74"/>
      <c r="V141" s="74"/>
    </row>
    <row r="142" spans="1:22" ht="15.75" customHeight="1">
      <c r="A142" s="74"/>
      <c r="B142" s="74"/>
      <c r="C142" s="91"/>
      <c r="D142" s="91"/>
      <c r="E142" s="91"/>
      <c r="F142" s="91"/>
      <c r="G142" s="91"/>
      <c r="H142" s="91"/>
      <c r="I142" s="91"/>
      <c r="J142" s="91"/>
      <c r="K142" s="91"/>
      <c r="L142" s="91"/>
      <c r="M142" s="91"/>
      <c r="N142" s="91"/>
      <c r="O142" s="91"/>
      <c r="P142" s="91"/>
      <c r="Q142" s="91"/>
      <c r="R142" s="91"/>
      <c r="S142" s="74"/>
      <c r="T142" s="74"/>
      <c r="U142" s="74"/>
      <c r="V142" s="74"/>
    </row>
    <row r="143" spans="1:22" ht="15.75" customHeight="1">
      <c r="A143" s="74"/>
      <c r="B143" s="74"/>
      <c r="C143" s="91"/>
      <c r="D143" s="91"/>
      <c r="E143" s="91"/>
      <c r="F143" s="91"/>
      <c r="G143" s="91"/>
      <c r="H143" s="91"/>
      <c r="I143" s="91"/>
      <c r="J143" s="91"/>
      <c r="K143" s="91"/>
      <c r="L143" s="91"/>
      <c r="M143" s="91"/>
      <c r="N143" s="91"/>
      <c r="O143" s="91"/>
      <c r="P143" s="91"/>
      <c r="Q143" s="91"/>
      <c r="R143" s="91"/>
      <c r="S143" s="74"/>
      <c r="T143" s="74"/>
      <c r="U143" s="74"/>
      <c r="V143" s="74"/>
    </row>
    <row r="144" spans="1:22" ht="15.75" customHeight="1">
      <c r="A144" s="74"/>
      <c r="B144" s="74"/>
      <c r="C144" s="91"/>
      <c r="D144" s="91"/>
      <c r="E144" s="91"/>
      <c r="F144" s="91"/>
      <c r="G144" s="91"/>
      <c r="H144" s="91"/>
      <c r="I144" s="91"/>
      <c r="J144" s="91"/>
      <c r="K144" s="91"/>
      <c r="L144" s="91"/>
      <c r="M144" s="91"/>
      <c r="N144" s="91"/>
      <c r="O144" s="91"/>
      <c r="P144" s="91"/>
      <c r="Q144" s="91"/>
      <c r="R144" s="91"/>
      <c r="S144" s="74"/>
      <c r="T144" s="74"/>
      <c r="U144" s="74"/>
      <c r="V144" s="74"/>
    </row>
    <row r="145" spans="1:22" ht="15.75" customHeight="1">
      <c r="A145" s="74"/>
      <c r="B145" s="74"/>
      <c r="C145" s="91"/>
      <c r="D145" s="91"/>
      <c r="E145" s="91"/>
      <c r="F145" s="91"/>
      <c r="G145" s="91"/>
      <c r="H145" s="91"/>
      <c r="I145" s="91"/>
      <c r="J145" s="91"/>
      <c r="K145" s="91"/>
      <c r="L145" s="91"/>
      <c r="M145" s="91"/>
      <c r="N145" s="91"/>
      <c r="O145" s="91"/>
      <c r="P145" s="91"/>
      <c r="Q145" s="91"/>
      <c r="R145" s="91"/>
      <c r="S145" s="74"/>
      <c r="T145" s="74"/>
      <c r="U145" s="74"/>
      <c r="V145" s="74"/>
    </row>
    <row r="146" spans="1:22" ht="15.75" customHeight="1">
      <c r="A146" s="74"/>
      <c r="B146" s="74"/>
      <c r="C146" s="91"/>
      <c r="D146" s="91"/>
      <c r="E146" s="91"/>
      <c r="F146" s="91"/>
      <c r="G146" s="91"/>
      <c r="H146" s="91"/>
      <c r="I146" s="91"/>
      <c r="J146" s="91"/>
      <c r="K146" s="91"/>
      <c r="L146" s="91"/>
      <c r="M146" s="91"/>
      <c r="N146" s="91"/>
      <c r="O146" s="91"/>
      <c r="P146" s="91"/>
      <c r="Q146" s="91"/>
      <c r="R146" s="91"/>
      <c r="S146" s="74"/>
      <c r="T146" s="74"/>
      <c r="U146" s="74"/>
      <c r="V146" s="74"/>
    </row>
    <row r="147" spans="1:22" ht="15.75" customHeight="1">
      <c r="A147" s="74"/>
      <c r="B147" s="74"/>
      <c r="C147" s="91"/>
      <c r="D147" s="91"/>
      <c r="E147" s="91"/>
      <c r="F147" s="91"/>
      <c r="G147" s="91"/>
      <c r="H147" s="91"/>
      <c r="I147" s="91"/>
      <c r="J147" s="91"/>
      <c r="K147" s="91"/>
      <c r="L147" s="91"/>
      <c r="M147" s="91"/>
      <c r="N147" s="91"/>
      <c r="O147" s="91"/>
      <c r="P147" s="91"/>
      <c r="Q147" s="91"/>
      <c r="R147" s="91"/>
      <c r="S147" s="74"/>
      <c r="T147" s="74"/>
      <c r="U147" s="74"/>
      <c r="V147" s="74"/>
    </row>
    <row r="148" spans="1:22" ht="15.75" customHeight="1">
      <c r="A148" s="74"/>
      <c r="B148" s="74"/>
      <c r="C148" s="91"/>
      <c r="D148" s="91"/>
      <c r="E148" s="91"/>
      <c r="F148" s="91"/>
      <c r="G148" s="91"/>
      <c r="H148" s="91"/>
      <c r="I148" s="91"/>
      <c r="J148" s="91"/>
      <c r="K148" s="91"/>
      <c r="L148" s="91"/>
      <c r="M148" s="91"/>
      <c r="N148" s="91"/>
      <c r="O148" s="91"/>
      <c r="P148" s="91"/>
      <c r="Q148" s="91"/>
      <c r="R148" s="91"/>
      <c r="S148" s="74"/>
      <c r="T148" s="74"/>
      <c r="U148" s="74"/>
      <c r="V148" s="74"/>
    </row>
    <row r="149" spans="1:22" ht="15.75" customHeight="1">
      <c r="A149" s="74"/>
      <c r="B149" s="74"/>
      <c r="C149" s="91"/>
      <c r="D149" s="91"/>
      <c r="E149" s="91"/>
      <c r="F149" s="91"/>
      <c r="G149" s="91"/>
      <c r="H149" s="91"/>
      <c r="I149" s="91"/>
      <c r="J149" s="91"/>
      <c r="K149" s="91"/>
      <c r="L149" s="91"/>
      <c r="M149" s="91"/>
      <c r="N149" s="91"/>
      <c r="O149" s="91"/>
      <c r="P149" s="91"/>
      <c r="Q149" s="91"/>
      <c r="R149" s="91"/>
      <c r="S149" s="74"/>
      <c r="T149" s="74"/>
      <c r="U149" s="74"/>
      <c r="V149" s="74"/>
    </row>
    <row r="150" spans="1:22" ht="15.75" customHeight="1">
      <c r="A150" s="74"/>
      <c r="B150" s="74"/>
      <c r="C150" s="91"/>
      <c r="D150" s="91"/>
      <c r="E150" s="91"/>
      <c r="F150" s="91"/>
      <c r="G150" s="91"/>
      <c r="H150" s="91"/>
      <c r="I150" s="91"/>
      <c r="J150" s="91"/>
      <c r="K150" s="91"/>
      <c r="L150" s="91"/>
      <c r="M150" s="91"/>
      <c r="N150" s="91"/>
      <c r="O150" s="91"/>
      <c r="P150" s="91"/>
      <c r="Q150" s="91"/>
      <c r="R150" s="91"/>
      <c r="S150" s="74"/>
      <c r="T150" s="74"/>
      <c r="U150" s="74"/>
      <c r="V150" s="74"/>
    </row>
    <row r="151" spans="1:22" ht="15.75" customHeight="1">
      <c r="A151" s="74"/>
      <c r="B151" s="74"/>
      <c r="C151" s="91"/>
      <c r="D151" s="91"/>
      <c r="E151" s="91"/>
      <c r="F151" s="91"/>
      <c r="G151" s="91"/>
      <c r="H151" s="91"/>
      <c r="I151" s="91"/>
      <c r="J151" s="91"/>
      <c r="K151" s="91"/>
      <c r="L151" s="91"/>
      <c r="M151" s="91"/>
      <c r="N151" s="91"/>
      <c r="O151" s="91"/>
      <c r="P151" s="91"/>
      <c r="Q151" s="91"/>
      <c r="R151" s="91"/>
      <c r="S151" s="74"/>
      <c r="T151" s="74"/>
      <c r="U151" s="74"/>
      <c r="V151" s="74"/>
    </row>
    <row r="152" spans="1:22" ht="15.75" customHeight="1">
      <c r="A152" s="7"/>
      <c r="B152" s="7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7"/>
      <c r="T152" s="7"/>
      <c r="U152" s="7"/>
      <c r="V152" s="7"/>
    </row>
    <row r="153" spans="1:22" ht="15.75" customHeight="1">
      <c r="A153" s="7"/>
      <c r="B153" s="7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7"/>
      <c r="T153" s="7"/>
      <c r="U153" s="7"/>
      <c r="V153" s="7"/>
    </row>
    <row r="154" spans="1:22" ht="15.75" customHeight="1">
      <c r="A154" s="7"/>
      <c r="B154" s="7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7"/>
      <c r="T154" s="7"/>
      <c r="U154" s="7"/>
      <c r="V154" s="7"/>
    </row>
    <row r="155" spans="1:22" ht="15.75" customHeight="1">
      <c r="A155" s="7"/>
      <c r="B155" s="7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7"/>
      <c r="T155" s="7"/>
      <c r="U155" s="7"/>
      <c r="V155" s="7"/>
    </row>
    <row r="156" spans="1:22" ht="15.75" customHeight="1">
      <c r="A156" s="7"/>
      <c r="B156" s="7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7"/>
      <c r="T156" s="7"/>
      <c r="U156" s="7"/>
      <c r="V156" s="7"/>
    </row>
    <row r="157" spans="1:22" ht="15.75" customHeight="1">
      <c r="A157" s="7"/>
      <c r="B157" s="7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7"/>
      <c r="T157" s="7"/>
      <c r="U157" s="7"/>
      <c r="V157" s="7"/>
    </row>
    <row r="158" spans="1:22" ht="15.75" customHeight="1">
      <c r="A158" s="7"/>
      <c r="B158" s="7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7"/>
      <c r="T158" s="7"/>
      <c r="U158" s="7"/>
      <c r="V158" s="7"/>
    </row>
    <row r="159" spans="1:22" ht="15.75" customHeight="1">
      <c r="A159" s="7"/>
      <c r="B159" s="7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7"/>
      <c r="T159" s="7"/>
      <c r="U159" s="7"/>
      <c r="V159" s="7"/>
    </row>
    <row r="160" spans="1:20" ht="15.75" customHeight="1">
      <c r="A160" s="7"/>
      <c r="B160" s="7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7"/>
      <c r="T160" s="7"/>
    </row>
    <row r="161" spans="1:20" ht="15.75" customHeight="1">
      <c r="A161" s="7"/>
      <c r="B161" s="7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7"/>
      <c r="T161" s="7"/>
    </row>
    <row r="162" spans="1:20" ht="15.75" customHeight="1">
      <c r="A162" s="7"/>
      <c r="B162" s="7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7"/>
      <c r="T162" s="7"/>
    </row>
    <row r="163" spans="1:20" ht="15.75" customHeight="1">
      <c r="A163" s="7"/>
      <c r="B163" s="7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7"/>
      <c r="T163" s="7"/>
    </row>
    <row r="164" spans="1:20" ht="15.75" customHeight="1">
      <c r="A164" s="7"/>
      <c r="B164" s="7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7"/>
      <c r="T164" s="7"/>
    </row>
    <row r="165" spans="1:20" ht="15.75" customHeight="1">
      <c r="A165" s="7"/>
      <c r="B165" s="7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7"/>
      <c r="T165" s="7"/>
    </row>
    <row r="166" spans="3:18" ht="15.75" customHeight="1"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</row>
    <row r="167" spans="3:18" ht="12.75"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</row>
    <row r="168" spans="3:18" ht="12.75"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</row>
    <row r="169" spans="3:18" ht="12.75"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</row>
    <row r="170" spans="3:18" ht="12.75"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</row>
    <row r="171" spans="3:18" ht="12.75"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</row>
    <row r="172" spans="3:18" ht="12.75"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</row>
    <row r="173" spans="3:18" ht="12.75"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</row>
    <row r="174" spans="3:18" ht="12.75"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</row>
    <row r="175" spans="3:18" ht="12.75"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</row>
    <row r="176" spans="3:18" ht="12.75"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</row>
    <row r="177" spans="3:18" ht="12.75"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</row>
    <row r="178" spans="3:18" ht="12.75"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</row>
    <row r="179" spans="3:18" ht="12.75"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</row>
    <row r="180" spans="3:18" ht="12.75"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</row>
    <row r="181" spans="3:18" ht="12.75"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</row>
    <row r="182" spans="3:18" ht="12.75"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</row>
    <row r="183" spans="3:18" ht="12.75"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</row>
    <row r="184" spans="3:18" ht="12.75"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</row>
    <row r="185" spans="3:18" ht="12.75"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</row>
    <row r="186" spans="3:18" ht="12.75"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</row>
    <row r="187" spans="3:18" ht="12.75"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</row>
    <row r="188" spans="3:18" ht="12.75"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</row>
    <row r="189" spans="3:18" ht="12.75"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</row>
    <row r="190" spans="3:18" ht="12.75"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</row>
    <row r="191" spans="3:18" ht="12.75"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</row>
    <row r="192" spans="3:18" ht="12.75"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</row>
    <row r="193" spans="3:18" ht="12.75"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</row>
    <row r="194" spans="3:18" ht="12.75"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</row>
    <row r="195" spans="3:18" ht="12.75"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</row>
    <row r="196" spans="3:18" ht="12.75"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</row>
    <row r="197" spans="3:18" ht="12.75"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</row>
    <row r="198" spans="3:18" ht="12.75"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</row>
    <row r="199" spans="3:18" ht="12.75"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</row>
    <row r="200" spans="3:18" ht="12.75"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</row>
    <row r="201" spans="3:18" ht="12.75"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</row>
    <row r="202" spans="3:18" ht="12.75"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</row>
    <row r="203" spans="3:18" ht="12.75"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</row>
    <row r="204" spans="3:18" ht="12.75"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</row>
    <row r="205" spans="3:18" ht="12.75"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</row>
    <row r="206" spans="3:18" ht="12.75"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</row>
    <row r="207" spans="3:18" ht="12.75"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</row>
    <row r="208" spans="3:18" ht="12.75"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</row>
    <row r="209" spans="3:18" ht="12.75"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</row>
    <row r="210" spans="3:18" ht="12.75"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</row>
    <row r="211" spans="3:18" ht="12.75"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</row>
    <row r="212" spans="3:18" ht="12.75"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</row>
    <row r="213" spans="3:18" ht="12.75"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</row>
    <row r="214" spans="3:18" ht="12.75"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</row>
    <row r="215" spans="3:18" ht="12.75"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</row>
    <row r="216" spans="3:18" ht="12.75"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</row>
    <row r="217" spans="3:18" ht="12.75"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</row>
    <row r="218" spans="3:18" ht="12.75"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</row>
    <row r="219" spans="3:18" ht="12.75"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</row>
    <row r="220" spans="3:18" ht="12.75"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</row>
    <row r="221" spans="3:18" ht="12.75"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</row>
    <row r="222" spans="3:18" ht="12.75"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</row>
    <row r="223" spans="3:18" ht="12.75"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</row>
    <row r="224" spans="3:18" ht="12.75"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</row>
    <row r="225" spans="3:18" ht="12.75"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</row>
    <row r="226" spans="3:18" ht="12.75"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</row>
    <row r="227" spans="3:18" ht="12.75"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</row>
    <row r="228" spans="3:18" ht="12.75"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</row>
    <row r="229" spans="3:18" ht="12.75"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</row>
    <row r="230" spans="3:18" ht="12.75"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</row>
    <row r="231" spans="3:18" ht="12.75"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</row>
    <row r="232" spans="3:18" ht="12.75"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</row>
    <row r="233" spans="3:18" ht="12.75"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</row>
    <row r="234" spans="3:18" ht="12.75"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</row>
    <row r="235" spans="3:18" ht="12.75"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</row>
    <row r="236" spans="3:18" ht="12.75"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</row>
    <row r="237" spans="3:18" ht="12.75"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</row>
    <row r="238" spans="3:18" ht="12.75"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</row>
    <row r="239" spans="3:18" ht="12.75"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</row>
    <row r="240" spans="3:18" ht="12.75"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</row>
    <row r="241" spans="3:18" ht="12.75"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</row>
    <row r="242" spans="3:18" ht="12.75"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</row>
    <row r="243" spans="3:18" ht="12.75"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</row>
    <row r="244" spans="3:18" ht="12.75"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</row>
    <row r="245" spans="3:18" ht="12.75"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</row>
    <row r="246" spans="3:18" ht="12.75"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</row>
    <row r="247" spans="3:18" ht="12.75"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</row>
    <row r="248" spans="3:18" ht="12.75"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</row>
    <row r="249" spans="3:18" ht="12.75"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</row>
    <row r="250" spans="3:18" ht="12.75"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</row>
    <row r="251" spans="3:18" ht="12.75"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</row>
    <row r="252" spans="3:18" ht="12.75"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</row>
    <row r="253" spans="3:18" ht="12.75"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</row>
    <row r="254" spans="3:18" ht="12.75"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</row>
    <row r="255" spans="3:18" ht="12.75"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</row>
    <row r="256" spans="3:18" ht="12.75"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</row>
    <row r="257" spans="3:18" ht="12.75"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</row>
    <row r="258" spans="3:18" ht="12.75"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</row>
    <row r="259" spans="3:18" ht="12.75"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</row>
    <row r="260" spans="3:18" ht="12.75"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</row>
    <row r="261" spans="3:18" ht="12.75"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</row>
    <row r="262" spans="3:18" ht="12.75"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</row>
    <row r="263" spans="3:18" ht="12.75"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</row>
    <row r="264" spans="3:18" ht="12.75"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</row>
    <row r="265" spans="3:18" ht="12.75"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</row>
    <row r="266" spans="3:18" ht="12.75"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</row>
    <row r="267" spans="3:18" ht="12.75"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</row>
    <row r="268" spans="3:18" ht="12.75"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</row>
    <row r="269" spans="3:18" ht="12.75"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</row>
    <row r="270" spans="3:18" ht="12.75"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</row>
    <row r="271" spans="3:18" ht="12.75"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</row>
    <row r="272" spans="3:18" ht="12.75"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</row>
    <row r="273" spans="3:18" ht="12.75"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</row>
    <row r="274" spans="3:18" ht="12.75"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</row>
    <row r="275" spans="3:18" ht="12.75"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</row>
    <row r="276" spans="3:18" ht="12.75"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</row>
    <row r="277" spans="3:18" ht="12.75"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</row>
    <row r="278" spans="3:18" ht="12.75"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</row>
    <row r="279" spans="3:18" ht="12.75"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</row>
    <row r="280" spans="3:18" ht="12.75"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</row>
    <row r="281" spans="3:18" ht="12.75"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</row>
    <row r="282" spans="3:18" ht="12.75"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</row>
    <row r="283" spans="3:18" ht="12.75"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</row>
    <row r="284" spans="3:18" ht="12.75"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</row>
    <row r="285" spans="3:18" ht="12.75"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</row>
    <row r="286" spans="3:18" ht="12.75"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</row>
    <row r="287" spans="3:18" ht="12.75"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</row>
    <row r="288" spans="3:18" ht="12.75"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</row>
    <row r="289" spans="3:18" ht="12.75"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</row>
    <row r="290" spans="3:18" ht="12.75"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</row>
    <row r="291" spans="3:18" ht="12.75"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</row>
    <row r="292" spans="3:18" ht="12.75"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</row>
    <row r="293" spans="3:18" ht="12.75"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</row>
    <row r="294" spans="3:18" ht="12.75"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</row>
    <row r="295" spans="3:18" ht="12.75"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</row>
    <row r="296" spans="3:18" ht="12.75"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</row>
    <row r="297" spans="3:18" ht="12.75"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</row>
    <row r="298" spans="3:18" ht="12.75"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</row>
    <row r="299" spans="3:18" ht="12.75"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</row>
    <row r="300" spans="3:18" ht="12.75"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</row>
    <row r="301" spans="3:18" ht="12.75"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</row>
    <row r="302" spans="3:18" ht="12.75"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</row>
    <row r="303" spans="3:18" ht="12.75"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</row>
    <row r="304" spans="3:18" ht="12.75"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</row>
    <row r="305" spans="3:18" ht="12.75"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</row>
    <row r="306" spans="3:18" ht="12.75"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</row>
    <row r="307" spans="3:18" ht="12.75"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</row>
    <row r="308" spans="3:18" ht="12.75"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</row>
    <row r="309" spans="3:18" ht="12.75"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</row>
    <row r="310" spans="3:18" ht="12.75"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</row>
    <row r="311" spans="3:18" ht="12.75"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</row>
    <row r="312" spans="3:18" ht="12.75"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</row>
    <row r="313" spans="3:18" ht="12.75"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</row>
    <row r="314" spans="3:18" ht="12.75"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</row>
    <row r="315" spans="3:18" ht="12.75"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</row>
    <row r="316" spans="3:18" ht="12.75"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</row>
    <row r="317" spans="3:18" ht="12.75"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</row>
    <row r="318" spans="3:18" ht="12.75"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</row>
    <row r="319" spans="3:18" ht="12.75"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</row>
    <row r="320" spans="3:18" ht="12.75"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</row>
    <row r="321" spans="3:18" ht="12.75"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</row>
    <row r="322" spans="3:18" ht="12.75"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</row>
    <row r="323" spans="3:18" ht="12.75"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</row>
    <row r="324" spans="3:18" ht="12.75"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</row>
    <row r="325" spans="3:18" ht="12.75"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</row>
    <row r="326" spans="3:18" ht="12.75"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</row>
    <row r="327" spans="3:18" ht="12.75"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</row>
    <row r="328" spans="3:18" ht="12.75"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</row>
    <row r="329" spans="3:18" ht="12.75"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</row>
    <row r="330" spans="3:18" ht="12.75"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</row>
    <row r="331" spans="3:18" ht="12.75"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</row>
    <row r="332" spans="3:18" ht="12.75"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</row>
    <row r="333" spans="3:18" ht="12.75"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</row>
    <row r="334" spans="3:18" ht="12.75"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</row>
  </sheetData>
  <mergeCells count="8">
    <mergeCell ref="G1:R1"/>
    <mergeCell ref="D59:F59"/>
    <mergeCell ref="D60:F60"/>
    <mergeCell ref="G58:R58"/>
    <mergeCell ref="C6:T6"/>
    <mergeCell ref="C34:T34"/>
    <mergeCell ref="D2:F2"/>
    <mergeCell ref="D3:F3"/>
  </mergeCells>
  <printOptions horizontalCentered="1" verticalCentered="1"/>
  <pageMargins left="0" right="0" top="0.7874015748031497" bottom="0.6692913385826772" header="0.31496062992125984" footer="0.3937007874015748"/>
  <pageSetup blackAndWhite="1" horizontalDpi="300" verticalDpi="300" orientation="landscape" paperSize="9" scale="49" r:id="rId1"/>
  <headerFooter alignWithMargins="0">
    <oddHeader>&amp;C&amp;"Times New Roman CE,Normál"&amp;12&amp;P/&amp;N
Egyéb szervezetek támogatása&amp;R&amp;"Times New Roman CE,Normál"&amp;12 4./a.sz. melléklet
58/2003.(XII.17.) sz. önk. rendelethez
( ezer ft-ban)</oddHeader>
    <oddFooter>&amp;L&amp;"Times New Roman CE,Normál"&amp;D / &amp;T
Kapossy Béláné&amp;C&amp;"Times New Roman CE,Normál"&amp;F.xls/&amp;A/ Ráczné&amp;R&amp;"Times New Roman CE,Normál"..................../...................oldal</oddFooter>
  </headerFooter>
  <rowBreaks count="1" manualBreakCount="1">
    <brk id="57" max="1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BH433"/>
  <sheetViews>
    <sheetView zoomScale="75" zoomScaleNormal="75" zoomScaleSheetLayoutView="75" workbookViewId="0" topLeftCell="A1">
      <selection activeCell="O33" sqref="O33"/>
    </sheetView>
  </sheetViews>
  <sheetFormatPr defaultColWidth="9.140625" defaultRowHeight="12.75"/>
  <cols>
    <col min="1" max="1" width="4.7109375" style="0" customWidth="1"/>
    <col min="2" max="2" width="5.00390625" style="0" customWidth="1"/>
    <col min="3" max="3" width="52.57421875" style="0" customWidth="1"/>
    <col min="4" max="4" width="11.7109375" style="0" customWidth="1"/>
    <col min="5" max="6" width="10.28125" style="0" customWidth="1"/>
    <col min="7" max="12" width="0" style="0" hidden="1" customWidth="1"/>
    <col min="13" max="13" width="16.00390625" style="0" customWidth="1"/>
  </cols>
  <sheetData>
    <row r="1" spans="1:14" ht="18" customHeight="1">
      <c r="A1" s="445" t="s">
        <v>501</v>
      </c>
      <c r="B1" s="445" t="s">
        <v>501</v>
      </c>
      <c r="C1" s="445" t="s">
        <v>501</v>
      </c>
      <c r="D1" s="446" t="s">
        <v>764</v>
      </c>
      <c r="E1" s="447"/>
      <c r="F1" s="448"/>
      <c r="G1" s="449" t="s">
        <v>831</v>
      </c>
      <c r="H1" s="450"/>
      <c r="I1" s="450"/>
      <c r="J1" s="450"/>
      <c r="K1" s="450"/>
      <c r="L1" s="451"/>
      <c r="M1" s="452"/>
      <c r="N1" s="74"/>
    </row>
    <row r="2" spans="1:14" ht="18" customHeight="1">
      <c r="A2" s="453" t="s">
        <v>767</v>
      </c>
      <c r="B2" s="453" t="s">
        <v>832</v>
      </c>
      <c r="C2" s="453" t="s">
        <v>866</v>
      </c>
      <c r="D2" s="448" t="s">
        <v>771</v>
      </c>
      <c r="E2" s="448"/>
      <c r="F2" s="448"/>
      <c r="G2" s="454" t="s">
        <v>501</v>
      </c>
      <c r="H2" s="455"/>
      <c r="I2" s="455"/>
      <c r="J2" s="455" t="s">
        <v>501</v>
      </c>
      <c r="K2" s="455"/>
      <c r="L2" s="456"/>
      <c r="M2" s="457"/>
      <c r="N2" s="74"/>
    </row>
    <row r="3" spans="1:14" ht="18" customHeight="1">
      <c r="A3" s="453" t="s">
        <v>773</v>
      </c>
      <c r="B3" s="453" t="s">
        <v>835</v>
      </c>
      <c r="C3" s="458"/>
      <c r="D3" s="446" t="s">
        <v>822</v>
      </c>
      <c r="E3" s="447"/>
      <c r="F3" s="448"/>
      <c r="G3" s="459" t="s">
        <v>867</v>
      </c>
      <c r="H3" s="460"/>
      <c r="I3" s="461"/>
      <c r="J3" s="459" t="s">
        <v>868</v>
      </c>
      <c r="K3" s="460"/>
      <c r="L3" s="461"/>
      <c r="M3" s="462" t="s">
        <v>850</v>
      </c>
      <c r="N3" s="74"/>
    </row>
    <row r="4" spans="1:14" ht="18" customHeight="1">
      <c r="A4" s="453" t="s">
        <v>501</v>
      </c>
      <c r="B4" s="453" t="s">
        <v>773</v>
      </c>
      <c r="C4" s="453"/>
      <c r="D4" s="463" t="s">
        <v>533</v>
      </c>
      <c r="E4" s="463" t="s">
        <v>904</v>
      </c>
      <c r="F4" s="463" t="s">
        <v>494</v>
      </c>
      <c r="G4" s="463" t="s">
        <v>533</v>
      </c>
      <c r="H4" s="463" t="s">
        <v>904</v>
      </c>
      <c r="I4" s="463" t="s">
        <v>494</v>
      </c>
      <c r="J4" s="463" t="s">
        <v>533</v>
      </c>
      <c r="K4" s="463" t="s">
        <v>904</v>
      </c>
      <c r="L4" s="463" t="s">
        <v>494</v>
      </c>
      <c r="M4" s="457"/>
      <c r="N4" s="74"/>
    </row>
    <row r="5" spans="1:14" ht="18" customHeight="1">
      <c r="A5" s="464"/>
      <c r="B5" s="465"/>
      <c r="C5" s="466"/>
      <c r="D5" s="467" t="s">
        <v>500</v>
      </c>
      <c r="E5" s="467" t="s">
        <v>500</v>
      </c>
      <c r="F5" s="467" t="s">
        <v>497</v>
      </c>
      <c r="G5" s="467" t="s">
        <v>500</v>
      </c>
      <c r="H5" s="467" t="s">
        <v>500</v>
      </c>
      <c r="I5" s="467" t="s">
        <v>497</v>
      </c>
      <c r="J5" s="467" t="s">
        <v>500</v>
      </c>
      <c r="K5" s="467" t="s">
        <v>500</v>
      </c>
      <c r="L5" s="467" t="s">
        <v>497</v>
      </c>
      <c r="M5" s="468"/>
      <c r="N5" s="74"/>
    </row>
    <row r="6" spans="1:14" ht="18" customHeight="1">
      <c r="A6" s="220" t="s">
        <v>845</v>
      </c>
      <c r="B6" s="469" t="s">
        <v>184</v>
      </c>
      <c r="C6" s="219" t="s">
        <v>870</v>
      </c>
      <c r="D6" s="246">
        <v>3760</v>
      </c>
      <c r="E6" s="218">
        <f aca="true" t="shared" si="0" ref="E6:E35">(D6+F6)</f>
        <v>3760</v>
      </c>
      <c r="F6" s="217">
        <v>0</v>
      </c>
      <c r="G6" s="246"/>
      <c r="H6" s="218">
        <f aca="true" t="shared" si="1" ref="H6:H35">(G6+I6)</f>
        <v>0</v>
      </c>
      <c r="I6" s="217">
        <v>0</v>
      </c>
      <c r="J6" s="218">
        <f aca="true" t="shared" si="2" ref="J6:L9">(D6-G6)</f>
        <v>3760</v>
      </c>
      <c r="K6" s="218">
        <f t="shared" si="2"/>
        <v>3760</v>
      </c>
      <c r="L6" s="218">
        <f t="shared" si="2"/>
        <v>0</v>
      </c>
      <c r="M6" s="217"/>
      <c r="N6" s="74"/>
    </row>
    <row r="7" spans="1:60" ht="18" customHeight="1">
      <c r="A7" s="219"/>
      <c r="B7" s="469" t="s">
        <v>185</v>
      </c>
      <c r="C7" s="219" t="s">
        <v>872</v>
      </c>
      <c r="D7" s="246">
        <v>150061</v>
      </c>
      <c r="E7" s="222">
        <f t="shared" si="0"/>
        <v>150061</v>
      </c>
      <c r="F7" s="219">
        <v>0</v>
      </c>
      <c r="G7" s="246"/>
      <c r="H7" s="222">
        <f t="shared" si="1"/>
        <v>0</v>
      </c>
      <c r="I7" s="219">
        <v>0</v>
      </c>
      <c r="J7" s="222">
        <f t="shared" si="2"/>
        <v>150061</v>
      </c>
      <c r="K7" s="222">
        <f t="shared" si="2"/>
        <v>150061</v>
      </c>
      <c r="L7" s="222">
        <f t="shared" si="2"/>
        <v>0</v>
      </c>
      <c r="M7" s="219"/>
      <c r="N7" s="9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</row>
    <row r="8" spans="1:60" ht="18" customHeight="1">
      <c r="A8" s="219"/>
      <c r="B8" s="469" t="s">
        <v>186</v>
      </c>
      <c r="C8" s="219" t="s">
        <v>873</v>
      </c>
      <c r="D8" s="246">
        <v>100000</v>
      </c>
      <c r="E8" s="222">
        <f t="shared" si="0"/>
        <v>100000</v>
      </c>
      <c r="F8" s="219">
        <v>0</v>
      </c>
      <c r="G8" s="246"/>
      <c r="H8" s="222">
        <f t="shared" si="1"/>
        <v>0</v>
      </c>
      <c r="I8" s="318">
        <v>0</v>
      </c>
      <c r="J8" s="222">
        <f t="shared" si="2"/>
        <v>100000</v>
      </c>
      <c r="K8" s="222">
        <f t="shared" si="2"/>
        <v>100000</v>
      </c>
      <c r="L8" s="222">
        <f t="shared" si="2"/>
        <v>0</v>
      </c>
      <c r="M8" s="219"/>
      <c r="N8" s="9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</row>
    <row r="9" spans="1:60" ht="18" customHeight="1">
      <c r="A9" s="219"/>
      <c r="B9" s="469" t="s">
        <v>187</v>
      </c>
      <c r="C9" s="219" t="s">
        <v>175</v>
      </c>
      <c r="D9" s="246">
        <v>10532</v>
      </c>
      <c r="E9" s="222">
        <f t="shared" si="0"/>
        <v>10532</v>
      </c>
      <c r="F9" s="219">
        <v>0</v>
      </c>
      <c r="G9" s="246"/>
      <c r="H9" s="222">
        <f t="shared" si="1"/>
        <v>0</v>
      </c>
      <c r="I9" s="219">
        <v>0</v>
      </c>
      <c r="J9" s="222">
        <f t="shared" si="2"/>
        <v>10532</v>
      </c>
      <c r="K9" s="222">
        <f t="shared" si="2"/>
        <v>10532</v>
      </c>
      <c r="L9" s="222">
        <f t="shared" si="2"/>
        <v>0</v>
      </c>
      <c r="M9" s="219"/>
      <c r="N9" s="9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</row>
    <row r="10" spans="1:60" ht="18" customHeight="1">
      <c r="A10" s="219"/>
      <c r="B10" s="469" t="s">
        <v>188</v>
      </c>
      <c r="C10" s="219" t="s">
        <v>180</v>
      </c>
      <c r="D10" s="246">
        <v>221097</v>
      </c>
      <c r="E10" s="222">
        <f t="shared" si="0"/>
        <v>221097</v>
      </c>
      <c r="F10" s="219">
        <v>0</v>
      </c>
      <c r="G10" s="246"/>
      <c r="H10" s="222">
        <f t="shared" si="1"/>
        <v>0</v>
      </c>
      <c r="I10" s="219">
        <v>0</v>
      </c>
      <c r="J10" s="222">
        <f aca="true" t="shared" si="3" ref="J10:J34">(D10-G10)</f>
        <v>221097</v>
      </c>
      <c r="K10" s="222">
        <f aca="true" t="shared" si="4" ref="K10:K34">(E10-H10)</f>
        <v>221097</v>
      </c>
      <c r="L10" s="222">
        <f aca="true" t="shared" si="5" ref="L10:L34">(F10-I10)</f>
        <v>0</v>
      </c>
      <c r="M10" s="219"/>
      <c r="N10" s="9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</row>
    <row r="11" spans="1:60" ht="18" customHeight="1">
      <c r="A11" s="219"/>
      <c r="B11" s="469" t="s">
        <v>189</v>
      </c>
      <c r="C11" s="219" t="s">
        <v>176</v>
      </c>
      <c r="D11" s="246">
        <v>2760</v>
      </c>
      <c r="E11" s="222">
        <f t="shared" si="0"/>
        <v>2760</v>
      </c>
      <c r="F11" s="219">
        <v>0</v>
      </c>
      <c r="G11" s="246"/>
      <c r="H11" s="222">
        <f t="shared" si="1"/>
        <v>0</v>
      </c>
      <c r="I11" s="219">
        <v>0</v>
      </c>
      <c r="J11" s="222">
        <f t="shared" si="3"/>
        <v>2760</v>
      </c>
      <c r="K11" s="222">
        <f t="shared" si="4"/>
        <v>2760</v>
      </c>
      <c r="L11" s="222">
        <f t="shared" si="5"/>
        <v>0</v>
      </c>
      <c r="M11" s="219"/>
      <c r="N11" s="9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</row>
    <row r="12" spans="1:60" ht="18" customHeight="1">
      <c r="A12" s="219"/>
      <c r="B12" s="469" t="s">
        <v>190</v>
      </c>
      <c r="C12" s="219" t="s">
        <v>182</v>
      </c>
      <c r="D12" s="246">
        <v>11500</v>
      </c>
      <c r="E12" s="222">
        <f t="shared" si="0"/>
        <v>11500</v>
      </c>
      <c r="F12" s="219">
        <v>0</v>
      </c>
      <c r="G12" s="246"/>
      <c r="H12" s="222">
        <f t="shared" si="1"/>
        <v>0</v>
      </c>
      <c r="I12" s="219">
        <v>0</v>
      </c>
      <c r="J12" s="222">
        <f t="shared" si="3"/>
        <v>11500</v>
      </c>
      <c r="K12" s="222">
        <f t="shared" si="4"/>
        <v>11500</v>
      </c>
      <c r="L12" s="222">
        <f t="shared" si="5"/>
        <v>0</v>
      </c>
      <c r="M12" s="219"/>
      <c r="N12" s="9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</row>
    <row r="13" spans="1:60" ht="18" customHeight="1">
      <c r="A13" s="219"/>
      <c r="B13" s="469" t="s">
        <v>191</v>
      </c>
      <c r="C13" s="219" t="s">
        <v>183</v>
      </c>
      <c r="D13" s="246">
        <v>230</v>
      </c>
      <c r="E13" s="222">
        <f t="shared" si="0"/>
        <v>230</v>
      </c>
      <c r="F13" s="219">
        <v>0</v>
      </c>
      <c r="G13" s="246"/>
      <c r="H13" s="222">
        <f t="shared" si="1"/>
        <v>0</v>
      </c>
      <c r="I13" s="219">
        <v>0</v>
      </c>
      <c r="J13" s="222">
        <f t="shared" si="3"/>
        <v>230</v>
      </c>
      <c r="K13" s="222">
        <f t="shared" si="4"/>
        <v>230</v>
      </c>
      <c r="L13" s="222">
        <f t="shared" si="5"/>
        <v>0</v>
      </c>
      <c r="M13" s="219"/>
      <c r="N13" s="9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</row>
    <row r="14" spans="1:60" ht="18" customHeight="1">
      <c r="A14" s="219"/>
      <c r="B14" s="469" t="s">
        <v>192</v>
      </c>
      <c r="C14" s="219" t="s">
        <v>874</v>
      </c>
      <c r="D14" s="246">
        <v>9000</v>
      </c>
      <c r="E14" s="222">
        <f t="shared" si="0"/>
        <v>10000</v>
      </c>
      <c r="F14" s="219">
        <v>1000</v>
      </c>
      <c r="G14" s="246"/>
      <c r="H14" s="222">
        <f t="shared" si="1"/>
        <v>0</v>
      </c>
      <c r="I14" s="219">
        <v>0</v>
      </c>
      <c r="J14" s="222">
        <f t="shared" si="3"/>
        <v>9000</v>
      </c>
      <c r="K14" s="222">
        <f t="shared" si="4"/>
        <v>10000</v>
      </c>
      <c r="L14" s="222">
        <f t="shared" si="5"/>
        <v>1000</v>
      </c>
      <c r="M14" s="219"/>
      <c r="N14" s="9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</row>
    <row r="15" spans="1:60" ht="18" customHeight="1">
      <c r="A15" s="219"/>
      <c r="B15" s="469" t="s">
        <v>194</v>
      </c>
      <c r="C15" s="219" t="s">
        <v>875</v>
      </c>
      <c r="D15" s="246"/>
      <c r="E15" s="222"/>
      <c r="F15" s="219"/>
      <c r="G15" s="246"/>
      <c r="H15" s="222"/>
      <c r="I15" s="219"/>
      <c r="J15" s="222"/>
      <c r="K15" s="222"/>
      <c r="L15" s="222"/>
      <c r="M15" s="219"/>
      <c r="N15" s="9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</row>
    <row r="16" spans="1:60" ht="18" customHeight="1">
      <c r="A16" s="219"/>
      <c r="B16" s="469"/>
      <c r="C16" s="219" t="s">
        <v>268</v>
      </c>
      <c r="D16" s="246">
        <v>33183</v>
      </c>
      <c r="E16" s="222">
        <f t="shared" si="0"/>
        <v>33183</v>
      </c>
      <c r="F16" s="219">
        <v>0</v>
      </c>
      <c r="G16" s="246"/>
      <c r="H16" s="222">
        <f t="shared" si="1"/>
        <v>0</v>
      </c>
      <c r="I16" s="219">
        <v>0</v>
      </c>
      <c r="J16" s="222">
        <f aca="true" t="shared" si="6" ref="J16:L17">(D16-G16)</f>
        <v>33183</v>
      </c>
      <c r="K16" s="222">
        <f t="shared" si="6"/>
        <v>33183</v>
      </c>
      <c r="L16" s="222">
        <f t="shared" si="6"/>
        <v>0</v>
      </c>
      <c r="M16" s="219"/>
      <c r="N16" s="9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</row>
    <row r="17" spans="1:60" ht="18" customHeight="1">
      <c r="A17" s="219"/>
      <c r="B17" s="469"/>
      <c r="C17" s="219" t="s">
        <v>269</v>
      </c>
      <c r="D17" s="246">
        <v>32397</v>
      </c>
      <c r="E17" s="222">
        <f t="shared" si="0"/>
        <v>32397</v>
      </c>
      <c r="F17" s="219">
        <v>0</v>
      </c>
      <c r="G17" s="246"/>
      <c r="H17" s="222">
        <f t="shared" si="1"/>
        <v>0</v>
      </c>
      <c r="I17" s="219">
        <v>0</v>
      </c>
      <c r="J17" s="222">
        <f t="shared" si="6"/>
        <v>32397</v>
      </c>
      <c r="K17" s="222">
        <f t="shared" si="6"/>
        <v>32397</v>
      </c>
      <c r="L17" s="222">
        <f t="shared" si="6"/>
        <v>0</v>
      </c>
      <c r="M17" s="219"/>
      <c r="N17" s="9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</row>
    <row r="18" spans="1:60" ht="18" customHeight="1">
      <c r="A18" s="219"/>
      <c r="B18" s="469" t="s">
        <v>195</v>
      </c>
      <c r="C18" s="219" t="s">
        <v>876</v>
      </c>
      <c r="D18" s="246">
        <v>55123</v>
      </c>
      <c r="E18" s="222">
        <f>(D18+F18)</f>
        <v>55123</v>
      </c>
      <c r="F18" s="219">
        <v>0</v>
      </c>
      <c r="G18" s="246"/>
      <c r="H18" s="222">
        <f t="shared" si="1"/>
        <v>0</v>
      </c>
      <c r="I18" s="219">
        <v>0</v>
      </c>
      <c r="J18" s="222">
        <f t="shared" si="3"/>
        <v>55123</v>
      </c>
      <c r="K18" s="222">
        <f t="shared" si="4"/>
        <v>55123</v>
      </c>
      <c r="L18" s="222">
        <f t="shared" si="5"/>
        <v>0</v>
      </c>
      <c r="M18" s="219"/>
      <c r="N18" s="9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</row>
    <row r="19" spans="1:60" ht="18" customHeight="1">
      <c r="A19" s="219"/>
      <c r="B19" s="469" t="s">
        <v>196</v>
      </c>
      <c r="C19" s="219" t="s">
        <v>877</v>
      </c>
      <c r="D19" s="246">
        <v>50000</v>
      </c>
      <c r="E19" s="222">
        <f t="shared" si="0"/>
        <v>10000</v>
      </c>
      <c r="F19" s="219">
        <v>-40000</v>
      </c>
      <c r="G19" s="246"/>
      <c r="H19" s="222">
        <f t="shared" si="1"/>
        <v>0</v>
      </c>
      <c r="I19" s="219">
        <v>0</v>
      </c>
      <c r="J19" s="222">
        <f t="shared" si="3"/>
        <v>50000</v>
      </c>
      <c r="K19" s="222">
        <f t="shared" si="4"/>
        <v>10000</v>
      </c>
      <c r="L19" s="222">
        <f t="shared" si="5"/>
        <v>-40000</v>
      </c>
      <c r="M19" s="219"/>
      <c r="N19" s="9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</row>
    <row r="20" spans="1:60" ht="18" customHeight="1">
      <c r="A20" s="219"/>
      <c r="B20" s="469" t="s">
        <v>197</v>
      </c>
      <c r="C20" s="219" t="s">
        <v>878</v>
      </c>
      <c r="D20" s="246"/>
      <c r="E20" s="222"/>
      <c r="F20" s="219"/>
      <c r="G20" s="246"/>
      <c r="H20" s="222"/>
      <c r="I20" s="219"/>
      <c r="J20" s="222"/>
      <c r="K20" s="222"/>
      <c r="L20" s="222"/>
      <c r="M20" s="219"/>
      <c r="N20" s="9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</row>
    <row r="21" spans="1:60" ht="18" customHeight="1">
      <c r="A21" s="219"/>
      <c r="B21" s="469"/>
      <c r="C21" s="219" t="s">
        <v>270</v>
      </c>
      <c r="D21" s="246">
        <v>2496</v>
      </c>
      <c r="E21" s="222">
        <f t="shared" si="0"/>
        <v>1861</v>
      </c>
      <c r="F21" s="219">
        <v>-635</v>
      </c>
      <c r="G21" s="246"/>
      <c r="H21" s="222">
        <f t="shared" si="1"/>
        <v>0</v>
      </c>
      <c r="I21" s="219"/>
      <c r="J21" s="222">
        <f aca="true" t="shared" si="7" ref="J21:L22">(D21-G21)</f>
        <v>2496</v>
      </c>
      <c r="K21" s="222">
        <f t="shared" si="7"/>
        <v>1861</v>
      </c>
      <c r="L21" s="222">
        <f t="shared" si="7"/>
        <v>-635</v>
      </c>
      <c r="M21" s="219"/>
      <c r="N21" s="9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</row>
    <row r="22" spans="1:60" ht="18" customHeight="1">
      <c r="A22" s="219"/>
      <c r="B22" s="469"/>
      <c r="C22" s="219" t="s">
        <v>271</v>
      </c>
      <c r="D22" s="246">
        <v>8800</v>
      </c>
      <c r="E22" s="222">
        <f t="shared" si="0"/>
        <v>8800</v>
      </c>
      <c r="F22" s="219">
        <v>0</v>
      </c>
      <c r="G22" s="246"/>
      <c r="H22" s="222">
        <f t="shared" si="1"/>
        <v>0</v>
      </c>
      <c r="I22" s="219"/>
      <c r="J22" s="222">
        <f t="shared" si="7"/>
        <v>8800</v>
      </c>
      <c r="K22" s="222">
        <f t="shared" si="7"/>
        <v>8800</v>
      </c>
      <c r="L22" s="222">
        <f t="shared" si="7"/>
        <v>0</v>
      </c>
      <c r="M22" s="219"/>
      <c r="N22" s="9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</row>
    <row r="23" spans="1:60" ht="18" customHeight="1">
      <c r="A23" s="219"/>
      <c r="B23" s="469" t="s">
        <v>198</v>
      </c>
      <c r="C23" s="318" t="s">
        <v>879</v>
      </c>
      <c r="D23" s="246">
        <v>7878</v>
      </c>
      <c r="E23" s="222">
        <f t="shared" si="0"/>
        <v>5979</v>
      </c>
      <c r="F23" s="219">
        <v>-1899</v>
      </c>
      <c r="G23" s="246"/>
      <c r="H23" s="222">
        <f t="shared" si="1"/>
        <v>0</v>
      </c>
      <c r="I23" s="219">
        <v>0</v>
      </c>
      <c r="J23" s="222">
        <f t="shared" si="3"/>
        <v>7878</v>
      </c>
      <c r="K23" s="222">
        <f t="shared" si="4"/>
        <v>5979</v>
      </c>
      <c r="L23" s="222">
        <f t="shared" si="5"/>
        <v>-1899</v>
      </c>
      <c r="M23" s="219"/>
      <c r="N23" s="9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</row>
    <row r="24" spans="1:60" ht="18" customHeight="1">
      <c r="A24" s="219"/>
      <c r="B24" s="469" t="s">
        <v>199</v>
      </c>
      <c r="C24" s="219" t="s">
        <v>880</v>
      </c>
      <c r="D24" s="246">
        <v>9114</v>
      </c>
      <c r="E24" s="222">
        <f t="shared" si="0"/>
        <v>10114</v>
      </c>
      <c r="F24" s="219">
        <v>1000</v>
      </c>
      <c r="G24" s="246"/>
      <c r="H24" s="222">
        <f t="shared" si="1"/>
        <v>0</v>
      </c>
      <c r="I24" s="219">
        <v>0</v>
      </c>
      <c r="J24" s="222">
        <f t="shared" si="3"/>
        <v>9114</v>
      </c>
      <c r="K24" s="222">
        <f t="shared" si="4"/>
        <v>10114</v>
      </c>
      <c r="L24" s="222">
        <f t="shared" si="5"/>
        <v>1000</v>
      </c>
      <c r="M24" s="219"/>
      <c r="N24" s="9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</row>
    <row r="25" spans="1:60" ht="18" customHeight="1">
      <c r="A25" s="219"/>
      <c r="B25" s="469" t="s">
        <v>200</v>
      </c>
      <c r="C25" s="219" t="s">
        <v>881</v>
      </c>
      <c r="D25" s="246">
        <v>20000</v>
      </c>
      <c r="E25" s="222">
        <f t="shared" si="0"/>
        <v>18000</v>
      </c>
      <c r="F25" s="219">
        <v>-2000</v>
      </c>
      <c r="G25" s="246"/>
      <c r="H25" s="222">
        <f t="shared" si="1"/>
        <v>0</v>
      </c>
      <c r="I25" s="219">
        <v>0</v>
      </c>
      <c r="J25" s="222">
        <f t="shared" si="3"/>
        <v>20000</v>
      </c>
      <c r="K25" s="222">
        <f t="shared" si="4"/>
        <v>18000</v>
      </c>
      <c r="L25" s="222">
        <f t="shared" si="5"/>
        <v>-2000</v>
      </c>
      <c r="M25" s="219"/>
      <c r="N25" s="9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</row>
    <row r="26" spans="1:60" ht="18" customHeight="1">
      <c r="A26" s="219"/>
      <c r="B26" s="469" t="s">
        <v>201</v>
      </c>
      <c r="C26" s="219" t="s">
        <v>272</v>
      </c>
      <c r="D26" s="246">
        <v>819</v>
      </c>
      <c r="E26" s="222">
        <f t="shared" si="0"/>
        <v>609</v>
      </c>
      <c r="F26" s="219">
        <v>-210</v>
      </c>
      <c r="G26" s="246"/>
      <c r="H26" s="222">
        <f t="shared" si="1"/>
        <v>0</v>
      </c>
      <c r="I26" s="219">
        <v>0</v>
      </c>
      <c r="J26" s="222">
        <f t="shared" si="3"/>
        <v>819</v>
      </c>
      <c r="K26" s="222">
        <f t="shared" si="4"/>
        <v>609</v>
      </c>
      <c r="L26" s="222">
        <f t="shared" si="5"/>
        <v>-210</v>
      </c>
      <c r="M26" s="219"/>
      <c r="N26" s="9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</row>
    <row r="27" spans="1:60" ht="18" customHeight="1">
      <c r="A27" s="219"/>
      <c r="B27" s="469" t="s">
        <v>202</v>
      </c>
      <c r="C27" s="219" t="s">
        <v>882</v>
      </c>
      <c r="D27" s="246">
        <v>3000</v>
      </c>
      <c r="E27" s="222">
        <f t="shared" si="0"/>
        <v>4000</v>
      </c>
      <c r="F27" s="219">
        <v>1000</v>
      </c>
      <c r="G27" s="246"/>
      <c r="H27" s="222">
        <f t="shared" si="1"/>
        <v>0</v>
      </c>
      <c r="I27" s="219">
        <v>0</v>
      </c>
      <c r="J27" s="222">
        <f t="shared" si="3"/>
        <v>3000</v>
      </c>
      <c r="K27" s="222">
        <f t="shared" si="4"/>
        <v>4000</v>
      </c>
      <c r="L27" s="222">
        <f t="shared" si="5"/>
        <v>1000</v>
      </c>
      <c r="M27" s="219"/>
      <c r="N27" s="9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</row>
    <row r="28" spans="1:60" ht="18" customHeight="1">
      <c r="A28" s="219"/>
      <c r="B28" s="469" t="s">
        <v>203</v>
      </c>
      <c r="C28" s="219" t="s">
        <v>883</v>
      </c>
      <c r="D28" s="246">
        <v>9000</v>
      </c>
      <c r="E28" s="222">
        <f t="shared" si="0"/>
        <v>8000</v>
      </c>
      <c r="F28" s="219">
        <v>-1000</v>
      </c>
      <c r="G28" s="246"/>
      <c r="H28" s="222">
        <f t="shared" si="1"/>
        <v>0</v>
      </c>
      <c r="I28" s="219">
        <v>0</v>
      </c>
      <c r="J28" s="222">
        <f t="shared" si="3"/>
        <v>9000</v>
      </c>
      <c r="K28" s="222">
        <f t="shared" si="4"/>
        <v>8000</v>
      </c>
      <c r="L28" s="222">
        <f t="shared" si="5"/>
        <v>-1000</v>
      </c>
      <c r="M28" s="219"/>
      <c r="N28" s="9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</row>
    <row r="29" spans="1:60" ht="18" customHeight="1">
      <c r="A29" s="219"/>
      <c r="B29" s="469" t="s">
        <v>204</v>
      </c>
      <c r="C29" s="219" t="s">
        <v>884</v>
      </c>
      <c r="D29" s="246">
        <v>4500</v>
      </c>
      <c r="E29" s="222">
        <f t="shared" si="0"/>
        <v>4500</v>
      </c>
      <c r="F29" s="219">
        <v>0</v>
      </c>
      <c r="G29" s="246"/>
      <c r="H29" s="222">
        <f t="shared" si="1"/>
        <v>0</v>
      </c>
      <c r="I29" s="219">
        <v>0</v>
      </c>
      <c r="J29" s="222">
        <f t="shared" si="3"/>
        <v>4500</v>
      </c>
      <c r="K29" s="222">
        <f t="shared" si="4"/>
        <v>4500</v>
      </c>
      <c r="L29" s="222">
        <f t="shared" si="5"/>
        <v>0</v>
      </c>
      <c r="M29" s="219"/>
      <c r="N29" s="9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</row>
    <row r="30" spans="1:60" ht="18" customHeight="1">
      <c r="A30" s="219"/>
      <c r="B30" s="469" t="s">
        <v>205</v>
      </c>
      <c r="C30" s="219" t="s">
        <v>885</v>
      </c>
      <c r="D30" s="246">
        <v>12000</v>
      </c>
      <c r="E30" s="222">
        <f t="shared" si="0"/>
        <v>12000</v>
      </c>
      <c r="F30" s="219">
        <v>0</v>
      </c>
      <c r="G30" s="246"/>
      <c r="H30" s="222">
        <f t="shared" si="1"/>
        <v>0</v>
      </c>
      <c r="I30" s="219">
        <v>0</v>
      </c>
      <c r="J30" s="222">
        <f t="shared" si="3"/>
        <v>12000</v>
      </c>
      <c r="K30" s="222">
        <f t="shared" si="4"/>
        <v>12000</v>
      </c>
      <c r="L30" s="222">
        <f t="shared" si="5"/>
        <v>0</v>
      </c>
      <c r="M30" s="219"/>
      <c r="N30" s="9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</row>
    <row r="31" spans="1:60" ht="18" customHeight="1">
      <c r="A31" s="219"/>
      <c r="B31" s="469" t="s">
        <v>206</v>
      </c>
      <c r="C31" s="219" t="s">
        <v>886</v>
      </c>
      <c r="D31" s="246">
        <v>3700</v>
      </c>
      <c r="E31" s="222">
        <f t="shared" si="0"/>
        <v>3700</v>
      </c>
      <c r="F31" s="219">
        <v>0</v>
      </c>
      <c r="G31" s="246"/>
      <c r="H31" s="222">
        <f t="shared" si="1"/>
        <v>0</v>
      </c>
      <c r="I31" s="219">
        <v>0</v>
      </c>
      <c r="J31" s="222">
        <f t="shared" si="3"/>
        <v>3700</v>
      </c>
      <c r="K31" s="222">
        <f t="shared" si="4"/>
        <v>3700</v>
      </c>
      <c r="L31" s="222">
        <f t="shared" si="5"/>
        <v>0</v>
      </c>
      <c r="M31" s="219"/>
      <c r="N31" s="9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</row>
    <row r="32" spans="1:60" ht="18" customHeight="1">
      <c r="A32" s="219"/>
      <c r="B32" s="469" t="s">
        <v>207</v>
      </c>
      <c r="C32" s="219" t="s">
        <v>887</v>
      </c>
      <c r="D32" s="246">
        <v>2500</v>
      </c>
      <c r="E32" s="222">
        <f t="shared" si="0"/>
        <v>2500</v>
      </c>
      <c r="F32" s="219">
        <v>0</v>
      </c>
      <c r="G32" s="246"/>
      <c r="H32" s="222">
        <f t="shared" si="1"/>
        <v>0</v>
      </c>
      <c r="I32" s="219">
        <v>0</v>
      </c>
      <c r="J32" s="222">
        <f t="shared" si="3"/>
        <v>2500</v>
      </c>
      <c r="K32" s="222">
        <f t="shared" si="4"/>
        <v>2500</v>
      </c>
      <c r="L32" s="222">
        <f t="shared" si="5"/>
        <v>0</v>
      </c>
      <c r="M32" s="219"/>
      <c r="N32" s="9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</row>
    <row r="33" spans="1:60" ht="18" customHeight="1">
      <c r="A33" s="219"/>
      <c r="B33" s="469" t="s">
        <v>208</v>
      </c>
      <c r="C33" s="219" t="s">
        <v>888</v>
      </c>
      <c r="D33" s="246">
        <v>6668</v>
      </c>
      <c r="E33" s="222">
        <f t="shared" si="0"/>
        <v>6668</v>
      </c>
      <c r="F33" s="219">
        <v>0</v>
      </c>
      <c r="G33" s="246"/>
      <c r="H33" s="222">
        <f t="shared" si="1"/>
        <v>0</v>
      </c>
      <c r="I33" s="219">
        <v>0</v>
      </c>
      <c r="J33" s="222">
        <f t="shared" si="3"/>
        <v>6668</v>
      </c>
      <c r="K33" s="222">
        <f t="shared" si="4"/>
        <v>6668</v>
      </c>
      <c r="L33" s="222">
        <f t="shared" si="5"/>
        <v>0</v>
      </c>
      <c r="M33" s="219"/>
      <c r="N33" s="9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</row>
    <row r="34" spans="1:60" ht="18" customHeight="1">
      <c r="A34" s="219"/>
      <c r="B34" s="469" t="s">
        <v>209</v>
      </c>
      <c r="C34" s="219" t="s">
        <v>277</v>
      </c>
      <c r="D34" s="246">
        <v>3615</v>
      </c>
      <c r="E34" s="222">
        <f t="shared" si="0"/>
        <v>0</v>
      </c>
      <c r="F34" s="219">
        <v>-3615</v>
      </c>
      <c r="G34" s="246"/>
      <c r="H34" s="222">
        <f t="shared" si="1"/>
        <v>0</v>
      </c>
      <c r="I34" s="219">
        <v>0</v>
      </c>
      <c r="J34" s="222">
        <f t="shared" si="3"/>
        <v>3615</v>
      </c>
      <c r="K34" s="222">
        <f t="shared" si="4"/>
        <v>0</v>
      </c>
      <c r="L34" s="222">
        <f t="shared" si="5"/>
        <v>-3615</v>
      </c>
      <c r="M34" s="219"/>
      <c r="N34" s="9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</row>
    <row r="35" spans="1:60" ht="18" customHeight="1">
      <c r="A35" s="219"/>
      <c r="B35" s="469" t="s">
        <v>216</v>
      </c>
      <c r="C35" s="219" t="s">
        <v>217</v>
      </c>
      <c r="D35" s="246">
        <v>611</v>
      </c>
      <c r="E35" s="222">
        <f t="shared" si="0"/>
        <v>611</v>
      </c>
      <c r="F35" s="219">
        <v>0</v>
      </c>
      <c r="G35" s="246"/>
      <c r="H35" s="222">
        <f t="shared" si="1"/>
        <v>0</v>
      </c>
      <c r="I35" s="219">
        <v>0</v>
      </c>
      <c r="J35" s="222">
        <f>(D35-G35)</f>
        <v>611</v>
      </c>
      <c r="K35" s="222">
        <f>(E35-H35)</f>
        <v>611</v>
      </c>
      <c r="L35" s="222">
        <f>(F35-I35)</f>
        <v>0</v>
      </c>
      <c r="M35" s="219"/>
      <c r="N35" s="9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</row>
    <row r="36" spans="1:60" ht="18" customHeight="1">
      <c r="A36" s="219"/>
      <c r="B36" s="431"/>
      <c r="C36" s="219"/>
      <c r="D36" s="246"/>
      <c r="E36" s="222"/>
      <c r="F36" s="219"/>
      <c r="G36" s="246"/>
      <c r="H36" s="222"/>
      <c r="I36" s="219"/>
      <c r="J36" s="222"/>
      <c r="K36" s="222"/>
      <c r="L36" s="222"/>
      <c r="M36" s="219"/>
      <c r="N36" s="9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</row>
    <row r="37" spans="1:60" ht="18" customHeight="1">
      <c r="A37" s="470" t="s">
        <v>845</v>
      </c>
      <c r="B37" s="471" t="s">
        <v>580</v>
      </c>
      <c r="C37" s="471" t="s">
        <v>844</v>
      </c>
      <c r="D37" s="472">
        <f aca="true" t="shared" si="8" ref="D37:L37">SUM(D6:D36)</f>
        <v>774344</v>
      </c>
      <c r="E37" s="472">
        <f t="shared" si="8"/>
        <v>727985</v>
      </c>
      <c r="F37" s="472">
        <f t="shared" si="8"/>
        <v>-46359</v>
      </c>
      <c r="G37" s="472">
        <f t="shared" si="8"/>
        <v>0</v>
      </c>
      <c r="H37" s="472">
        <f t="shared" si="8"/>
        <v>0</v>
      </c>
      <c r="I37" s="472">
        <f t="shared" si="8"/>
        <v>0</v>
      </c>
      <c r="J37" s="472">
        <f t="shared" si="8"/>
        <v>774344</v>
      </c>
      <c r="K37" s="472">
        <f t="shared" si="8"/>
        <v>727985</v>
      </c>
      <c r="L37" s="472">
        <f t="shared" si="8"/>
        <v>-46359</v>
      </c>
      <c r="M37" s="470"/>
      <c r="N37" s="9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</row>
    <row r="38" spans="1:60" ht="18" customHeight="1">
      <c r="A38" s="246"/>
      <c r="B38" s="246"/>
      <c r="C38" s="246"/>
      <c r="D38" s="246"/>
      <c r="E38" s="246"/>
      <c r="F38" s="246"/>
      <c r="G38" s="246"/>
      <c r="H38" s="246"/>
      <c r="I38" s="246"/>
      <c r="J38" s="246"/>
      <c r="K38" s="246"/>
      <c r="L38" s="246"/>
      <c r="M38" s="246"/>
      <c r="N38" s="9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</row>
    <row r="39" spans="1:60" ht="18" customHeight="1">
      <c r="A39" s="217"/>
      <c r="B39" s="430"/>
      <c r="C39" s="473" t="s">
        <v>851</v>
      </c>
      <c r="D39" s="217"/>
      <c r="E39" s="218"/>
      <c r="F39" s="217"/>
      <c r="G39" s="217"/>
      <c r="H39" s="218"/>
      <c r="I39" s="217"/>
      <c r="J39" s="217"/>
      <c r="K39" s="218"/>
      <c r="L39" s="217"/>
      <c r="M39" s="217"/>
      <c r="N39" s="9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</row>
    <row r="40" spans="1:60" ht="18" customHeight="1">
      <c r="A40" s="220" t="s">
        <v>845</v>
      </c>
      <c r="B40" s="431" t="s">
        <v>273</v>
      </c>
      <c r="C40" s="219" t="s">
        <v>895</v>
      </c>
      <c r="D40" s="219">
        <v>16100</v>
      </c>
      <c r="E40" s="222">
        <f>(D40+F40)</f>
        <v>16100</v>
      </c>
      <c r="F40" s="221">
        <v>0</v>
      </c>
      <c r="G40" s="219">
        <v>16100</v>
      </c>
      <c r="H40" s="222">
        <f>(G40+I40)</f>
        <v>16100</v>
      </c>
      <c r="I40" s="221">
        <v>0</v>
      </c>
      <c r="J40" s="222">
        <f aca="true" t="shared" si="9" ref="J40:L41">(D40-G40)</f>
        <v>0</v>
      </c>
      <c r="K40" s="222">
        <f t="shared" si="9"/>
        <v>0</v>
      </c>
      <c r="L40" s="222">
        <f t="shared" si="9"/>
        <v>0</v>
      </c>
      <c r="M40" s="219"/>
      <c r="N40" s="9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</row>
    <row r="41" spans="1:60" ht="18" customHeight="1">
      <c r="A41" s="223"/>
      <c r="B41" s="431" t="s">
        <v>274</v>
      </c>
      <c r="C41" s="223" t="s">
        <v>897</v>
      </c>
      <c r="D41" s="223">
        <v>7715</v>
      </c>
      <c r="E41" s="224">
        <f>(D41+F41)</f>
        <v>7715</v>
      </c>
      <c r="F41" s="440">
        <v>0</v>
      </c>
      <c r="G41" s="223">
        <v>7560</v>
      </c>
      <c r="H41" s="224">
        <f>(G41+I41)</f>
        <v>7715</v>
      </c>
      <c r="I41" s="440">
        <v>155</v>
      </c>
      <c r="J41" s="222">
        <f t="shared" si="9"/>
        <v>155</v>
      </c>
      <c r="K41" s="222">
        <f t="shared" si="9"/>
        <v>0</v>
      </c>
      <c r="L41" s="222">
        <f t="shared" si="9"/>
        <v>-155</v>
      </c>
      <c r="M41" s="219"/>
      <c r="N41" s="9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</row>
    <row r="42" spans="1:60" ht="18" customHeight="1">
      <c r="A42" s="474" t="s">
        <v>845</v>
      </c>
      <c r="B42" s="475" t="s">
        <v>582</v>
      </c>
      <c r="C42" s="475" t="s">
        <v>844</v>
      </c>
      <c r="D42" s="476">
        <f>SUM(D40:D41)</f>
        <v>23815</v>
      </c>
      <c r="E42" s="476">
        <f aca="true" t="shared" si="10" ref="E42:L42">SUM(E40:E41)</f>
        <v>23815</v>
      </c>
      <c r="F42" s="477">
        <f t="shared" si="10"/>
        <v>0</v>
      </c>
      <c r="G42" s="476">
        <f>SUM(G40:G41)</f>
        <v>23660</v>
      </c>
      <c r="H42" s="476">
        <f t="shared" si="10"/>
        <v>23815</v>
      </c>
      <c r="I42" s="477">
        <f t="shared" si="10"/>
        <v>155</v>
      </c>
      <c r="J42" s="477">
        <f>SUM(J40:J41)</f>
        <v>155</v>
      </c>
      <c r="K42" s="477">
        <f t="shared" si="10"/>
        <v>0</v>
      </c>
      <c r="L42" s="477">
        <f t="shared" si="10"/>
        <v>-155</v>
      </c>
      <c r="M42" s="474"/>
      <c r="N42" s="9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</row>
    <row r="43" spans="1:60" ht="18" customHeight="1">
      <c r="A43" s="466"/>
      <c r="B43" s="478"/>
      <c r="C43" s="471" t="s">
        <v>804</v>
      </c>
      <c r="D43" s="479">
        <f aca="true" t="shared" si="11" ref="D43:L43">(D37+D42)</f>
        <v>798159</v>
      </c>
      <c r="E43" s="479">
        <f t="shared" si="11"/>
        <v>751800</v>
      </c>
      <c r="F43" s="479">
        <f t="shared" si="11"/>
        <v>-46359</v>
      </c>
      <c r="G43" s="479">
        <f t="shared" si="11"/>
        <v>23660</v>
      </c>
      <c r="H43" s="479">
        <f t="shared" si="11"/>
        <v>23815</v>
      </c>
      <c r="I43" s="479">
        <f t="shared" si="11"/>
        <v>155</v>
      </c>
      <c r="J43" s="479">
        <f t="shared" si="11"/>
        <v>774499</v>
      </c>
      <c r="K43" s="479">
        <f t="shared" si="11"/>
        <v>727985</v>
      </c>
      <c r="L43" s="479">
        <f t="shared" si="11"/>
        <v>-46514</v>
      </c>
      <c r="M43" s="470"/>
      <c r="N43" s="9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</row>
    <row r="44" spans="1:60" ht="12.75">
      <c r="A44" s="74"/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9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</row>
    <row r="45" spans="1:60" ht="12.75">
      <c r="A45" s="74"/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9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</row>
    <row r="46" spans="1:60" ht="12.75">
      <c r="A46" s="74"/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9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</row>
    <row r="47" spans="1:60" ht="12.75">
      <c r="A47" s="74"/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9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</row>
    <row r="48" spans="1:60" ht="12.75">
      <c r="A48" s="74"/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9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</row>
    <row r="49" spans="1:60" ht="12.75">
      <c r="A49" s="74"/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9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</row>
    <row r="50" spans="1:60" ht="12.75">
      <c r="A50" s="74"/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9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</row>
    <row r="51" spans="1:60" ht="12.75">
      <c r="A51" s="74"/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9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</row>
    <row r="52" spans="1:60" ht="12.75">
      <c r="A52" s="74"/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9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</row>
    <row r="53" spans="1:60" ht="12.75">
      <c r="A53" s="74"/>
      <c r="B53" s="74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</row>
    <row r="54" spans="1:60" ht="12.75">
      <c r="A54" s="74"/>
      <c r="B54" s="74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</row>
    <row r="55" spans="1:60" ht="12.75">
      <c r="A55" s="74"/>
      <c r="B55" s="74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</row>
    <row r="56" spans="1:60" ht="12.75">
      <c r="A56" s="74"/>
      <c r="B56" s="74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</row>
    <row r="57" spans="1:60" ht="12.75">
      <c r="A57" s="74"/>
      <c r="B57" s="74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</row>
    <row r="58" spans="1:60" ht="12.75">
      <c r="A58" s="74"/>
      <c r="B58" s="74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</row>
    <row r="59" spans="1:60" ht="12.75">
      <c r="A59" s="74"/>
      <c r="B59" s="74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</row>
    <row r="60" spans="1:60" ht="12.75">
      <c r="A60" s="74"/>
      <c r="B60" s="74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</row>
    <row r="61" spans="1:60" ht="12.75">
      <c r="A61" s="74"/>
      <c r="B61" s="74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</row>
    <row r="62" spans="1:60" ht="12.75">
      <c r="A62" s="74"/>
      <c r="B62" s="74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</row>
    <row r="63" spans="1:60" ht="12.75">
      <c r="A63" s="74"/>
      <c r="B63" s="74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</row>
    <row r="64" spans="1:60" ht="12.75">
      <c r="A64" s="74"/>
      <c r="B64" s="74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</row>
    <row r="65" spans="1:60" ht="12.75">
      <c r="A65" s="74"/>
      <c r="B65" s="74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</row>
    <row r="66" spans="1:60" ht="12.75">
      <c r="A66" s="74"/>
      <c r="B66" s="74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</row>
    <row r="67" spans="1:60" ht="12.75">
      <c r="A67" s="74"/>
      <c r="B67" s="74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</row>
    <row r="68" spans="1:60" ht="12.75">
      <c r="A68" s="74"/>
      <c r="B68" s="74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</row>
    <row r="69" spans="1:60" ht="12.75">
      <c r="A69" s="74"/>
      <c r="B69" s="74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</row>
    <row r="70" spans="1:60" ht="12.75">
      <c r="A70" s="74"/>
      <c r="B70" s="74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</row>
    <row r="71" spans="1:60" ht="12.75">
      <c r="A71" s="74"/>
      <c r="B71" s="74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</row>
    <row r="72" spans="1:60" ht="12.75">
      <c r="A72" s="74"/>
      <c r="B72" s="74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</row>
    <row r="73" spans="1:60" ht="12.75">
      <c r="A73" s="74"/>
      <c r="B73" s="74"/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</row>
    <row r="74" spans="1:60" ht="12.75">
      <c r="A74" s="74"/>
      <c r="B74" s="74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</row>
    <row r="75" spans="1:60" ht="12.75">
      <c r="A75" s="74"/>
      <c r="B75" s="74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</row>
    <row r="76" spans="1:60" ht="12.75">
      <c r="A76" s="74"/>
      <c r="B76" s="74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</row>
    <row r="77" spans="1:60" ht="12.75">
      <c r="A77" s="74"/>
      <c r="B77" s="74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</row>
    <row r="78" spans="1:60" ht="12.75">
      <c r="A78" s="74"/>
      <c r="B78" s="74"/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</row>
    <row r="79" spans="1:60" ht="12.75">
      <c r="A79" s="74"/>
      <c r="B79" s="74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</row>
    <row r="80" spans="1:60" ht="12.75">
      <c r="A80" s="74"/>
      <c r="B80" s="74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</row>
    <row r="81" spans="1:60" ht="12.75">
      <c r="A81" s="74"/>
      <c r="B81" s="74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</row>
    <row r="82" spans="1:60" ht="12.75">
      <c r="A82" s="74"/>
      <c r="B82" s="74"/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</row>
    <row r="83" spans="1:60" ht="12.75">
      <c r="A83" s="74"/>
      <c r="B83" s="74"/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</row>
    <row r="84" spans="1:60" ht="12.75">
      <c r="A84" s="74"/>
      <c r="B84" s="74"/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</row>
    <row r="85" spans="1:60" ht="12.75">
      <c r="A85" s="74"/>
      <c r="B85" s="74"/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</row>
    <row r="86" spans="1:60" ht="12.75">
      <c r="A86" s="74"/>
      <c r="B86" s="74"/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</row>
    <row r="87" spans="1:60" ht="12.75">
      <c r="A87" s="74"/>
      <c r="B87" s="74"/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</row>
    <row r="88" spans="1:60" ht="12.75">
      <c r="A88" s="74"/>
      <c r="B88" s="74"/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</row>
    <row r="89" spans="1:60" ht="12.75">
      <c r="A89" s="74"/>
      <c r="B89" s="74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</row>
    <row r="90" spans="1:60" ht="12.75">
      <c r="A90" s="74"/>
      <c r="B90" s="74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</row>
    <row r="91" spans="1:60" ht="12.75">
      <c r="A91" s="74"/>
      <c r="B91" s="74"/>
      <c r="C91" s="91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</row>
    <row r="92" spans="3:60" ht="12.75"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</row>
    <row r="93" spans="3:60" ht="12.75"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</row>
    <row r="94" spans="3:60" ht="12.75"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</row>
    <row r="95" spans="3:60" ht="12.75"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</row>
    <row r="96" spans="3:60" ht="12.75"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</row>
    <row r="97" spans="3:60" ht="12.75"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</row>
    <row r="98" spans="3:60" ht="12.75"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</row>
    <row r="99" spans="3:60" ht="12.75"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</row>
    <row r="100" spans="3:60" ht="12.75"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</row>
    <row r="101" spans="3:60" ht="12.75"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</row>
    <row r="102" spans="3:60" ht="12.75"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</row>
    <row r="103" spans="3:60" ht="12.75"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</row>
    <row r="104" spans="3:60" ht="12.75"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</row>
    <row r="105" spans="3:60" ht="12.75"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</row>
    <row r="106" spans="3:60" ht="12.75"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</row>
    <row r="107" spans="3:60" ht="12.75"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</row>
    <row r="108" spans="3:60" ht="12.75"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</row>
    <row r="109" spans="3:60" ht="12.75"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</row>
    <row r="110" spans="3:60" ht="12.75"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</row>
    <row r="111" spans="3:60" ht="12.75"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</row>
    <row r="112" spans="3:60" ht="12.75"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</row>
    <row r="113" spans="3:60" ht="12.75"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</row>
    <row r="114" spans="3:60" ht="12.75"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</row>
    <row r="115" spans="3:60" ht="12.75"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</row>
    <row r="116" spans="3:60" ht="12.75"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</row>
    <row r="117" spans="3:60" ht="12.75"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</row>
    <row r="118" spans="3:60" ht="12.75"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</row>
    <row r="119" spans="3:60" ht="12.75"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</row>
    <row r="120" spans="3:60" ht="12.75"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</row>
    <row r="121" spans="3:60" ht="12.75"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</row>
    <row r="122" spans="3:60" ht="12.75"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</row>
    <row r="123" spans="3:60" ht="12.75"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</row>
    <row r="124" spans="3:60" ht="12.75"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</row>
    <row r="125" spans="3:60" ht="12.75"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</row>
    <row r="126" spans="3:60" ht="12.75"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</row>
    <row r="127" spans="3:60" ht="12.75"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</row>
    <row r="128" spans="3:60" ht="12.75"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</row>
    <row r="129" spans="3:60" ht="12.75"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</row>
    <row r="130" spans="3:60" ht="12.75"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</row>
    <row r="131" spans="3:60" ht="12.75"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</row>
    <row r="132" spans="3:60" ht="12.75"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</row>
    <row r="133" spans="3:60" ht="12.75"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</row>
    <row r="134" spans="3:60" ht="12.75"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</row>
    <row r="135" spans="3:60" ht="12.75"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</row>
    <row r="136" spans="3:60" ht="12.75"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</row>
    <row r="137" spans="3:60" ht="12.75"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</row>
    <row r="138" spans="3:60" ht="12.75"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</row>
    <row r="139" spans="3:60" ht="12.75"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</row>
    <row r="140" spans="3:60" ht="12.75"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</row>
    <row r="141" spans="3:60" ht="12.75"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</row>
    <row r="142" spans="3:60" ht="12.75"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</row>
    <row r="143" spans="3:60" ht="12.75"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</row>
    <row r="144" spans="3:60" ht="12.75"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</row>
    <row r="145" spans="3:60" ht="12.75"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</row>
    <row r="146" spans="3:60" ht="12.75"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</row>
    <row r="147" spans="3:60" ht="12.75"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</row>
    <row r="148" spans="3:60" ht="12.75"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</row>
    <row r="149" spans="3:60" ht="12.75"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</row>
    <row r="150" spans="3:60" ht="12.75"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</row>
    <row r="151" spans="3:60" ht="12.75"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</row>
    <row r="152" spans="3:60" ht="12.75"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</row>
    <row r="153" spans="3:60" ht="12.75"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</row>
    <row r="154" spans="3:60" ht="12.75"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</row>
    <row r="155" spans="3:60" ht="12.75"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</row>
    <row r="156" spans="3:60" ht="12.75"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</row>
    <row r="157" spans="3:60" ht="12.75"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</row>
    <row r="158" spans="3:60" ht="12.75"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</row>
    <row r="159" spans="3:60" ht="12.75"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</row>
    <row r="160" spans="3:60" ht="12.75"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</row>
    <row r="161" spans="3:60" ht="12.75"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</row>
    <row r="162" spans="3:60" ht="12.75"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</row>
    <row r="163" spans="3:60" ht="12.75"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</row>
    <row r="164" spans="3:60" ht="12.75"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</row>
    <row r="165" spans="3:60" ht="12.75"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</row>
    <row r="166" spans="3:60" ht="12.75"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</row>
    <row r="167" spans="3:60" ht="12.75"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</row>
    <row r="168" spans="3:60" ht="12.75"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</row>
    <row r="169" spans="3:60" ht="12.75"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</row>
    <row r="170" spans="3:60" ht="12.75"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</row>
    <row r="171" spans="3:60" ht="12.75"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</row>
    <row r="172" spans="3:60" ht="12.75"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</row>
    <row r="173" spans="3:60" ht="12.75"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</row>
    <row r="174" spans="3:60" ht="12.75"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</row>
    <row r="175" spans="3:60" ht="12.75"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</row>
    <row r="176" spans="3:60" ht="12.75"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</row>
    <row r="177" spans="3:60" ht="12.75"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</row>
    <row r="178" spans="3:60" ht="12.75"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</row>
    <row r="179" spans="3:60" ht="12.75"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</row>
    <row r="180" spans="3:60" ht="12.75"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</row>
    <row r="181" spans="3:60" ht="12.75"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</row>
    <row r="182" spans="3:60" ht="12.75"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</row>
    <row r="183" spans="3:60" ht="12.75"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</row>
    <row r="184" spans="3:60" ht="12.75"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</row>
    <row r="185" spans="3:60" ht="12.75"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</row>
    <row r="186" spans="3:60" ht="12.75"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</row>
    <row r="187" spans="3:60" ht="12.75"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</row>
    <row r="188" spans="3:60" ht="12.75"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</row>
    <row r="189" spans="3:60" ht="12.75"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</row>
    <row r="190" spans="3:60" ht="12.75"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</row>
    <row r="191" spans="3:60" ht="12.75"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</row>
    <row r="192" spans="3:60" ht="12.75"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</row>
    <row r="193" spans="3:60" ht="12.75"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</row>
    <row r="194" spans="3:60" ht="12.75"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</row>
    <row r="195" spans="3:60" ht="12.75"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</row>
    <row r="196" spans="3:60" ht="12.75"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</row>
    <row r="197" spans="3:60" ht="12.75"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</row>
    <row r="198" spans="3:60" ht="12.75"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</row>
    <row r="199" spans="3:60" ht="12.75"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</row>
    <row r="200" spans="3:60" ht="12.75"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</row>
    <row r="201" spans="3:60" ht="12.75"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</row>
    <row r="202" spans="3:60" ht="12.75"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</row>
    <row r="203" spans="3:60" ht="12.75"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</row>
    <row r="204" spans="3:60" ht="12.75"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</row>
    <row r="205" spans="3:60" ht="12.75"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</row>
    <row r="206" spans="3:60" ht="12.75"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</row>
    <row r="207" spans="3:60" ht="12.75"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</row>
    <row r="208" spans="3:60" ht="12.75"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</row>
    <row r="209" spans="3:60" ht="12.75"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</row>
    <row r="210" spans="3:60" ht="12.75"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</row>
    <row r="211" spans="3:60" ht="12.75"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</row>
    <row r="212" spans="3:60" ht="12.75"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</row>
    <row r="213" spans="3:60" ht="12.75"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</row>
    <row r="214" spans="3:60" ht="12.75"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</row>
    <row r="215" spans="3:60" ht="12.75"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</row>
    <row r="216" spans="3:60" ht="12.75"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</row>
    <row r="217" spans="3:60" ht="12.75"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</row>
    <row r="218" spans="3:60" ht="12.75"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</row>
    <row r="219" spans="3:60" ht="12.75"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</row>
    <row r="220" spans="3:60" ht="12.75"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</row>
    <row r="221" spans="3:60" ht="12.75"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</row>
    <row r="222" spans="3:60" ht="12.75"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</row>
    <row r="223" spans="3:60" ht="12.75"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</row>
    <row r="224" spans="3:60" ht="12.75"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</row>
    <row r="225" spans="3:60" ht="12.75"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</row>
    <row r="226" spans="3:60" ht="12.75"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</row>
    <row r="227" spans="3:60" ht="12.75"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</row>
    <row r="228" spans="3:60" ht="12.75"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</row>
    <row r="229" spans="3:60" ht="12.75"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</row>
    <row r="230" spans="3:60" ht="12.75"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</row>
    <row r="231" spans="3:60" ht="12.75"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</row>
    <row r="232" spans="3:60" ht="12.75"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</row>
    <row r="233" spans="3:60" ht="12.75"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</row>
    <row r="234" spans="3:60" ht="12.75"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</row>
    <row r="235" spans="3:60" ht="12.75"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</row>
    <row r="236" spans="3:60" ht="12.75"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</row>
    <row r="237" spans="3:60" ht="12.75"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</row>
    <row r="238" spans="3:60" ht="12.75"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</row>
    <row r="239" spans="3:60" ht="12.75"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</row>
    <row r="240" spans="3:60" ht="12.75"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</row>
    <row r="241" spans="3:60" ht="12.75"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</row>
    <row r="242" spans="3:60" ht="12.75"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</row>
    <row r="243" spans="3:60" ht="12.75"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</row>
    <row r="244" spans="3:60" ht="12.75"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</row>
    <row r="245" spans="3:60" ht="12.75"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</row>
    <row r="246" spans="3:60" ht="12.75"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</row>
    <row r="247" spans="3:60" ht="12.75"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</row>
    <row r="248" spans="3:60" ht="12.75"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</row>
    <row r="249" spans="3:60" ht="12.75"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</row>
    <row r="250" spans="3:60" ht="12.75"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</row>
    <row r="251" spans="3:60" ht="12.75"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</row>
    <row r="252" spans="3:60" ht="12.75"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</row>
    <row r="253" spans="3:60" ht="12.75"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</row>
    <row r="254" spans="3:60" ht="12.75"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</row>
    <row r="255" spans="3:60" ht="12.75"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</row>
    <row r="256" spans="3:60" ht="12.75"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</row>
    <row r="257" spans="3:60" ht="12.75"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</row>
    <row r="258" spans="3:60" ht="12.75"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</row>
    <row r="259" spans="3:60" ht="12.75"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</row>
    <row r="260" spans="3:60" ht="12.75"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</row>
    <row r="261" spans="3:60" ht="12.75"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</row>
    <row r="262" spans="3:60" ht="12.75"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</row>
    <row r="263" spans="3:60" ht="12.75"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</row>
    <row r="264" spans="3:60" ht="12.75"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</row>
    <row r="265" spans="3:60" ht="12.75"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</row>
    <row r="266" spans="3:60" ht="12.75"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</row>
    <row r="267" spans="3:60" ht="12.75"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</row>
    <row r="268" spans="3:60" ht="12.75"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</row>
    <row r="269" spans="3:60" ht="12.75"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</row>
    <row r="270" spans="3:60" ht="12.75"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</row>
    <row r="271" spans="3:60" ht="12.75"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</row>
    <row r="272" spans="3:60" ht="12.75"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</row>
    <row r="273" spans="3:60" ht="12.75"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</row>
    <row r="274" spans="3:60" ht="12.75"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</row>
    <row r="275" spans="3:60" ht="12.75"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</row>
    <row r="276" spans="3:60" ht="12.75"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</row>
    <row r="277" spans="3:60" ht="12.75"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</row>
    <row r="278" spans="3:60" ht="12.75"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</row>
    <row r="279" spans="3:60" ht="12.75"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</row>
    <row r="280" spans="3:60" ht="12.75"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</row>
    <row r="281" spans="3:60" ht="12.75"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</row>
    <row r="282" spans="3:60" ht="12.75"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</row>
    <row r="283" spans="3:60" ht="12.75"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</row>
    <row r="284" spans="3:60" ht="12.75"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</row>
    <row r="285" spans="3:60" ht="12.75"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</row>
    <row r="286" spans="3:60" ht="12.75"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</row>
    <row r="287" spans="3:60" ht="12.75"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</row>
    <row r="288" spans="3:60" ht="12.75"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</row>
    <row r="289" spans="3:60" ht="12.75"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</row>
    <row r="290" spans="3:60" ht="12.75"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</row>
    <row r="291" spans="3:60" ht="12.75"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</row>
    <row r="292" spans="3:60" ht="12.75"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</row>
    <row r="293" spans="3:60" ht="12.75"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</row>
    <row r="294" spans="3:60" ht="12.75"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</row>
    <row r="295" spans="3:60" ht="12.75"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</row>
    <row r="296" spans="3:60" ht="12.75"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</row>
    <row r="297" spans="3:60" ht="12.75"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</row>
    <row r="298" spans="3:60" ht="12.75"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</row>
    <row r="299" spans="3:60" ht="12.75"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</row>
    <row r="300" spans="3:60" ht="12.75"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</row>
    <row r="301" spans="3:60" ht="12.75"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</row>
    <row r="302" spans="3:60" ht="12.75"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</row>
    <row r="303" spans="3:60" ht="12.75"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</row>
    <row r="304" spans="3:60" ht="12.75"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</row>
    <row r="305" spans="3:60" ht="12.75"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</row>
    <row r="306" spans="3:60" ht="12.75"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</row>
    <row r="307" spans="3:60" ht="12.75"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</row>
    <row r="308" spans="3:60" ht="12.75"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</row>
    <row r="309" spans="3:60" ht="12.75"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</row>
    <row r="310" spans="3:60" ht="12.75"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</row>
    <row r="311" spans="3:60" ht="12.75"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</row>
    <row r="312" spans="3:60" ht="12.75"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</row>
    <row r="313" spans="3:60" ht="12.75"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</row>
    <row r="314" spans="3:60" ht="12.75"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</row>
    <row r="315" spans="3:60" ht="12.75"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</row>
    <row r="316" spans="3:60" ht="12.75"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</row>
    <row r="317" spans="3:60" ht="12.75"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</row>
    <row r="318" spans="3:60" ht="12.75"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</row>
    <row r="319" spans="3:60" ht="12.75"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</row>
    <row r="320" spans="3:60" ht="12.75"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</row>
    <row r="321" spans="3:60" ht="12.75"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</row>
    <row r="322" spans="3:60" ht="12.75"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</row>
    <row r="323" spans="3:60" ht="12.75"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</row>
    <row r="324" spans="3:60" ht="12.75"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</row>
    <row r="325" spans="3:60" ht="12.75"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</row>
    <row r="326" spans="3:60" ht="12.75"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</row>
    <row r="327" spans="3:60" ht="12.75"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</row>
    <row r="328" spans="3:60" ht="12.75"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</row>
    <row r="329" spans="3:60" ht="12.75"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</row>
    <row r="330" spans="3:60" ht="12.75"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</row>
    <row r="331" spans="3:60" ht="12.75"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</row>
    <row r="332" spans="3:60" ht="12.75"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</row>
    <row r="333" spans="3:60" ht="12.75"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</row>
    <row r="334" spans="3:60" ht="12.75"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</row>
    <row r="335" spans="3:60" ht="12.75"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</row>
    <row r="336" spans="3:60" ht="12.75"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</row>
    <row r="337" spans="3:60" ht="12.75"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</row>
    <row r="338" spans="3:60" ht="12.75"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</row>
    <row r="339" spans="3:60" ht="12.75"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</row>
    <row r="340" spans="3:60" ht="12.75"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</row>
    <row r="341" spans="3:60" ht="12.75"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</row>
    <row r="342" spans="3:60" ht="12.75"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</row>
    <row r="343" spans="3:60" ht="12.75"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</row>
    <row r="344" spans="3:60" ht="12.75"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</row>
    <row r="345" spans="3:60" ht="12.75"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</row>
    <row r="346" spans="3:60" ht="12.75"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</row>
    <row r="347" spans="3:60" ht="12.75"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</row>
    <row r="348" spans="3:60" ht="12.75"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</row>
    <row r="349" spans="3:60" ht="12.75"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</row>
    <row r="350" spans="3:60" ht="12.75"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</row>
    <row r="351" spans="3:60" ht="12.75"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</row>
    <row r="352" spans="3:60" ht="12.75"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</row>
    <row r="353" spans="3:60" ht="12.75"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</row>
    <row r="354" spans="3:60" ht="12.75"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</row>
    <row r="355" spans="3:60" ht="12.75"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</row>
    <row r="356" spans="3:60" ht="12.75"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</row>
    <row r="357" spans="3:60" ht="12.75"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</row>
    <row r="358" spans="3:60" ht="12.75"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</row>
    <row r="359" spans="3:60" ht="12.75"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</row>
    <row r="360" spans="3:60" ht="12.75"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</row>
    <row r="361" spans="3:60" ht="12.75"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</row>
    <row r="362" spans="3:60" ht="12.75"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</row>
    <row r="363" spans="3:60" ht="12.75"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</row>
    <row r="364" spans="3:60" ht="12.75"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</row>
    <row r="365" spans="3:60" ht="12.75"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</row>
    <row r="366" spans="3:60" ht="12.75"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</row>
    <row r="367" spans="3:60" ht="12.75"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</row>
    <row r="368" spans="3:60" ht="12.75"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</row>
    <row r="369" spans="3:60" ht="12.75"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</row>
    <row r="370" spans="3:60" ht="12.75"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</row>
    <row r="371" spans="3:60" ht="12.75"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</row>
    <row r="372" spans="3:60" ht="12.75"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</row>
    <row r="373" spans="3:60" ht="12.75"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</row>
    <row r="374" spans="3:60" ht="12.75"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</row>
    <row r="375" spans="3:60" ht="12.75"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</row>
    <row r="376" spans="3:60" ht="12.75"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</row>
    <row r="377" spans="3:60" ht="12.75"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</row>
    <row r="378" spans="3:60" ht="12.75"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</row>
    <row r="379" spans="3:60" ht="12.75"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</row>
    <row r="380" spans="3:60" ht="12.75"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</row>
    <row r="381" spans="3:60" ht="12.75"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</row>
    <row r="382" spans="3:60" ht="12.75"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</row>
    <row r="383" spans="3:60" ht="12.75"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</row>
    <row r="384" spans="3:60" ht="12.75"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</row>
    <row r="385" spans="3:60" ht="12.75"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</row>
    <row r="386" spans="3:60" ht="12.75"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</row>
    <row r="387" spans="3:60" ht="12.75"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</row>
    <row r="388" spans="3:60" ht="12.75"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</row>
    <row r="389" spans="3:60" ht="12.75"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</row>
    <row r="390" spans="3:60" ht="12.75"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</row>
    <row r="391" spans="3:60" ht="12.75"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</row>
    <row r="392" spans="3:60" ht="12.75"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</row>
    <row r="393" spans="3:60" ht="12.75"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</row>
    <row r="394" spans="3:60" ht="12.75"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</row>
    <row r="395" spans="3:60" ht="12.75"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</row>
    <row r="396" spans="3:60" ht="12.75"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</row>
    <row r="397" spans="3:60" ht="12.75"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</row>
    <row r="398" spans="3:60" ht="12.75"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</row>
    <row r="399" spans="3:60" ht="12.75"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</row>
    <row r="400" spans="3:60" ht="12.75"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</row>
    <row r="401" spans="3:60" ht="12.75"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</row>
    <row r="402" spans="3:60" ht="12.75"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</row>
    <row r="403" spans="3:60" ht="12.75"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</row>
    <row r="404" spans="3:60" ht="12.75"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</row>
    <row r="405" spans="3:60" ht="12.75"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</row>
    <row r="406" spans="3:60" ht="12.75"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</row>
    <row r="407" spans="3:60" ht="12.75"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</row>
    <row r="408" spans="3:60" ht="12.75"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</row>
    <row r="409" spans="3:60" ht="12.75"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</row>
    <row r="410" spans="3:60" ht="12.75"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</row>
    <row r="411" spans="3:60" ht="12.75"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</row>
    <row r="412" spans="3:60" ht="12.75"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</row>
    <row r="413" spans="3:60" ht="12.75"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</row>
    <row r="414" spans="3:60" ht="12.75"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</row>
    <row r="415" spans="3:60" ht="12.75"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</row>
    <row r="416" spans="3:60" ht="12.75"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</row>
    <row r="417" spans="3:60" ht="12.75"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</row>
    <row r="418" spans="3:60" ht="12.75"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</row>
    <row r="419" spans="3:60" ht="12.75"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</row>
    <row r="420" spans="3:60" ht="12.75"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</row>
    <row r="421" spans="3:60" ht="12.75"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</row>
    <row r="422" spans="3:60" ht="12.75"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</row>
    <row r="423" spans="3:60" ht="12.75"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</row>
    <row r="424" spans="3:60" ht="12.75"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</row>
    <row r="425" spans="3:60" ht="12.75"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</row>
    <row r="426" spans="3:60" ht="12.75"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</row>
    <row r="427" spans="3:60" ht="12.75"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</row>
    <row r="428" spans="3:60" ht="12.75"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</row>
    <row r="429" spans="3:60" ht="12.75"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</row>
    <row r="430" spans="3:60" ht="12.75"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</row>
    <row r="431" spans="3:60" ht="12.75"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</row>
    <row r="432" spans="3:60" ht="12.75"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</row>
    <row r="433" spans="3:60" ht="12.75"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</row>
  </sheetData>
  <printOptions horizontalCentered="1" verticalCentered="1"/>
  <pageMargins left="0" right="0" top="0.984251968503937" bottom="0.7480314960629921" header="0.4330708661417323" footer="0.31496062992125984"/>
  <pageSetup blackAndWhite="1" horizontalDpi="300" verticalDpi="300" orientation="portrait" paperSize="9" scale="78" r:id="rId1"/>
  <headerFooter alignWithMargins="0">
    <oddHeader>&amp;C&amp;"Times New Roman CE,Normál"&amp;P/&amp;N
Szociálpolitikai feladatok&amp;R&amp;"Times New Roman CE,Normál"4/b. sz. melléklet
58/2003.(XII.17.) sz. önk. rendelethez
( ezer ft-ban)</oddHeader>
    <oddFooter>&amp;L&amp;"Times New Roman CE,Normál"&amp;8&amp;D / &amp;T
Kapossy Béláné&amp;C&amp;"Times New Roman CE,Normál"&amp;8&amp;F.xls/&amp;A/ Ráczné&amp;R&amp;"Times New Roman CE,Normál"&amp;8..................../..................oldal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193"/>
  <sheetViews>
    <sheetView zoomScaleSheetLayoutView="75" workbookViewId="0" topLeftCell="A1">
      <pane xSplit="1" ySplit="11" topLeftCell="B183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A150" sqref="A150"/>
    </sheetView>
  </sheetViews>
  <sheetFormatPr defaultColWidth="9.140625" defaultRowHeight="12.75"/>
  <cols>
    <col min="1" max="1" width="65.57421875" style="0" customWidth="1"/>
    <col min="2" max="2" width="9.57421875" style="0" customWidth="1"/>
    <col min="3" max="3" width="7.8515625" style="0" customWidth="1"/>
    <col min="4" max="4" width="8.00390625" style="0" customWidth="1"/>
    <col min="5" max="5" width="7.57421875" style="0" customWidth="1"/>
    <col min="6" max="6" width="7.421875" style="0" customWidth="1"/>
    <col min="7" max="7" width="8.00390625" style="0" customWidth="1"/>
    <col min="8" max="8" width="8.421875" style="0" customWidth="1"/>
    <col min="9" max="9" width="8.140625" style="0" bestFit="1" customWidth="1"/>
    <col min="11" max="11" width="7.421875" style="0" customWidth="1"/>
    <col min="12" max="12" width="8.140625" style="0" customWidth="1"/>
    <col min="13" max="13" width="8.7109375" style="0" customWidth="1"/>
  </cols>
  <sheetData>
    <row r="1" spans="1:13" ht="12.75">
      <c r="A1" s="108"/>
      <c r="B1" s="109" t="s">
        <v>533</v>
      </c>
      <c r="C1" s="520" t="s">
        <v>910</v>
      </c>
      <c r="D1" s="521"/>
      <c r="E1" s="521"/>
      <c r="F1" s="521"/>
      <c r="G1" s="521"/>
      <c r="H1" s="521"/>
      <c r="I1" s="521"/>
      <c r="J1" s="348" t="s">
        <v>356</v>
      </c>
      <c r="K1" s="343" t="s">
        <v>911</v>
      </c>
      <c r="L1" s="109" t="s">
        <v>533</v>
      </c>
      <c r="M1" s="109" t="s">
        <v>494</v>
      </c>
    </row>
    <row r="2" spans="1:13" ht="12.75">
      <c r="A2" s="110" t="s">
        <v>898</v>
      </c>
      <c r="B2" s="110" t="s">
        <v>500</v>
      </c>
      <c r="C2" s="111" t="s">
        <v>912</v>
      </c>
      <c r="D2" s="112" t="s">
        <v>913</v>
      </c>
      <c r="E2" s="111" t="s">
        <v>914</v>
      </c>
      <c r="F2" s="111" t="s">
        <v>915</v>
      </c>
      <c r="G2" s="112" t="s">
        <v>916</v>
      </c>
      <c r="H2" s="111" t="s">
        <v>914</v>
      </c>
      <c r="I2" s="346" t="s">
        <v>917</v>
      </c>
      <c r="J2" s="111" t="s">
        <v>357</v>
      </c>
      <c r="K2" s="344"/>
      <c r="L2" s="110" t="s">
        <v>223</v>
      </c>
      <c r="M2" s="110" t="s">
        <v>918</v>
      </c>
    </row>
    <row r="3" spans="1:13" ht="16.5" customHeight="1">
      <c r="A3" s="31"/>
      <c r="B3" s="31" t="s">
        <v>501</v>
      </c>
      <c r="C3" s="114"/>
      <c r="D3" s="114" t="s">
        <v>919</v>
      </c>
      <c r="E3" s="114" t="s">
        <v>919</v>
      </c>
      <c r="F3" s="114" t="s">
        <v>920</v>
      </c>
      <c r="G3" s="115" t="s">
        <v>921</v>
      </c>
      <c r="H3" s="114" t="s">
        <v>922</v>
      </c>
      <c r="I3" s="347" t="s">
        <v>501</v>
      </c>
      <c r="J3" s="114" t="s">
        <v>354</v>
      </c>
      <c r="K3" s="345"/>
      <c r="L3" s="116" t="s">
        <v>78</v>
      </c>
      <c r="M3" s="116" t="s">
        <v>497</v>
      </c>
    </row>
    <row r="4" spans="1:13" ht="12.75">
      <c r="A4" s="117" t="s">
        <v>923</v>
      </c>
      <c r="B4" s="23"/>
      <c r="C4" s="28"/>
      <c r="D4" s="28"/>
      <c r="E4" s="28"/>
      <c r="F4" s="28"/>
      <c r="G4" s="28"/>
      <c r="H4" s="28"/>
      <c r="I4" s="28"/>
      <c r="J4" s="28"/>
      <c r="K4" s="28"/>
      <c r="L4" s="110"/>
      <c r="M4" s="110"/>
    </row>
    <row r="5" spans="1:13" ht="12.75">
      <c r="A5" s="118" t="s">
        <v>924</v>
      </c>
      <c r="B5" s="359"/>
      <c r="C5" s="360"/>
      <c r="D5" s="360"/>
      <c r="E5" s="360"/>
      <c r="F5" s="360"/>
      <c r="G5" s="360"/>
      <c r="H5" s="360"/>
      <c r="I5" s="360"/>
      <c r="J5" s="360"/>
      <c r="K5" s="360"/>
      <c r="L5" s="361"/>
      <c r="M5" s="361"/>
    </row>
    <row r="6" spans="1:13" ht="12.75">
      <c r="A6" s="118"/>
      <c r="B6" s="359"/>
      <c r="C6" s="360"/>
      <c r="D6" s="360"/>
      <c r="E6" s="360"/>
      <c r="F6" s="360"/>
      <c r="G6" s="360"/>
      <c r="H6" s="360"/>
      <c r="I6" s="360"/>
      <c r="J6" s="360"/>
      <c r="K6" s="360"/>
      <c r="L6" s="361"/>
      <c r="M6" s="361"/>
    </row>
    <row r="7" spans="1:13" ht="12.75">
      <c r="A7" s="9" t="s">
        <v>19</v>
      </c>
      <c r="B7" s="359">
        <v>2289</v>
      </c>
      <c r="C7" s="360"/>
      <c r="D7" s="362">
        <f>'[1]célt.a.'!G9</f>
        <v>0</v>
      </c>
      <c r="E7" s="360"/>
      <c r="F7" s="363"/>
      <c r="G7" s="363"/>
      <c r="H7" s="360"/>
      <c r="I7" s="360">
        <v>500</v>
      </c>
      <c r="J7" s="360"/>
      <c r="K7" s="360"/>
      <c r="L7" s="361">
        <f>SUM(B7:K7)</f>
        <v>2789</v>
      </c>
      <c r="M7" s="361">
        <f>(L7-B7)</f>
        <v>500</v>
      </c>
    </row>
    <row r="8" spans="1:13" ht="12.75">
      <c r="A8" s="119" t="s">
        <v>20</v>
      </c>
      <c r="B8" s="359">
        <v>260</v>
      </c>
      <c r="C8" s="364"/>
      <c r="D8" s="363"/>
      <c r="E8" s="360"/>
      <c r="F8" s="363"/>
      <c r="G8" s="363"/>
      <c r="H8" s="360"/>
      <c r="I8" s="360">
        <v>1000</v>
      </c>
      <c r="J8" s="360"/>
      <c r="K8" s="360"/>
      <c r="L8" s="361">
        <f>SUM(B8:K8)</f>
        <v>1260</v>
      </c>
      <c r="M8" s="361">
        <f>(L8-B8)</f>
        <v>1000</v>
      </c>
    </row>
    <row r="9" spans="1:13" ht="12.75">
      <c r="A9" s="119" t="s">
        <v>630</v>
      </c>
      <c r="B9" s="359">
        <v>1800</v>
      </c>
      <c r="C9" s="364"/>
      <c r="D9" s="363"/>
      <c r="E9" s="360"/>
      <c r="F9" s="363"/>
      <c r="G9" s="363"/>
      <c r="H9" s="360"/>
      <c r="I9" s="360">
        <v>-1500</v>
      </c>
      <c r="J9" s="360"/>
      <c r="K9" s="360"/>
      <c r="L9" s="361">
        <f>SUM(B9:K9)</f>
        <v>300</v>
      </c>
      <c r="M9" s="361">
        <f>(L9-B9)</f>
        <v>-1500</v>
      </c>
    </row>
    <row r="10" spans="1:13" ht="12.75">
      <c r="A10" s="119" t="s">
        <v>79</v>
      </c>
      <c r="B10" s="359">
        <v>0</v>
      </c>
      <c r="C10" s="364"/>
      <c r="D10" s="363"/>
      <c r="E10" s="360"/>
      <c r="F10" s="363"/>
      <c r="G10" s="363"/>
      <c r="H10" s="360"/>
      <c r="I10" s="360"/>
      <c r="J10" s="360"/>
      <c r="K10" s="360"/>
      <c r="L10" s="361">
        <f>SUM(B10:K10)</f>
        <v>0</v>
      </c>
      <c r="M10" s="361">
        <f>(L10-B10)</f>
        <v>0</v>
      </c>
    </row>
    <row r="11" spans="1:13" ht="12.75">
      <c r="A11" s="118" t="s">
        <v>925</v>
      </c>
      <c r="B11" s="359">
        <v>0</v>
      </c>
      <c r="C11" s="360"/>
      <c r="D11" s="360"/>
      <c r="E11" s="360"/>
      <c r="F11" s="360"/>
      <c r="G11" s="360"/>
      <c r="H11" s="360"/>
      <c r="I11" s="360"/>
      <c r="J11" s="360"/>
      <c r="K11" s="360"/>
      <c r="L11" s="361">
        <f>SUM(B11:K11)</f>
        <v>0</v>
      </c>
      <c r="M11" s="361">
        <f>(L11-B11)</f>
        <v>0</v>
      </c>
    </row>
    <row r="12" spans="1:13" ht="12.75">
      <c r="A12" s="118"/>
      <c r="B12" s="359"/>
      <c r="C12" s="360"/>
      <c r="D12" s="360"/>
      <c r="E12" s="360"/>
      <c r="F12" s="360"/>
      <c r="G12" s="360"/>
      <c r="H12" s="360"/>
      <c r="I12" s="360"/>
      <c r="J12" s="360"/>
      <c r="K12" s="360"/>
      <c r="L12" s="361"/>
      <c r="M12" s="361"/>
    </row>
    <row r="13" spans="1:13" ht="12.75">
      <c r="A13" s="119" t="s">
        <v>21</v>
      </c>
      <c r="B13" s="359">
        <v>0</v>
      </c>
      <c r="C13" s="364"/>
      <c r="D13" s="363"/>
      <c r="E13" s="360"/>
      <c r="F13" s="363"/>
      <c r="G13" s="364"/>
      <c r="H13" s="360"/>
      <c r="I13" s="360"/>
      <c r="J13" s="360"/>
      <c r="K13" s="360"/>
      <c r="L13" s="361">
        <f aca="true" t="shared" si="0" ref="L13:L23">SUM(B13:K13)</f>
        <v>0</v>
      </c>
      <c r="M13" s="361">
        <f aca="true" t="shared" si="1" ref="M13:M23">(L13-B13)</f>
        <v>0</v>
      </c>
    </row>
    <row r="14" spans="1:13" ht="12.75">
      <c r="A14" s="9" t="s">
        <v>22</v>
      </c>
      <c r="B14" s="359">
        <v>833</v>
      </c>
      <c r="C14" s="360"/>
      <c r="D14" s="363"/>
      <c r="E14" s="360"/>
      <c r="F14" s="364"/>
      <c r="G14" s="364"/>
      <c r="H14" s="360"/>
      <c r="I14" s="360"/>
      <c r="J14" s="360"/>
      <c r="K14" s="360"/>
      <c r="L14" s="361">
        <f t="shared" si="0"/>
        <v>833</v>
      </c>
      <c r="M14" s="361">
        <f t="shared" si="1"/>
        <v>0</v>
      </c>
    </row>
    <row r="15" spans="1:13" ht="12.75">
      <c r="A15" s="9" t="s">
        <v>23</v>
      </c>
      <c r="B15" s="360">
        <v>0</v>
      </c>
      <c r="C15" s="360"/>
      <c r="D15" s="363"/>
      <c r="E15" s="360"/>
      <c r="F15" s="364"/>
      <c r="G15" s="363"/>
      <c r="H15" s="360"/>
      <c r="I15" s="360"/>
      <c r="J15" s="360"/>
      <c r="K15" s="360"/>
      <c r="L15" s="361">
        <f t="shared" si="0"/>
        <v>0</v>
      </c>
      <c r="M15" s="361">
        <f t="shared" si="1"/>
        <v>0</v>
      </c>
    </row>
    <row r="16" spans="1:13" ht="12.75">
      <c r="A16" s="9" t="s">
        <v>24</v>
      </c>
      <c r="B16" s="359">
        <v>0</v>
      </c>
      <c r="C16" s="364"/>
      <c r="D16" s="363"/>
      <c r="E16" s="360"/>
      <c r="F16" s="364"/>
      <c r="G16" s="363"/>
      <c r="H16" s="360"/>
      <c r="I16" s="360"/>
      <c r="J16" s="360"/>
      <c r="K16" s="360"/>
      <c r="L16" s="361">
        <f t="shared" si="0"/>
        <v>0</v>
      </c>
      <c r="M16" s="361">
        <f t="shared" si="1"/>
        <v>0</v>
      </c>
    </row>
    <row r="17" spans="1:13" ht="12.75">
      <c r="A17" s="9" t="s">
        <v>25</v>
      </c>
      <c r="B17" s="359">
        <v>0</v>
      </c>
      <c r="C17" s="360"/>
      <c r="D17" s="363"/>
      <c r="E17" s="360"/>
      <c r="F17" s="364"/>
      <c r="G17" s="363"/>
      <c r="H17" s="360"/>
      <c r="I17" s="360"/>
      <c r="J17" s="360"/>
      <c r="K17" s="360"/>
      <c r="L17" s="361">
        <f t="shared" si="0"/>
        <v>0</v>
      </c>
      <c r="M17" s="361">
        <f t="shared" si="1"/>
        <v>0</v>
      </c>
    </row>
    <row r="18" spans="1:13" ht="12.75">
      <c r="A18" s="9" t="s">
        <v>678</v>
      </c>
      <c r="B18" s="359">
        <v>722</v>
      </c>
      <c r="C18" s="364"/>
      <c r="D18" s="363"/>
      <c r="E18" s="360"/>
      <c r="F18" s="364"/>
      <c r="G18" s="363"/>
      <c r="H18" s="360"/>
      <c r="I18" s="360"/>
      <c r="J18" s="360"/>
      <c r="K18" s="360"/>
      <c r="L18" s="361">
        <f t="shared" si="0"/>
        <v>722</v>
      </c>
      <c r="M18" s="361">
        <f t="shared" si="1"/>
        <v>0</v>
      </c>
    </row>
    <row r="19" spans="1:13" ht="12.75">
      <c r="A19" s="314" t="s">
        <v>631</v>
      </c>
      <c r="B19" s="365">
        <v>108</v>
      </c>
      <c r="C19" s="366"/>
      <c r="D19" s="367"/>
      <c r="E19" s="368"/>
      <c r="F19" s="366"/>
      <c r="G19" s="367"/>
      <c r="H19" s="368"/>
      <c r="I19" s="368"/>
      <c r="J19" s="368"/>
      <c r="K19" s="368"/>
      <c r="L19" s="361">
        <f>SUM(B19:K19)</f>
        <v>108</v>
      </c>
      <c r="M19" s="361">
        <f>(L19-B19)</f>
        <v>0</v>
      </c>
    </row>
    <row r="20" spans="1:13" ht="12.75">
      <c r="A20" s="9" t="s">
        <v>80</v>
      </c>
      <c r="B20" s="359">
        <v>5000</v>
      </c>
      <c r="C20" s="360"/>
      <c r="D20" s="363"/>
      <c r="E20" s="360"/>
      <c r="F20" s="364"/>
      <c r="G20" s="363"/>
      <c r="H20" s="360"/>
      <c r="I20" s="360"/>
      <c r="J20" s="360"/>
      <c r="K20" s="360"/>
      <c r="L20" s="361">
        <f>SUM(B20:K20)</f>
        <v>5000</v>
      </c>
      <c r="M20" s="361">
        <f>(L20-B20)</f>
        <v>0</v>
      </c>
    </row>
    <row r="21" spans="1:13" ht="12.75">
      <c r="A21" s="5" t="s">
        <v>81</v>
      </c>
      <c r="B21" s="359"/>
      <c r="C21" s="360"/>
      <c r="D21" s="360"/>
      <c r="E21" s="360"/>
      <c r="F21" s="360"/>
      <c r="G21" s="360"/>
      <c r="H21" s="360"/>
      <c r="I21" s="360"/>
      <c r="J21" s="360"/>
      <c r="K21" s="360"/>
      <c r="L21" s="361"/>
      <c r="M21" s="361"/>
    </row>
    <row r="22" spans="1:13" ht="12.75">
      <c r="A22" s="5" t="s">
        <v>841</v>
      </c>
      <c r="B22" s="359">
        <v>1952</v>
      </c>
      <c r="C22" s="360"/>
      <c r="D22" s="360"/>
      <c r="E22" s="360"/>
      <c r="F22" s="360"/>
      <c r="G22" s="360"/>
      <c r="H22" s="360"/>
      <c r="I22" s="360"/>
      <c r="J22" s="360"/>
      <c r="K22" s="360"/>
      <c r="L22" s="361">
        <f t="shared" si="0"/>
        <v>1952</v>
      </c>
      <c r="M22" s="361">
        <f t="shared" si="1"/>
        <v>0</v>
      </c>
    </row>
    <row r="23" spans="1:13" ht="12.75">
      <c r="A23" s="5" t="s">
        <v>82</v>
      </c>
      <c r="B23" s="359">
        <v>20000</v>
      </c>
      <c r="C23" s="360"/>
      <c r="D23" s="360"/>
      <c r="E23" s="360"/>
      <c r="F23" s="360"/>
      <c r="G23" s="360"/>
      <c r="H23" s="360"/>
      <c r="I23" s="360"/>
      <c r="J23" s="360"/>
      <c r="K23" s="368"/>
      <c r="L23" s="361">
        <f t="shared" si="0"/>
        <v>20000</v>
      </c>
      <c r="M23" s="361">
        <f t="shared" si="1"/>
        <v>0</v>
      </c>
    </row>
    <row r="24" spans="1:13" ht="12.75">
      <c r="A24" s="9" t="s">
        <v>83</v>
      </c>
      <c r="B24" s="359">
        <v>14335</v>
      </c>
      <c r="C24" s="360"/>
      <c r="D24" s="360"/>
      <c r="E24" s="360"/>
      <c r="F24" s="360">
        <v>-4726</v>
      </c>
      <c r="G24" s="360"/>
      <c r="H24" s="360"/>
      <c r="I24" s="360"/>
      <c r="J24" s="360"/>
      <c r="K24" s="360"/>
      <c r="L24" s="361">
        <f aca="true" t="shared" si="2" ref="L24:L29">SUM(B24:K24)</f>
        <v>9609</v>
      </c>
      <c r="M24" s="361">
        <f aca="true" t="shared" si="3" ref="M24:M29">(L24-B24)</f>
        <v>-4726</v>
      </c>
    </row>
    <row r="25" spans="1:13" ht="12.75">
      <c r="A25" s="9" t="s">
        <v>629</v>
      </c>
      <c r="B25" s="359">
        <v>5000</v>
      </c>
      <c r="C25" s="360"/>
      <c r="D25" s="362"/>
      <c r="E25" s="360"/>
      <c r="F25" s="360">
        <v>-3239</v>
      </c>
      <c r="G25" s="360"/>
      <c r="H25" s="360"/>
      <c r="I25" s="360"/>
      <c r="J25" s="360"/>
      <c r="K25" s="360"/>
      <c r="L25" s="361">
        <f t="shared" si="2"/>
        <v>1761</v>
      </c>
      <c r="M25" s="361">
        <f t="shared" si="3"/>
        <v>-3239</v>
      </c>
    </row>
    <row r="26" spans="1:13" ht="12.75">
      <c r="A26" s="9" t="s">
        <v>278</v>
      </c>
      <c r="B26" s="359">
        <v>10000</v>
      </c>
      <c r="C26" s="360"/>
      <c r="D26" s="362"/>
      <c r="E26" s="360"/>
      <c r="F26" s="360"/>
      <c r="G26" s="360"/>
      <c r="H26" s="360">
        <v>-10000</v>
      </c>
      <c r="I26" s="360"/>
      <c r="J26" s="360"/>
      <c r="K26" s="360"/>
      <c r="L26" s="361">
        <f t="shared" si="2"/>
        <v>0</v>
      </c>
      <c r="M26" s="361">
        <f t="shared" si="3"/>
        <v>-10000</v>
      </c>
    </row>
    <row r="27" spans="1:13" ht="12.75">
      <c r="A27" s="9" t="s">
        <v>279</v>
      </c>
      <c r="B27" s="359">
        <v>3000</v>
      </c>
      <c r="C27" s="360"/>
      <c r="D27" s="362"/>
      <c r="E27" s="360"/>
      <c r="F27" s="360"/>
      <c r="G27" s="360"/>
      <c r="H27" s="360"/>
      <c r="I27" s="360"/>
      <c r="J27" s="360"/>
      <c r="K27" s="360"/>
      <c r="L27" s="361">
        <f t="shared" si="2"/>
        <v>3000</v>
      </c>
      <c r="M27" s="361">
        <f t="shared" si="3"/>
        <v>0</v>
      </c>
    </row>
    <row r="28" spans="1:13" ht="12.75">
      <c r="A28" s="9" t="s">
        <v>280</v>
      </c>
      <c r="B28" s="359">
        <v>54</v>
      </c>
      <c r="C28" s="360"/>
      <c r="D28" s="362"/>
      <c r="E28" s="360"/>
      <c r="F28" s="360"/>
      <c r="G28" s="360"/>
      <c r="H28" s="360"/>
      <c r="I28" s="360"/>
      <c r="J28" s="360"/>
      <c r="K28" s="360">
        <v>-54</v>
      </c>
      <c r="L28" s="361">
        <f t="shared" si="2"/>
        <v>0</v>
      </c>
      <c r="M28" s="361">
        <f t="shared" si="3"/>
        <v>-54</v>
      </c>
    </row>
    <row r="29" spans="1:13" ht="12.75">
      <c r="A29" s="9" t="s">
        <v>360</v>
      </c>
      <c r="B29" s="359">
        <v>2250</v>
      </c>
      <c r="C29" s="360"/>
      <c r="D29" s="362"/>
      <c r="E29" s="360"/>
      <c r="F29" s="360"/>
      <c r="G29" s="360"/>
      <c r="H29" s="360"/>
      <c r="I29" s="360"/>
      <c r="J29" s="360"/>
      <c r="K29" s="360"/>
      <c r="L29" s="361">
        <f t="shared" si="2"/>
        <v>2250</v>
      </c>
      <c r="M29" s="361">
        <f t="shared" si="3"/>
        <v>0</v>
      </c>
    </row>
    <row r="30" spans="1:13" ht="12.75">
      <c r="A30" s="9" t="s">
        <v>193</v>
      </c>
      <c r="B30" s="359">
        <v>3000</v>
      </c>
      <c r="C30" s="360"/>
      <c r="D30" s="362"/>
      <c r="E30" s="360"/>
      <c r="F30" s="360">
        <v>-2061</v>
      </c>
      <c r="G30" s="360"/>
      <c r="H30" s="360"/>
      <c r="I30" s="360"/>
      <c r="J30" s="360"/>
      <c r="K30" s="360"/>
      <c r="L30" s="361">
        <f>SUM(B30:K30)</f>
        <v>939</v>
      </c>
      <c r="M30" s="361">
        <f>(L30-B30)</f>
        <v>-2061</v>
      </c>
    </row>
    <row r="31" spans="1:13" ht="12.75">
      <c r="A31" s="313"/>
      <c r="B31" s="359"/>
      <c r="C31" s="360"/>
      <c r="D31" s="362"/>
      <c r="E31" s="360"/>
      <c r="F31" s="360"/>
      <c r="G31" s="360"/>
      <c r="H31" s="360"/>
      <c r="I31" s="360"/>
      <c r="J31" s="360"/>
      <c r="K31" s="360"/>
      <c r="L31" s="361"/>
      <c r="M31" s="361"/>
    </row>
    <row r="32" spans="1:13" ht="12.75">
      <c r="A32" s="313" t="s">
        <v>281</v>
      </c>
      <c r="B32" s="359"/>
      <c r="C32" s="360"/>
      <c r="D32" s="362"/>
      <c r="E32" s="360"/>
      <c r="F32" s="362"/>
      <c r="G32" s="360"/>
      <c r="H32" s="360"/>
      <c r="I32" s="360"/>
      <c r="J32" s="360"/>
      <c r="K32" s="360"/>
      <c r="L32" s="361"/>
      <c r="M32" s="361"/>
    </row>
    <row r="33" spans="1:13" ht="12.75">
      <c r="A33" s="119" t="s">
        <v>711</v>
      </c>
      <c r="B33" s="359">
        <v>1000</v>
      </c>
      <c r="C33" s="360"/>
      <c r="D33" s="362"/>
      <c r="E33" s="360"/>
      <c r="F33" s="362"/>
      <c r="G33" s="360"/>
      <c r="H33" s="360"/>
      <c r="I33" s="360"/>
      <c r="J33" s="360"/>
      <c r="K33" s="360"/>
      <c r="L33" s="361">
        <f aca="true" t="shared" si="4" ref="L33:L40">SUM(B33:K33)</f>
        <v>1000</v>
      </c>
      <c r="M33" s="361">
        <f aca="true" t="shared" si="5" ref="M33:M40">(L33-B33)</f>
        <v>0</v>
      </c>
    </row>
    <row r="34" spans="1:13" ht="12.75">
      <c r="A34" s="119" t="s">
        <v>282</v>
      </c>
      <c r="B34" s="359">
        <v>646</v>
      </c>
      <c r="C34" s="360"/>
      <c r="D34" s="362"/>
      <c r="E34" s="360"/>
      <c r="F34" s="362"/>
      <c r="G34" s="360"/>
      <c r="H34" s="360"/>
      <c r="I34" s="360"/>
      <c r="J34" s="360"/>
      <c r="K34" s="360"/>
      <c r="L34" s="361">
        <f t="shared" si="4"/>
        <v>646</v>
      </c>
      <c r="M34" s="361">
        <f t="shared" si="5"/>
        <v>0</v>
      </c>
    </row>
    <row r="35" spans="1:13" ht="12.75">
      <c r="A35" s="119" t="s">
        <v>283</v>
      </c>
      <c r="B35" s="359">
        <v>0</v>
      </c>
      <c r="C35" s="360"/>
      <c r="D35" s="362"/>
      <c r="E35" s="360"/>
      <c r="F35" s="362"/>
      <c r="G35" s="360"/>
      <c r="H35" s="360"/>
      <c r="I35" s="360"/>
      <c r="J35" s="360"/>
      <c r="K35" s="360"/>
      <c r="L35" s="361">
        <f t="shared" si="4"/>
        <v>0</v>
      </c>
      <c r="M35" s="361">
        <f t="shared" si="5"/>
        <v>0</v>
      </c>
    </row>
    <row r="36" spans="1:13" ht="12.75">
      <c r="A36" s="119" t="s">
        <v>284</v>
      </c>
      <c r="B36" s="359">
        <v>0</v>
      </c>
      <c r="C36" s="360"/>
      <c r="D36" s="362"/>
      <c r="E36" s="360"/>
      <c r="F36" s="362"/>
      <c r="G36" s="360"/>
      <c r="H36" s="360"/>
      <c r="I36" s="360"/>
      <c r="J36" s="360"/>
      <c r="K36" s="360"/>
      <c r="L36" s="361">
        <f t="shared" si="4"/>
        <v>0</v>
      </c>
      <c r="M36" s="361">
        <f t="shared" si="5"/>
        <v>0</v>
      </c>
    </row>
    <row r="37" spans="1:13" ht="12.75">
      <c r="A37" s="119" t="s">
        <v>285</v>
      </c>
      <c r="B37" s="359">
        <v>0</v>
      </c>
      <c r="C37" s="360"/>
      <c r="D37" s="362"/>
      <c r="E37" s="360"/>
      <c r="F37" s="362"/>
      <c r="G37" s="360"/>
      <c r="H37" s="360"/>
      <c r="I37" s="360"/>
      <c r="J37" s="360"/>
      <c r="K37" s="360"/>
      <c r="L37" s="361">
        <f t="shared" si="4"/>
        <v>0</v>
      </c>
      <c r="M37" s="361">
        <f t="shared" si="5"/>
        <v>0</v>
      </c>
    </row>
    <row r="38" spans="1:13" ht="12.75">
      <c r="A38" s="119" t="s">
        <v>286</v>
      </c>
      <c r="B38" s="359">
        <v>0</v>
      </c>
      <c r="C38" s="360"/>
      <c r="D38" s="362"/>
      <c r="E38" s="360"/>
      <c r="F38" s="362"/>
      <c r="G38" s="360"/>
      <c r="H38" s="360"/>
      <c r="I38" s="360"/>
      <c r="J38" s="360"/>
      <c r="K38" s="360"/>
      <c r="L38" s="361">
        <f t="shared" si="4"/>
        <v>0</v>
      </c>
      <c r="M38" s="361">
        <f t="shared" si="5"/>
        <v>0</v>
      </c>
    </row>
    <row r="39" spans="1:13" ht="12.75">
      <c r="A39" s="119" t="s">
        <v>287</v>
      </c>
      <c r="B39" s="359">
        <v>0</v>
      </c>
      <c r="C39" s="360"/>
      <c r="D39" s="362"/>
      <c r="E39" s="360"/>
      <c r="F39" s="362"/>
      <c r="G39" s="360"/>
      <c r="H39" s="360"/>
      <c r="I39" s="360"/>
      <c r="J39" s="360"/>
      <c r="K39" s="360"/>
      <c r="L39" s="361">
        <f t="shared" si="4"/>
        <v>0</v>
      </c>
      <c r="M39" s="361">
        <f t="shared" si="5"/>
        <v>0</v>
      </c>
    </row>
    <row r="40" spans="1:13" ht="12.75">
      <c r="A40" s="124" t="s">
        <v>288</v>
      </c>
      <c r="B40" s="359">
        <v>0</v>
      </c>
      <c r="C40" s="360"/>
      <c r="D40" s="362"/>
      <c r="E40" s="360"/>
      <c r="F40" s="362"/>
      <c r="G40" s="360"/>
      <c r="H40" s="360"/>
      <c r="I40" s="360"/>
      <c r="J40" s="360"/>
      <c r="K40" s="360"/>
      <c r="L40" s="361">
        <f t="shared" si="4"/>
        <v>0</v>
      </c>
      <c r="M40" s="361">
        <f t="shared" si="5"/>
        <v>0</v>
      </c>
    </row>
    <row r="41" spans="1:13" ht="12.75">
      <c r="A41" s="120" t="s">
        <v>926</v>
      </c>
      <c r="B41" s="369">
        <f aca="true" t="shared" si="6" ref="B41:M41">SUM(B5:B40)</f>
        <v>72249</v>
      </c>
      <c r="C41" s="369">
        <f t="shared" si="6"/>
        <v>0</v>
      </c>
      <c r="D41" s="369">
        <f t="shared" si="6"/>
        <v>0</v>
      </c>
      <c r="E41" s="369">
        <f t="shared" si="6"/>
        <v>0</v>
      </c>
      <c r="F41" s="369">
        <f t="shared" si="6"/>
        <v>-10026</v>
      </c>
      <c r="G41" s="369">
        <f t="shared" si="6"/>
        <v>0</v>
      </c>
      <c r="H41" s="369">
        <f t="shared" si="6"/>
        <v>-10000</v>
      </c>
      <c r="I41" s="369">
        <f t="shared" si="6"/>
        <v>0</v>
      </c>
      <c r="J41" s="369">
        <f t="shared" si="6"/>
        <v>0</v>
      </c>
      <c r="K41" s="369">
        <f t="shared" si="6"/>
        <v>-54</v>
      </c>
      <c r="L41" s="369">
        <f t="shared" si="6"/>
        <v>52169</v>
      </c>
      <c r="M41" s="369">
        <f t="shared" si="6"/>
        <v>-20080</v>
      </c>
    </row>
    <row r="42" spans="1:13" ht="12.75">
      <c r="A42" s="7"/>
      <c r="B42" s="370"/>
      <c r="C42" s="370"/>
      <c r="D42" s="370"/>
      <c r="E42" s="370"/>
      <c r="F42" s="370"/>
      <c r="G42" s="370"/>
      <c r="H42" s="370"/>
      <c r="I42" s="370"/>
      <c r="J42" s="370"/>
      <c r="K42" s="370"/>
      <c r="L42" s="370"/>
      <c r="M42" s="370"/>
    </row>
    <row r="43" spans="1:13" ht="12.7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</row>
    <row r="44" spans="1:13" ht="12.7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</row>
    <row r="45" spans="1:13" ht="12.7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</row>
    <row r="46" spans="1:13" ht="12.7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</row>
    <row r="47" spans="1:13" ht="12.75">
      <c r="A47" s="108"/>
      <c r="B47" s="109" t="s">
        <v>533</v>
      </c>
      <c r="C47" s="520" t="s">
        <v>910</v>
      </c>
      <c r="D47" s="521"/>
      <c r="E47" s="521"/>
      <c r="F47" s="521"/>
      <c r="G47" s="521"/>
      <c r="H47" s="521"/>
      <c r="I47" s="521"/>
      <c r="J47" s="348" t="s">
        <v>356</v>
      </c>
      <c r="K47" s="343" t="s">
        <v>911</v>
      </c>
      <c r="L47" s="109" t="s">
        <v>533</v>
      </c>
      <c r="M47" s="109" t="s">
        <v>494</v>
      </c>
    </row>
    <row r="48" spans="1:13" ht="12.75">
      <c r="A48" s="110" t="s">
        <v>898</v>
      </c>
      <c r="B48" s="110" t="s">
        <v>500</v>
      </c>
      <c r="C48" s="111" t="s">
        <v>912</v>
      </c>
      <c r="D48" s="112" t="s">
        <v>913</v>
      </c>
      <c r="E48" s="111" t="s">
        <v>914</v>
      </c>
      <c r="F48" s="111" t="s">
        <v>915</v>
      </c>
      <c r="G48" s="112" t="s">
        <v>916</v>
      </c>
      <c r="H48" s="111" t="s">
        <v>914</v>
      </c>
      <c r="I48" s="346" t="s">
        <v>917</v>
      </c>
      <c r="J48" s="111" t="s">
        <v>357</v>
      </c>
      <c r="K48" s="344"/>
      <c r="L48" s="110" t="s">
        <v>223</v>
      </c>
      <c r="M48" s="110" t="s">
        <v>918</v>
      </c>
    </row>
    <row r="49" spans="1:13" ht="12.75">
      <c r="A49" s="31"/>
      <c r="B49" s="31" t="s">
        <v>501</v>
      </c>
      <c r="C49" s="114"/>
      <c r="D49" s="114" t="s">
        <v>919</v>
      </c>
      <c r="E49" s="114" t="s">
        <v>919</v>
      </c>
      <c r="F49" s="114" t="s">
        <v>920</v>
      </c>
      <c r="G49" s="115" t="s">
        <v>921</v>
      </c>
      <c r="H49" s="114" t="s">
        <v>922</v>
      </c>
      <c r="I49" s="347" t="s">
        <v>501</v>
      </c>
      <c r="J49" s="114" t="s">
        <v>354</v>
      </c>
      <c r="K49" s="345"/>
      <c r="L49" s="116" t="s">
        <v>78</v>
      </c>
      <c r="M49" s="116" t="s">
        <v>497</v>
      </c>
    </row>
    <row r="50" spans="1:13" ht="12.75">
      <c r="A50" s="117" t="s">
        <v>927</v>
      </c>
      <c r="B50" s="23"/>
      <c r="C50" s="9"/>
      <c r="D50" s="23"/>
      <c r="E50" s="23"/>
      <c r="F50" s="23"/>
      <c r="G50" s="23"/>
      <c r="H50" s="23"/>
      <c r="I50" s="23"/>
      <c r="J50" s="23"/>
      <c r="K50" s="23"/>
      <c r="L50" s="30" t="s">
        <v>501</v>
      </c>
      <c r="M50" s="30" t="s">
        <v>501</v>
      </c>
    </row>
    <row r="51" spans="1:14" ht="12.75">
      <c r="A51" s="118" t="s">
        <v>928</v>
      </c>
      <c r="B51" s="359"/>
      <c r="C51" s="360"/>
      <c r="D51" s="359"/>
      <c r="E51" s="359"/>
      <c r="F51" s="359"/>
      <c r="G51" s="359"/>
      <c r="H51" s="359"/>
      <c r="I51" s="359"/>
      <c r="J51" s="359"/>
      <c r="K51" s="359"/>
      <c r="L51" s="371"/>
      <c r="M51" s="371"/>
      <c r="N51" s="372"/>
    </row>
    <row r="52" spans="1:14" ht="12.75">
      <c r="A52" s="9" t="s">
        <v>929</v>
      </c>
      <c r="B52" s="359">
        <v>1694</v>
      </c>
      <c r="C52" s="360">
        <v>-930</v>
      </c>
      <c r="D52" s="362">
        <f>'[1]célt.a.'!U65</f>
        <v>-187</v>
      </c>
      <c r="E52" s="359">
        <v>-175</v>
      </c>
      <c r="F52" s="359"/>
      <c r="G52" s="359"/>
      <c r="H52" s="359"/>
      <c r="I52" s="359"/>
      <c r="J52" s="359"/>
      <c r="K52" s="359"/>
      <c r="L52" s="361">
        <f aca="true" t="shared" si="7" ref="L52:L83">SUM(B52:K52)</f>
        <v>402</v>
      </c>
      <c r="M52" s="361">
        <f aca="true" t="shared" si="8" ref="M52:M83">(L52-B52)</f>
        <v>-1292</v>
      </c>
      <c r="N52" s="372"/>
    </row>
    <row r="53" spans="1:14" ht="12.75">
      <c r="A53" s="9" t="s">
        <v>222</v>
      </c>
      <c r="B53" s="359">
        <v>4372</v>
      </c>
      <c r="C53" s="360">
        <v>-453</v>
      </c>
      <c r="D53" s="362">
        <f>'[1]célt.a.'!AB65</f>
        <v>-30</v>
      </c>
      <c r="E53" s="359">
        <v>-2480</v>
      </c>
      <c r="F53" s="359"/>
      <c r="G53" s="359"/>
      <c r="H53" s="359"/>
      <c r="I53" s="359"/>
      <c r="J53" s="359"/>
      <c r="K53" s="359"/>
      <c r="L53" s="361">
        <f t="shared" si="7"/>
        <v>1409</v>
      </c>
      <c r="M53" s="361">
        <f t="shared" si="8"/>
        <v>-2963</v>
      </c>
      <c r="N53" s="372"/>
    </row>
    <row r="54" spans="1:14" ht="12.75">
      <c r="A54" s="118" t="s">
        <v>1</v>
      </c>
      <c r="B54" s="359"/>
      <c r="C54" s="360"/>
      <c r="D54" s="362"/>
      <c r="E54" s="359"/>
      <c r="F54" s="359"/>
      <c r="G54" s="359"/>
      <c r="H54" s="359"/>
      <c r="I54" s="359"/>
      <c r="J54" s="359"/>
      <c r="K54" s="359"/>
      <c r="L54" s="361"/>
      <c r="M54" s="361"/>
      <c r="N54" s="372"/>
    </row>
    <row r="55" spans="1:14" ht="12.75">
      <c r="A55" s="23" t="s">
        <v>2</v>
      </c>
      <c r="B55" s="359">
        <v>19764</v>
      </c>
      <c r="C55" s="360">
        <v>-3013</v>
      </c>
      <c r="D55" s="362">
        <f>'[1]célt.a.'!AI65</f>
        <v>0</v>
      </c>
      <c r="E55" s="359">
        <v>-10034</v>
      </c>
      <c r="F55" s="359"/>
      <c r="G55" s="359"/>
      <c r="H55" s="359"/>
      <c r="I55" s="359"/>
      <c r="J55" s="359"/>
      <c r="K55" s="359"/>
      <c r="L55" s="361">
        <f t="shared" si="7"/>
        <v>6717</v>
      </c>
      <c r="M55" s="361">
        <f t="shared" si="8"/>
        <v>-13047</v>
      </c>
      <c r="N55" s="372"/>
    </row>
    <row r="56" spans="1:14" ht="12.75">
      <c r="A56" s="23" t="s">
        <v>632</v>
      </c>
      <c r="B56" s="359">
        <v>548</v>
      </c>
      <c r="C56" s="360"/>
      <c r="D56" s="362"/>
      <c r="E56" s="359">
        <v>-83</v>
      </c>
      <c r="F56" s="359"/>
      <c r="G56" s="359"/>
      <c r="H56" s="359"/>
      <c r="I56" s="359"/>
      <c r="J56" s="359"/>
      <c r="K56" s="359"/>
      <c r="L56" s="361">
        <f>SUM(B56:K56)</f>
        <v>465</v>
      </c>
      <c r="M56" s="361">
        <f>(L56-B56)</f>
        <v>-83</v>
      </c>
      <c r="N56" s="372"/>
    </row>
    <row r="57" spans="1:14" ht="12.75">
      <c r="A57" s="121" t="s">
        <v>3</v>
      </c>
      <c r="B57" s="359"/>
      <c r="C57" s="360"/>
      <c r="D57" s="362"/>
      <c r="E57" s="359"/>
      <c r="F57" s="359"/>
      <c r="G57" s="359"/>
      <c r="H57" s="359"/>
      <c r="I57" s="359"/>
      <c r="J57" s="359"/>
      <c r="K57" s="359"/>
      <c r="L57" s="361"/>
      <c r="M57" s="361"/>
      <c r="N57" s="372"/>
    </row>
    <row r="58" spans="1:14" ht="12.75">
      <c r="A58" s="9" t="s">
        <v>4</v>
      </c>
      <c r="B58" s="359">
        <v>1472</v>
      </c>
      <c r="C58" s="360">
        <v>-225</v>
      </c>
      <c r="D58" s="362">
        <f>'[1]célt.a.'!AP65</f>
        <v>0</v>
      </c>
      <c r="E58" s="359">
        <v>-460</v>
      </c>
      <c r="F58" s="359"/>
      <c r="G58" s="359"/>
      <c r="H58" s="359"/>
      <c r="I58" s="359"/>
      <c r="J58" s="359"/>
      <c r="K58" s="359"/>
      <c r="L58" s="361">
        <f t="shared" si="7"/>
        <v>787</v>
      </c>
      <c r="M58" s="361">
        <f t="shared" si="8"/>
        <v>-685</v>
      </c>
      <c r="N58" s="372"/>
    </row>
    <row r="59" spans="1:14" ht="12.75">
      <c r="A59" s="9" t="s">
        <v>220</v>
      </c>
      <c r="B59" s="359">
        <v>2901</v>
      </c>
      <c r="C59" s="360">
        <v>-50</v>
      </c>
      <c r="D59" s="362">
        <f>'[1]célt.a.'!AW65</f>
        <v>0</v>
      </c>
      <c r="E59" s="359">
        <v>-115</v>
      </c>
      <c r="F59" s="359"/>
      <c r="G59" s="359"/>
      <c r="H59" s="359"/>
      <c r="I59" s="359"/>
      <c r="J59" s="359"/>
      <c r="K59" s="359"/>
      <c r="L59" s="361">
        <f t="shared" si="7"/>
        <v>2736</v>
      </c>
      <c r="M59" s="361">
        <f t="shared" si="8"/>
        <v>-165</v>
      </c>
      <c r="N59" s="372"/>
    </row>
    <row r="60" spans="1:14" ht="12.75">
      <c r="A60" s="119" t="s">
        <v>5</v>
      </c>
      <c r="B60" s="359">
        <v>2069</v>
      </c>
      <c r="C60" s="360">
        <v>-50</v>
      </c>
      <c r="D60" s="362">
        <f>'[1]célt.a.'!BD65</f>
        <v>-20</v>
      </c>
      <c r="E60" s="359">
        <v>-910</v>
      </c>
      <c r="F60" s="359"/>
      <c r="G60" s="359"/>
      <c r="H60" s="359"/>
      <c r="I60" s="359">
        <v>-100</v>
      </c>
      <c r="J60" s="359"/>
      <c r="K60" s="359"/>
      <c r="L60" s="361">
        <f t="shared" si="7"/>
        <v>989</v>
      </c>
      <c r="M60" s="361">
        <f t="shared" si="8"/>
        <v>-1080</v>
      </c>
      <c r="N60" s="372"/>
    </row>
    <row r="61" spans="1:14" ht="12.75">
      <c r="A61" s="122" t="s">
        <v>6</v>
      </c>
      <c r="B61" s="359">
        <v>2515</v>
      </c>
      <c r="C61" s="360">
        <v>-133</v>
      </c>
      <c r="D61" s="362">
        <f>'[1]célt.a.'!BK65</f>
        <v>-10</v>
      </c>
      <c r="E61" s="359">
        <v>-115</v>
      </c>
      <c r="F61" s="359"/>
      <c r="G61" s="359"/>
      <c r="H61" s="359"/>
      <c r="I61" s="359"/>
      <c r="J61" s="359"/>
      <c r="K61" s="359"/>
      <c r="L61" s="361">
        <f t="shared" si="7"/>
        <v>2257</v>
      </c>
      <c r="M61" s="361">
        <f t="shared" si="8"/>
        <v>-258</v>
      </c>
      <c r="N61" s="372"/>
    </row>
    <row r="62" spans="1:14" ht="12.75">
      <c r="A62" s="9" t="s">
        <v>7</v>
      </c>
      <c r="B62" s="359">
        <v>4756</v>
      </c>
      <c r="C62" s="360">
        <v>-2996</v>
      </c>
      <c r="D62" s="362">
        <f>'[1]célt.a.'!BR65</f>
        <v>0</v>
      </c>
      <c r="E62" s="359"/>
      <c r="F62" s="359"/>
      <c r="G62" s="359"/>
      <c r="H62" s="359"/>
      <c r="I62" s="359">
        <v>4999</v>
      </c>
      <c r="J62" s="359"/>
      <c r="K62" s="359"/>
      <c r="L62" s="361">
        <f t="shared" si="7"/>
        <v>6759</v>
      </c>
      <c r="M62" s="361">
        <f t="shared" si="8"/>
        <v>2003</v>
      </c>
      <c r="N62" s="372"/>
    </row>
    <row r="63" spans="1:14" ht="12.75">
      <c r="A63" s="5" t="s">
        <v>84</v>
      </c>
      <c r="B63" s="359">
        <v>194648</v>
      </c>
      <c r="C63" s="360">
        <v>-136452</v>
      </c>
      <c r="D63" s="362">
        <f>'[1]célt.a.'!BY65</f>
        <v>-14747</v>
      </c>
      <c r="E63" s="359"/>
      <c r="F63" s="359"/>
      <c r="G63" s="359"/>
      <c r="H63" s="359"/>
      <c r="I63" s="359">
        <v>-8657</v>
      </c>
      <c r="J63" s="359"/>
      <c r="K63" s="359">
        <v>-20000</v>
      </c>
      <c r="L63" s="361">
        <f t="shared" si="7"/>
        <v>14792</v>
      </c>
      <c r="M63" s="361">
        <f t="shared" si="8"/>
        <v>-179856</v>
      </c>
      <c r="N63" s="372"/>
    </row>
    <row r="64" spans="1:14" ht="12.75">
      <c r="A64" s="9" t="s">
        <v>85</v>
      </c>
      <c r="B64" s="359">
        <v>8000</v>
      </c>
      <c r="C64" s="360">
        <v>-15425</v>
      </c>
      <c r="D64" s="362">
        <f>'[1]célt.a.'!CF65</f>
        <v>-1532</v>
      </c>
      <c r="E64" s="359"/>
      <c r="F64" s="359"/>
      <c r="G64" s="359"/>
      <c r="H64" s="359"/>
      <c r="I64" s="359">
        <v>8957</v>
      </c>
      <c r="J64" s="359"/>
      <c r="K64" s="359"/>
      <c r="L64" s="361">
        <f t="shared" si="7"/>
        <v>0</v>
      </c>
      <c r="M64" s="361">
        <f t="shared" si="8"/>
        <v>-8000</v>
      </c>
      <c r="N64" s="372"/>
    </row>
    <row r="65" spans="1:14" ht="12.75">
      <c r="A65" s="9" t="s">
        <v>86</v>
      </c>
      <c r="B65" s="359">
        <v>2000</v>
      </c>
      <c r="C65" s="360">
        <v>-2608</v>
      </c>
      <c r="D65" s="362">
        <f>'[1]célt.a.'!CM65</f>
        <v>0</v>
      </c>
      <c r="E65" s="359"/>
      <c r="F65" s="359"/>
      <c r="G65" s="359"/>
      <c r="H65" s="359"/>
      <c r="I65" s="359">
        <v>608</v>
      </c>
      <c r="J65" s="359"/>
      <c r="K65" s="359"/>
      <c r="L65" s="361">
        <f t="shared" si="7"/>
        <v>0</v>
      </c>
      <c r="M65" s="361">
        <f t="shared" si="8"/>
        <v>-2000</v>
      </c>
      <c r="N65" s="372"/>
    </row>
    <row r="66" spans="1:14" ht="12.75">
      <c r="A66" s="9" t="s">
        <v>87</v>
      </c>
      <c r="B66" s="359">
        <v>1500</v>
      </c>
      <c r="C66" s="360">
        <v>-592</v>
      </c>
      <c r="D66" s="362">
        <f>'[1]célt.a.'!CT65</f>
        <v>0</v>
      </c>
      <c r="E66" s="359"/>
      <c r="F66" s="359"/>
      <c r="G66" s="359"/>
      <c r="H66" s="359"/>
      <c r="I66" s="359">
        <v>-908</v>
      </c>
      <c r="J66" s="359"/>
      <c r="K66" s="359"/>
      <c r="L66" s="361">
        <f t="shared" si="7"/>
        <v>0</v>
      </c>
      <c r="M66" s="361">
        <f t="shared" si="8"/>
        <v>-1500</v>
      </c>
      <c r="N66" s="372"/>
    </row>
    <row r="67" spans="1:14" ht="12.75">
      <c r="A67" s="121" t="s">
        <v>8</v>
      </c>
      <c r="B67" s="359"/>
      <c r="C67" s="360"/>
      <c r="D67" s="362"/>
      <c r="E67" s="359"/>
      <c r="F67" s="359"/>
      <c r="G67" s="359"/>
      <c r="H67" s="359"/>
      <c r="I67" s="359"/>
      <c r="J67" s="359"/>
      <c r="K67" s="359"/>
      <c r="L67" s="361"/>
      <c r="M67" s="361"/>
      <c r="N67" s="372"/>
    </row>
    <row r="68" spans="1:14" ht="12.75">
      <c r="A68" s="9" t="s">
        <v>9</v>
      </c>
      <c r="B68" s="359">
        <v>151</v>
      </c>
      <c r="C68" s="360">
        <v>-100</v>
      </c>
      <c r="D68" s="362">
        <f>'[1]célt.a.'!DA65</f>
        <v>0</v>
      </c>
      <c r="E68" s="359"/>
      <c r="F68" s="359"/>
      <c r="G68" s="359"/>
      <c r="H68" s="359"/>
      <c r="I68" s="359">
        <v>100</v>
      </c>
      <c r="J68" s="359"/>
      <c r="K68" s="359"/>
      <c r="L68" s="361">
        <f t="shared" si="7"/>
        <v>151</v>
      </c>
      <c r="M68" s="361">
        <f t="shared" si="8"/>
        <v>0</v>
      </c>
      <c r="N68" s="372"/>
    </row>
    <row r="69" spans="1:14" ht="12.75">
      <c r="A69" s="9" t="s">
        <v>10</v>
      </c>
      <c r="B69" s="359">
        <v>1803</v>
      </c>
      <c r="C69" s="360"/>
      <c r="D69" s="362">
        <f>'[1]célt.a.'!DH65</f>
        <v>0</v>
      </c>
      <c r="E69" s="359">
        <v>-434</v>
      </c>
      <c r="F69" s="359"/>
      <c r="G69" s="359"/>
      <c r="H69" s="359"/>
      <c r="I69" s="359"/>
      <c r="J69" s="373"/>
      <c r="K69" s="359"/>
      <c r="L69" s="361">
        <f t="shared" si="7"/>
        <v>1369</v>
      </c>
      <c r="M69" s="361">
        <f t="shared" si="8"/>
        <v>-434</v>
      </c>
      <c r="N69" s="372"/>
    </row>
    <row r="70" spans="1:14" ht="12.75">
      <c r="A70" s="9" t="s">
        <v>11</v>
      </c>
      <c r="B70" s="359">
        <v>445</v>
      </c>
      <c r="C70" s="360">
        <v>-160</v>
      </c>
      <c r="D70" s="362">
        <f>'[1]célt.a.'!DO65</f>
        <v>-2</v>
      </c>
      <c r="E70" s="359"/>
      <c r="F70" s="359"/>
      <c r="G70" s="359"/>
      <c r="H70" s="359"/>
      <c r="I70" s="359"/>
      <c r="J70" s="359"/>
      <c r="K70" s="359"/>
      <c r="L70" s="361">
        <f t="shared" si="7"/>
        <v>283</v>
      </c>
      <c r="M70" s="361">
        <f t="shared" si="8"/>
        <v>-162</v>
      </c>
      <c r="N70" s="372"/>
    </row>
    <row r="71" spans="1:14" ht="12.75">
      <c r="A71" s="9" t="s">
        <v>168</v>
      </c>
      <c r="B71" s="359">
        <v>338</v>
      </c>
      <c r="C71" s="360"/>
      <c r="D71" s="362"/>
      <c r="E71" s="359">
        <v>-50</v>
      </c>
      <c r="F71" s="359"/>
      <c r="G71" s="359"/>
      <c r="H71" s="359"/>
      <c r="I71" s="359"/>
      <c r="J71" s="359"/>
      <c r="K71" s="359"/>
      <c r="L71" s="361">
        <f>SUM(B71:K71)</f>
        <v>288</v>
      </c>
      <c r="M71" s="361">
        <f>(L71-B71)</f>
        <v>-50</v>
      </c>
      <c r="N71" s="372"/>
    </row>
    <row r="72" spans="1:14" ht="12.75">
      <c r="A72" s="9" t="s">
        <v>12</v>
      </c>
      <c r="B72" s="359">
        <v>2160</v>
      </c>
      <c r="C72" s="360"/>
      <c r="D72" s="362">
        <f>'[1]célt.a.'!DV65</f>
        <v>-429</v>
      </c>
      <c r="E72" s="359"/>
      <c r="F72" s="359"/>
      <c r="G72" s="359"/>
      <c r="H72" s="359"/>
      <c r="I72" s="359"/>
      <c r="J72" s="359"/>
      <c r="K72" s="359"/>
      <c r="L72" s="361">
        <f t="shared" si="7"/>
        <v>1731</v>
      </c>
      <c r="M72" s="361">
        <f t="shared" si="8"/>
        <v>-429</v>
      </c>
      <c r="N72" s="372"/>
    </row>
    <row r="73" spans="1:14" ht="12.75">
      <c r="A73" s="5" t="s">
        <v>109</v>
      </c>
      <c r="B73" s="359">
        <v>5522</v>
      </c>
      <c r="C73" s="360">
        <v>-1765</v>
      </c>
      <c r="D73" s="362">
        <f>'[1]célt.a.'!EC65</f>
        <v>0</v>
      </c>
      <c r="E73" s="359"/>
      <c r="F73" s="359"/>
      <c r="G73" s="359"/>
      <c r="H73" s="359"/>
      <c r="I73" s="359"/>
      <c r="J73" s="359"/>
      <c r="K73" s="359"/>
      <c r="L73" s="361">
        <f t="shared" si="7"/>
        <v>3757</v>
      </c>
      <c r="M73" s="361">
        <f t="shared" si="8"/>
        <v>-1765</v>
      </c>
      <c r="N73" s="372"/>
    </row>
    <row r="74" spans="1:14" ht="12.75">
      <c r="A74" s="119" t="s">
        <v>110</v>
      </c>
      <c r="B74" s="359">
        <v>4980</v>
      </c>
      <c r="C74" s="360"/>
      <c r="D74" s="362">
        <f>'[1]célt.a.'!EJ65</f>
        <v>0</v>
      </c>
      <c r="E74" s="359"/>
      <c r="F74" s="359"/>
      <c r="G74" s="359"/>
      <c r="H74" s="359"/>
      <c r="I74" s="359"/>
      <c r="J74" s="359"/>
      <c r="K74" s="359"/>
      <c r="L74" s="361">
        <f t="shared" si="7"/>
        <v>4980</v>
      </c>
      <c r="M74" s="361">
        <f t="shared" si="8"/>
        <v>0</v>
      </c>
      <c r="N74" s="372"/>
    </row>
    <row r="75" spans="1:14" ht="12.75">
      <c r="A75" s="118" t="s">
        <v>111</v>
      </c>
      <c r="B75" s="375"/>
      <c r="C75" s="360"/>
      <c r="D75" s="362"/>
      <c r="E75" s="359"/>
      <c r="F75" s="359"/>
      <c r="G75" s="359"/>
      <c r="H75" s="359"/>
      <c r="I75" s="359"/>
      <c r="J75" s="359"/>
      <c r="K75" s="359"/>
      <c r="L75" s="361"/>
      <c r="M75" s="361"/>
      <c r="N75" s="372"/>
    </row>
    <row r="76" spans="1:14" ht="12.75">
      <c r="A76" s="119" t="s">
        <v>633</v>
      </c>
      <c r="B76" s="375">
        <v>260</v>
      </c>
      <c r="C76" s="360"/>
      <c r="D76" s="362">
        <f>'[1]célt.ei.'!$D$74</f>
        <v>0</v>
      </c>
      <c r="E76" s="359"/>
      <c r="F76" s="359"/>
      <c r="G76" s="359"/>
      <c r="H76" s="359"/>
      <c r="I76" s="359"/>
      <c r="J76" s="359"/>
      <c r="K76" s="359"/>
      <c r="L76" s="361">
        <f>SUM(B76:K76)</f>
        <v>260</v>
      </c>
      <c r="M76" s="361">
        <f>(L76-B76)</f>
        <v>0</v>
      </c>
      <c r="N76" s="372"/>
    </row>
    <row r="77" spans="1:14" ht="12.75">
      <c r="A77" s="119" t="s">
        <v>634</v>
      </c>
      <c r="B77" s="375">
        <v>0</v>
      </c>
      <c r="C77" s="360"/>
      <c r="D77" s="362">
        <f>'[1]célt.ei.'!$D$75</f>
        <v>0</v>
      </c>
      <c r="E77" s="359"/>
      <c r="F77" s="359"/>
      <c r="G77" s="359"/>
      <c r="H77" s="359"/>
      <c r="I77" s="359"/>
      <c r="J77" s="359"/>
      <c r="K77" s="359"/>
      <c r="L77" s="361">
        <f>SUM(B77:K77)</f>
        <v>0</v>
      </c>
      <c r="M77" s="361">
        <f>(L77-B77)</f>
        <v>0</v>
      </c>
      <c r="N77" s="372"/>
    </row>
    <row r="78" spans="1:14" ht="12.75">
      <c r="A78" s="119" t="s">
        <v>112</v>
      </c>
      <c r="B78" s="375">
        <v>150</v>
      </c>
      <c r="C78" s="360"/>
      <c r="D78" s="362">
        <f>'[1]célt.a.'!FL65</f>
        <v>0</v>
      </c>
      <c r="E78" s="359"/>
      <c r="F78" s="359"/>
      <c r="G78" s="359"/>
      <c r="H78" s="359"/>
      <c r="I78" s="359"/>
      <c r="J78" s="359"/>
      <c r="K78" s="359"/>
      <c r="L78" s="361">
        <f>SUM(B78:K78)</f>
        <v>150</v>
      </c>
      <c r="M78" s="361">
        <f>(L78-B78)</f>
        <v>0</v>
      </c>
      <c r="N78" s="372"/>
    </row>
    <row r="79" spans="1:14" ht="12.75">
      <c r="A79" s="119" t="s">
        <v>289</v>
      </c>
      <c r="B79" s="375">
        <v>0</v>
      </c>
      <c r="C79" s="360"/>
      <c r="D79" s="362"/>
      <c r="E79" s="359"/>
      <c r="F79" s="359"/>
      <c r="G79" s="359"/>
      <c r="H79" s="359"/>
      <c r="I79" s="359"/>
      <c r="J79" s="359"/>
      <c r="K79" s="359"/>
      <c r="L79" s="361">
        <f>SUM(B79:K79)</f>
        <v>0</v>
      </c>
      <c r="M79" s="361">
        <f>(L79-B79)</f>
        <v>0</v>
      </c>
      <c r="N79" s="372"/>
    </row>
    <row r="80" spans="1:14" ht="12.75">
      <c r="A80" s="123" t="s">
        <v>13</v>
      </c>
      <c r="B80" s="359">
        <v>797</v>
      </c>
      <c r="C80" s="360"/>
      <c r="D80" s="362">
        <f>'[1]célt.a.'!FS65</f>
        <v>0</v>
      </c>
      <c r="E80" s="359"/>
      <c r="F80" s="359"/>
      <c r="G80" s="359"/>
      <c r="H80" s="359"/>
      <c r="I80" s="359"/>
      <c r="J80" s="359"/>
      <c r="K80" s="359"/>
      <c r="L80" s="361">
        <f t="shared" si="7"/>
        <v>797</v>
      </c>
      <c r="M80" s="361">
        <f t="shared" si="8"/>
        <v>0</v>
      </c>
      <c r="N80" s="372"/>
    </row>
    <row r="81" spans="1:14" ht="12.75">
      <c r="A81" s="123" t="s">
        <v>14</v>
      </c>
      <c r="B81" s="359">
        <v>2800</v>
      </c>
      <c r="C81" s="360">
        <v>-2800</v>
      </c>
      <c r="D81" s="362">
        <f>'[1]célt.a.'!FZ65</f>
        <v>0</v>
      </c>
      <c r="E81" s="359"/>
      <c r="F81" s="359"/>
      <c r="G81" s="359"/>
      <c r="H81" s="359"/>
      <c r="I81" s="359"/>
      <c r="J81" s="359"/>
      <c r="K81" s="359"/>
      <c r="L81" s="361">
        <f t="shared" si="7"/>
        <v>0</v>
      </c>
      <c r="M81" s="361">
        <f t="shared" si="8"/>
        <v>-2800</v>
      </c>
      <c r="N81" s="372"/>
    </row>
    <row r="82" spans="1:14" ht="12.75">
      <c r="A82" s="123" t="s">
        <v>113</v>
      </c>
      <c r="B82" s="359">
        <v>4050</v>
      </c>
      <c r="C82" s="360">
        <v>-1943</v>
      </c>
      <c r="D82" s="362">
        <f>'[1]célt.a.'!GG65</f>
        <v>0</v>
      </c>
      <c r="E82" s="359"/>
      <c r="F82" s="359"/>
      <c r="G82" s="359"/>
      <c r="H82" s="359"/>
      <c r="I82" s="359"/>
      <c r="J82" s="359"/>
      <c r="K82" s="359"/>
      <c r="L82" s="361">
        <f t="shared" si="7"/>
        <v>2107</v>
      </c>
      <c r="M82" s="361">
        <f t="shared" si="8"/>
        <v>-1943</v>
      </c>
      <c r="N82" s="372"/>
    </row>
    <row r="83" spans="1:14" ht="12.75">
      <c r="A83" s="124" t="s">
        <v>290</v>
      </c>
      <c r="B83" s="359">
        <v>2321</v>
      </c>
      <c r="C83" s="360"/>
      <c r="D83" s="362">
        <f>'[1]célt.a.'!GN65</f>
        <v>0</v>
      </c>
      <c r="E83" s="359"/>
      <c r="F83" s="359"/>
      <c r="G83" s="359"/>
      <c r="H83" s="359"/>
      <c r="I83" s="359"/>
      <c r="J83" s="359"/>
      <c r="K83" s="359"/>
      <c r="L83" s="361">
        <f t="shared" si="7"/>
        <v>2321</v>
      </c>
      <c r="M83" s="361">
        <f t="shared" si="8"/>
        <v>0</v>
      </c>
      <c r="N83" s="372"/>
    </row>
    <row r="84" spans="1:14" ht="12.75">
      <c r="A84" s="342" t="s">
        <v>114</v>
      </c>
      <c r="B84" s="376">
        <v>0</v>
      </c>
      <c r="C84" s="377"/>
      <c r="D84" s="378">
        <f>'[1]célt.a.'!GU65</f>
        <v>0</v>
      </c>
      <c r="E84" s="376"/>
      <c r="F84" s="376"/>
      <c r="G84" s="376"/>
      <c r="H84" s="376"/>
      <c r="I84" s="376"/>
      <c r="J84" s="376"/>
      <c r="K84" s="376"/>
      <c r="L84" s="379">
        <f>SUM(B84:K84)</f>
        <v>0</v>
      </c>
      <c r="M84" s="379">
        <f>(L84-B84)</f>
        <v>0</v>
      </c>
      <c r="N84" s="372"/>
    </row>
    <row r="85" spans="1:14" ht="12.75">
      <c r="A85" s="188"/>
      <c r="B85" s="380"/>
      <c r="C85" s="381"/>
      <c r="D85" s="382"/>
      <c r="E85" s="383"/>
      <c r="F85" s="381"/>
      <c r="G85" s="382"/>
      <c r="H85" s="381"/>
      <c r="I85" s="382"/>
      <c r="J85" s="382"/>
      <c r="K85" s="381"/>
      <c r="L85" s="381"/>
      <c r="M85" s="381"/>
      <c r="N85" s="372"/>
    </row>
    <row r="86" spans="1:14" ht="12.75">
      <c r="A86" s="188"/>
      <c r="B86" s="380"/>
      <c r="C86" s="381"/>
      <c r="D86" s="382"/>
      <c r="E86" s="383"/>
      <c r="F86" s="381"/>
      <c r="G86" s="382"/>
      <c r="H86" s="381"/>
      <c r="I86" s="382"/>
      <c r="J86" s="382"/>
      <c r="K86" s="381"/>
      <c r="L86" s="381"/>
      <c r="M86" s="381"/>
      <c r="N86" s="372"/>
    </row>
    <row r="88" spans="1:13" ht="12.75">
      <c r="A88" s="108"/>
      <c r="B88" s="109" t="s">
        <v>533</v>
      </c>
      <c r="C88" s="520" t="s">
        <v>910</v>
      </c>
      <c r="D88" s="521"/>
      <c r="E88" s="521"/>
      <c r="F88" s="521"/>
      <c r="G88" s="521"/>
      <c r="H88" s="521"/>
      <c r="I88" s="521"/>
      <c r="J88" s="348" t="s">
        <v>356</v>
      </c>
      <c r="K88" s="343" t="s">
        <v>911</v>
      </c>
      <c r="L88" s="109" t="s">
        <v>533</v>
      </c>
      <c r="M88" s="109" t="s">
        <v>494</v>
      </c>
    </row>
    <row r="89" spans="1:13" ht="12.75">
      <c r="A89" s="110" t="s">
        <v>898</v>
      </c>
      <c r="B89" s="110" t="s">
        <v>500</v>
      </c>
      <c r="C89" s="111" t="s">
        <v>912</v>
      </c>
      <c r="D89" s="112" t="s">
        <v>913</v>
      </c>
      <c r="E89" s="111" t="s">
        <v>914</v>
      </c>
      <c r="F89" s="111" t="s">
        <v>915</v>
      </c>
      <c r="G89" s="112" t="s">
        <v>916</v>
      </c>
      <c r="H89" s="111" t="s">
        <v>914</v>
      </c>
      <c r="I89" s="346" t="s">
        <v>917</v>
      </c>
      <c r="J89" s="111" t="s">
        <v>357</v>
      </c>
      <c r="K89" s="344"/>
      <c r="L89" s="110" t="s">
        <v>223</v>
      </c>
      <c r="M89" s="110" t="s">
        <v>918</v>
      </c>
    </row>
    <row r="90" spans="1:13" ht="12.75">
      <c r="A90" s="31"/>
      <c r="B90" s="31" t="s">
        <v>501</v>
      </c>
      <c r="C90" s="114"/>
      <c r="D90" s="114" t="s">
        <v>919</v>
      </c>
      <c r="E90" s="114" t="s">
        <v>919</v>
      </c>
      <c r="F90" s="114" t="s">
        <v>920</v>
      </c>
      <c r="G90" s="115" t="s">
        <v>921</v>
      </c>
      <c r="H90" s="114" t="s">
        <v>922</v>
      </c>
      <c r="I90" s="347" t="s">
        <v>501</v>
      </c>
      <c r="J90" s="114" t="s">
        <v>354</v>
      </c>
      <c r="K90" s="345"/>
      <c r="L90" s="116" t="s">
        <v>78</v>
      </c>
      <c r="M90" s="116" t="s">
        <v>497</v>
      </c>
    </row>
    <row r="91" spans="1:13" ht="12.75">
      <c r="A91" s="9"/>
      <c r="B91" s="9"/>
      <c r="C91" s="27"/>
      <c r="D91" s="28"/>
      <c r="E91" s="18"/>
      <c r="F91" s="27"/>
      <c r="G91" s="28"/>
      <c r="H91" s="27"/>
      <c r="I91" s="28"/>
      <c r="J91" s="28"/>
      <c r="K91" s="27"/>
      <c r="L91" s="35"/>
      <c r="M91" s="35"/>
    </row>
    <row r="92" spans="1:13" ht="12.75">
      <c r="A92" s="9" t="s">
        <v>115</v>
      </c>
      <c r="B92" s="360"/>
      <c r="C92" s="384"/>
      <c r="D92" s="385"/>
      <c r="E92" s="386"/>
      <c r="F92" s="384"/>
      <c r="G92" s="385"/>
      <c r="H92" s="384"/>
      <c r="I92" s="385"/>
      <c r="J92" s="385"/>
      <c r="K92" s="384"/>
      <c r="L92" s="361"/>
      <c r="M92" s="361"/>
    </row>
    <row r="93" spans="1:13" ht="12.75">
      <c r="A93" s="121" t="s">
        <v>116</v>
      </c>
      <c r="B93" s="360"/>
      <c r="C93" s="384"/>
      <c r="D93" s="385"/>
      <c r="E93" s="386"/>
      <c r="F93" s="384"/>
      <c r="G93" s="385"/>
      <c r="H93" s="384"/>
      <c r="I93" s="385"/>
      <c r="J93" s="385"/>
      <c r="K93" s="384"/>
      <c r="L93" s="361"/>
      <c r="M93" s="361"/>
    </row>
    <row r="94" spans="1:13" ht="12.75">
      <c r="A94" s="9" t="s">
        <v>117</v>
      </c>
      <c r="B94" s="360">
        <v>0</v>
      </c>
      <c r="C94" s="384"/>
      <c r="D94" s="385"/>
      <c r="E94" s="386"/>
      <c r="F94" s="384"/>
      <c r="G94" s="385"/>
      <c r="H94" s="384"/>
      <c r="I94" s="386"/>
      <c r="J94" s="386"/>
      <c r="K94" s="384"/>
      <c r="L94" s="361">
        <f aca="true" t="shared" si="9" ref="L94:L119">SUM(B94:K94)</f>
        <v>0</v>
      </c>
      <c r="M94" s="361">
        <f aca="true" t="shared" si="10" ref="M94:M119">(L94-B94)</f>
        <v>0</v>
      </c>
    </row>
    <row r="95" spans="1:13" ht="12.75">
      <c r="A95" s="9" t="s">
        <v>118</v>
      </c>
      <c r="B95" s="360">
        <v>0</v>
      </c>
      <c r="C95" s="384"/>
      <c r="D95" s="385"/>
      <c r="E95" s="386"/>
      <c r="F95" s="384"/>
      <c r="G95" s="385"/>
      <c r="H95" s="384"/>
      <c r="I95" s="385"/>
      <c r="J95" s="385"/>
      <c r="K95" s="384"/>
      <c r="L95" s="361">
        <f t="shared" si="9"/>
        <v>0</v>
      </c>
      <c r="M95" s="361">
        <f t="shared" si="10"/>
        <v>0</v>
      </c>
    </row>
    <row r="96" spans="1:13" ht="12.75">
      <c r="A96" s="121" t="s">
        <v>119</v>
      </c>
      <c r="B96" s="360" t="s">
        <v>635</v>
      </c>
      <c r="C96" s="384"/>
      <c r="D96" s="385"/>
      <c r="E96" s="386"/>
      <c r="F96" s="384"/>
      <c r="G96" s="385"/>
      <c r="H96" s="384"/>
      <c r="I96" s="385"/>
      <c r="J96" s="385"/>
      <c r="K96" s="384"/>
      <c r="L96" s="361"/>
      <c r="M96" s="361"/>
    </row>
    <row r="97" spans="1:13" ht="12.75">
      <c r="A97" s="9" t="s">
        <v>117</v>
      </c>
      <c r="B97" s="360">
        <v>0</v>
      </c>
      <c r="C97" s="384"/>
      <c r="D97" s="385"/>
      <c r="E97" s="386"/>
      <c r="F97" s="384"/>
      <c r="G97" s="385"/>
      <c r="H97" s="384"/>
      <c r="I97" s="385"/>
      <c r="J97" s="385"/>
      <c r="K97" s="384"/>
      <c r="L97" s="361">
        <f t="shared" si="9"/>
        <v>0</v>
      </c>
      <c r="M97" s="361">
        <f t="shared" si="10"/>
        <v>0</v>
      </c>
    </row>
    <row r="98" spans="1:13" ht="12.75">
      <c r="A98" s="9" t="s">
        <v>118</v>
      </c>
      <c r="B98" s="360">
        <v>0</v>
      </c>
      <c r="C98" s="384"/>
      <c r="D98" s="385"/>
      <c r="E98" s="386"/>
      <c r="F98" s="384"/>
      <c r="G98" s="385"/>
      <c r="H98" s="384"/>
      <c r="I98" s="385"/>
      <c r="J98" s="385"/>
      <c r="K98" s="384"/>
      <c r="L98" s="361">
        <f t="shared" si="9"/>
        <v>0</v>
      </c>
      <c r="M98" s="361">
        <f t="shared" si="10"/>
        <v>0</v>
      </c>
    </row>
    <row r="99" spans="1:13" ht="12.75">
      <c r="A99" s="121" t="s">
        <v>441</v>
      </c>
      <c r="B99" s="360"/>
      <c r="C99" s="384"/>
      <c r="D99" s="385"/>
      <c r="E99" s="386"/>
      <c r="F99" s="384"/>
      <c r="G99" s="385"/>
      <c r="H99" s="384"/>
      <c r="I99" s="385"/>
      <c r="J99" s="385"/>
      <c r="K99" s="384"/>
      <c r="L99" s="361"/>
      <c r="M99" s="361"/>
    </row>
    <row r="100" spans="1:13" ht="12.75">
      <c r="A100" s="9" t="s">
        <v>117</v>
      </c>
      <c r="B100" s="360">
        <v>0</v>
      </c>
      <c r="C100" s="384"/>
      <c r="D100" s="385"/>
      <c r="E100" s="386"/>
      <c r="F100" s="384"/>
      <c r="G100" s="385"/>
      <c r="H100" s="384"/>
      <c r="I100" s="385"/>
      <c r="J100" s="385"/>
      <c r="K100" s="384"/>
      <c r="L100" s="361">
        <f t="shared" si="9"/>
        <v>0</v>
      </c>
      <c r="M100" s="361">
        <f t="shared" si="10"/>
        <v>0</v>
      </c>
    </row>
    <row r="101" spans="1:13" ht="12.75">
      <c r="A101" s="9" t="s">
        <v>118</v>
      </c>
      <c r="B101" s="360">
        <v>0</v>
      </c>
      <c r="C101" s="384"/>
      <c r="D101" s="385"/>
      <c r="E101" s="386"/>
      <c r="F101" s="384"/>
      <c r="G101" s="385"/>
      <c r="H101" s="384"/>
      <c r="I101" s="385"/>
      <c r="J101" s="385"/>
      <c r="K101" s="384"/>
      <c r="L101" s="361">
        <f>SUM(B101:K101)</f>
        <v>0</v>
      </c>
      <c r="M101" s="361">
        <f>(L101-B101)</f>
        <v>0</v>
      </c>
    </row>
    <row r="102" spans="1:13" ht="12.75">
      <c r="A102" s="9" t="s">
        <v>903</v>
      </c>
      <c r="B102" s="360">
        <v>0</v>
      </c>
      <c r="C102" s="384"/>
      <c r="D102" s="385"/>
      <c r="E102" s="386"/>
      <c r="F102" s="384"/>
      <c r="G102" s="385"/>
      <c r="H102" s="384"/>
      <c r="I102" s="385"/>
      <c r="J102" s="386"/>
      <c r="K102" s="384"/>
      <c r="L102" s="361">
        <f>SUM(B102:K102)</f>
        <v>0</v>
      </c>
      <c r="M102" s="361">
        <f>(L102-B102)</f>
        <v>0</v>
      </c>
    </row>
    <row r="103" spans="1:13" ht="12.75">
      <c r="A103" s="9" t="s">
        <v>291</v>
      </c>
      <c r="B103" s="360">
        <v>0</v>
      </c>
      <c r="C103" s="384"/>
      <c r="D103" s="385"/>
      <c r="E103" s="386"/>
      <c r="F103" s="384"/>
      <c r="G103" s="385"/>
      <c r="H103" s="384"/>
      <c r="I103" s="385"/>
      <c r="J103" s="386"/>
      <c r="K103" s="384"/>
      <c r="L103" s="361">
        <f t="shared" si="9"/>
        <v>0</v>
      </c>
      <c r="M103" s="361">
        <f t="shared" si="10"/>
        <v>0</v>
      </c>
    </row>
    <row r="104" spans="1:13" ht="12.75">
      <c r="A104" s="9" t="s">
        <v>120</v>
      </c>
      <c r="B104" s="360">
        <v>0</v>
      </c>
      <c r="C104" s="360"/>
      <c r="D104" s="362">
        <f>'[1]célt.a.'!HB65</f>
        <v>0</v>
      </c>
      <c r="E104" s="386"/>
      <c r="F104" s="384"/>
      <c r="G104" s="385"/>
      <c r="H104" s="384"/>
      <c r="I104" s="385"/>
      <c r="J104" s="386"/>
      <c r="K104" s="384"/>
      <c r="L104" s="361">
        <f t="shared" si="9"/>
        <v>0</v>
      </c>
      <c r="M104" s="361">
        <f t="shared" si="10"/>
        <v>0</v>
      </c>
    </row>
    <row r="105" spans="1:13" ht="12.75">
      <c r="A105" s="9" t="s">
        <v>902</v>
      </c>
      <c r="B105" s="360">
        <v>65</v>
      </c>
      <c r="C105" s="360"/>
      <c r="D105" s="362"/>
      <c r="E105" s="386"/>
      <c r="F105" s="384"/>
      <c r="G105" s="385"/>
      <c r="H105" s="384"/>
      <c r="I105" s="385"/>
      <c r="J105" s="386"/>
      <c r="K105" s="384"/>
      <c r="L105" s="361">
        <f>SUM(B105:K105)</f>
        <v>65</v>
      </c>
      <c r="M105" s="361">
        <f>(L105-B105)</f>
        <v>0</v>
      </c>
    </row>
    <row r="106" spans="1:13" ht="12.75">
      <c r="A106" s="9" t="s">
        <v>121</v>
      </c>
      <c r="B106" s="360"/>
      <c r="C106" s="360"/>
      <c r="D106" s="362">
        <f>'[1]célt.a.'!HI65</f>
        <v>0</v>
      </c>
      <c r="E106" s="386"/>
      <c r="F106" s="384"/>
      <c r="G106" s="385"/>
      <c r="H106" s="384"/>
      <c r="I106" s="385"/>
      <c r="J106" s="386"/>
      <c r="K106" s="384"/>
      <c r="L106" s="361">
        <f t="shared" si="9"/>
        <v>0</v>
      </c>
      <c r="M106" s="361">
        <f t="shared" si="10"/>
        <v>0</v>
      </c>
    </row>
    <row r="107" spans="1:13" ht="12.75">
      <c r="A107" s="9" t="s">
        <v>292</v>
      </c>
      <c r="B107" s="360">
        <v>0</v>
      </c>
      <c r="C107" s="360"/>
      <c r="D107" s="362"/>
      <c r="E107" s="386"/>
      <c r="F107" s="384"/>
      <c r="G107" s="385"/>
      <c r="H107" s="384"/>
      <c r="I107" s="385"/>
      <c r="J107" s="386"/>
      <c r="K107" s="384"/>
      <c r="L107" s="361">
        <f>SUM(B107:K107)</f>
        <v>0</v>
      </c>
      <c r="M107" s="361">
        <f>(L107-B107)</f>
        <v>0</v>
      </c>
    </row>
    <row r="108" spans="1:13" ht="12.75">
      <c r="A108" s="9" t="s">
        <v>293</v>
      </c>
      <c r="B108" s="360">
        <v>0</v>
      </c>
      <c r="C108" s="360"/>
      <c r="D108" s="362"/>
      <c r="E108" s="386"/>
      <c r="F108" s="384"/>
      <c r="G108" s="385"/>
      <c r="H108" s="384"/>
      <c r="I108" s="385"/>
      <c r="J108" s="386"/>
      <c r="K108" s="384"/>
      <c r="L108" s="361">
        <f>SUM(B108:K108)</f>
        <v>0</v>
      </c>
      <c r="M108" s="361">
        <f>(L108-B108)</f>
        <v>0</v>
      </c>
    </row>
    <row r="109" spans="1:13" ht="12.75">
      <c r="A109" s="119" t="s">
        <v>15</v>
      </c>
      <c r="B109" s="359">
        <v>5310</v>
      </c>
      <c r="C109" s="360">
        <v>-5225</v>
      </c>
      <c r="D109" s="362">
        <f>'[1]célt.a.'!HP65</f>
        <v>0</v>
      </c>
      <c r="E109" s="359"/>
      <c r="F109" s="359"/>
      <c r="G109" s="359"/>
      <c r="H109" s="359"/>
      <c r="I109" s="359"/>
      <c r="J109" s="359"/>
      <c r="K109" s="359"/>
      <c r="L109" s="361">
        <f t="shared" si="9"/>
        <v>85</v>
      </c>
      <c r="M109" s="361">
        <f t="shared" si="10"/>
        <v>-5225</v>
      </c>
    </row>
    <row r="110" spans="1:13" ht="12.75">
      <c r="A110" s="119" t="s">
        <v>165</v>
      </c>
      <c r="B110" s="359">
        <v>3000</v>
      </c>
      <c r="C110" s="360"/>
      <c r="D110" s="362"/>
      <c r="E110" s="359"/>
      <c r="F110" s="359"/>
      <c r="G110" s="359"/>
      <c r="H110" s="359"/>
      <c r="I110" s="359"/>
      <c r="J110" s="359"/>
      <c r="K110" s="359"/>
      <c r="L110" s="361">
        <f>SUM(B110:K110)</f>
        <v>3000</v>
      </c>
      <c r="M110" s="361">
        <f>(L110-B110)</f>
        <v>0</v>
      </c>
    </row>
    <row r="111" spans="1:13" ht="12.75">
      <c r="A111" s="119" t="s">
        <v>636</v>
      </c>
      <c r="B111" s="359">
        <v>5131</v>
      </c>
      <c r="C111" s="360">
        <v>-1878</v>
      </c>
      <c r="D111" s="362">
        <f>'[1]célt.a.'!ID65</f>
        <v>0</v>
      </c>
      <c r="E111" s="359"/>
      <c r="F111" s="359"/>
      <c r="G111" s="359"/>
      <c r="H111" s="359"/>
      <c r="I111" s="359"/>
      <c r="J111" s="359"/>
      <c r="K111" s="359"/>
      <c r="L111" s="361">
        <f t="shared" si="9"/>
        <v>3253</v>
      </c>
      <c r="M111" s="361">
        <f t="shared" si="10"/>
        <v>-1878</v>
      </c>
    </row>
    <row r="112" spans="1:13" ht="12.75">
      <c r="A112" s="119" t="s">
        <v>16</v>
      </c>
      <c r="B112" s="359">
        <v>300</v>
      </c>
      <c r="C112" s="360"/>
      <c r="D112" s="359"/>
      <c r="E112" s="359"/>
      <c r="F112" s="359"/>
      <c r="G112" s="359"/>
      <c r="H112" s="359"/>
      <c r="I112" s="359"/>
      <c r="J112" s="359"/>
      <c r="K112" s="359"/>
      <c r="L112" s="361">
        <f t="shared" si="9"/>
        <v>300</v>
      </c>
      <c r="M112" s="361">
        <f t="shared" si="10"/>
        <v>0</v>
      </c>
    </row>
    <row r="113" spans="1:13" ht="12.75">
      <c r="A113" s="119" t="s">
        <v>637</v>
      </c>
      <c r="B113" s="359">
        <v>230</v>
      </c>
      <c r="C113" s="360">
        <v>-54</v>
      </c>
      <c r="D113" s="359"/>
      <c r="E113" s="359"/>
      <c r="F113" s="359"/>
      <c r="G113" s="359"/>
      <c r="H113" s="359"/>
      <c r="I113" s="359"/>
      <c r="J113" s="359"/>
      <c r="K113" s="359"/>
      <c r="L113" s="361">
        <f>SUM(B113:K113)</f>
        <v>176</v>
      </c>
      <c r="M113" s="361">
        <f>(L113-B113)</f>
        <v>-54</v>
      </c>
    </row>
    <row r="114" spans="1:13" ht="12.75">
      <c r="A114" s="119" t="s">
        <v>294</v>
      </c>
      <c r="B114" s="359">
        <v>0</v>
      </c>
      <c r="C114" s="360"/>
      <c r="D114" s="362"/>
      <c r="E114" s="359"/>
      <c r="F114" s="359"/>
      <c r="G114" s="359"/>
      <c r="H114" s="359"/>
      <c r="I114" s="359"/>
      <c r="J114" s="359"/>
      <c r="K114" s="359"/>
      <c r="L114" s="361">
        <f>SUM(B114:K114)</f>
        <v>0</v>
      </c>
      <c r="M114" s="361">
        <f>(L114-B114)</f>
        <v>0</v>
      </c>
    </row>
    <row r="115" spans="1:13" ht="12.75">
      <c r="A115" s="119" t="s">
        <v>743</v>
      </c>
      <c r="B115" s="359">
        <v>1262</v>
      </c>
      <c r="C115" s="360"/>
      <c r="D115" s="362">
        <f>'[1]célt.a.'!AP132</f>
        <v>-478</v>
      </c>
      <c r="E115" s="359">
        <v>-11</v>
      </c>
      <c r="F115" s="359"/>
      <c r="G115" s="359"/>
      <c r="H115" s="359"/>
      <c r="I115" s="359"/>
      <c r="J115" s="359"/>
      <c r="K115" s="359"/>
      <c r="L115" s="361">
        <f t="shared" si="9"/>
        <v>773</v>
      </c>
      <c r="M115" s="361">
        <f t="shared" si="10"/>
        <v>-489</v>
      </c>
    </row>
    <row r="116" spans="1:13" ht="12.75">
      <c r="A116" s="119" t="s">
        <v>638</v>
      </c>
      <c r="B116" s="359">
        <v>3000</v>
      </c>
      <c r="C116" s="360"/>
      <c r="D116" s="359"/>
      <c r="E116" s="359"/>
      <c r="F116" s="359"/>
      <c r="G116" s="359"/>
      <c r="H116" s="359"/>
      <c r="I116" s="359"/>
      <c r="J116" s="359"/>
      <c r="K116" s="359"/>
      <c r="L116" s="361">
        <f t="shared" si="9"/>
        <v>3000</v>
      </c>
      <c r="M116" s="361">
        <f t="shared" si="10"/>
        <v>0</v>
      </c>
    </row>
    <row r="117" spans="1:13" ht="12.75">
      <c r="A117" s="119" t="s">
        <v>295</v>
      </c>
      <c r="B117" s="359">
        <v>0</v>
      </c>
      <c r="C117" s="360"/>
      <c r="D117" s="362">
        <f>'[1]célt.a.'!IK65</f>
        <v>0</v>
      </c>
      <c r="E117" s="359"/>
      <c r="F117" s="359"/>
      <c r="G117" s="359"/>
      <c r="H117" s="359"/>
      <c r="I117" s="375"/>
      <c r="J117" s="375"/>
      <c r="K117" s="359"/>
      <c r="L117" s="361">
        <f t="shared" si="9"/>
        <v>0</v>
      </c>
      <c r="M117" s="361">
        <f t="shared" si="10"/>
        <v>0</v>
      </c>
    </row>
    <row r="118" spans="1:13" ht="12.75">
      <c r="A118" s="119" t="s">
        <v>639</v>
      </c>
      <c r="B118" s="359">
        <v>1000</v>
      </c>
      <c r="C118" s="360"/>
      <c r="D118" s="362"/>
      <c r="E118" s="359"/>
      <c r="F118" s="359"/>
      <c r="G118" s="359"/>
      <c r="H118" s="359"/>
      <c r="I118" s="375"/>
      <c r="J118" s="375"/>
      <c r="K118" s="359"/>
      <c r="L118" s="361">
        <f>SUM(B118:K118)</f>
        <v>1000</v>
      </c>
      <c r="M118" s="361">
        <f>(L118-B118)</f>
        <v>0</v>
      </c>
    </row>
    <row r="119" spans="1:13" ht="12.75">
      <c r="A119" s="342" t="s">
        <v>642</v>
      </c>
      <c r="B119" s="376">
        <v>14250</v>
      </c>
      <c r="C119" s="377">
        <v>-3000</v>
      </c>
      <c r="D119" s="378"/>
      <c r="E119" s="376"/>
      <c r="F119" s="376"/>
      <c r="G119" s="376"/>
      <c r="H119" s="376"/>
      <c r="I119" s="387"/>
      <c r="J119" s="387"/>
      <c r="K119" s="376"/>
      <c r="L119" s="379">
        <f t="shared" si="9"/>
        <v>11250</v>
      </c>
      <c r="M119" s="379">
        <f t="shared" si="10"/>
        <v>-3000</v>
      </c>
    </row>
    <row r="120" spans="1:13" ht="12.75">
      <c r="A120" s="108"/>
      <c r="B120" s="109" t="s">
        <v>533</v>
      </c>
      <c r="C120" s="520" t="s">
        <v>910</v>
      </c>
      <c r="D120" s="521"/>
      <c r="E120" s="521"/>
      <c r="F120" s="521"/>
      <c r="G120" s="521"/>
      <c r="H120" s="521"/>
      <c r="I120" s="521"/>
      <c r="J120" s="348" t="s">
        <v>356</v>
      </c>
      <c r="K120" s="343" t="s">
        <v>911</v>
      </c>
      <c r="L120" s="109" t="s">
        <v>533</v>
      </c>
      <c r="M120" s="109" t="s">
        <v>494</v>
      </c>
    </row>
    <row r="121" spans="1:13" ht="12.75">
      <c r="A121" s="110" t="s">
        <v>898</v>
      </c>
      <c r="B121" s="110" t="s">
        <v>500</v>
      </c>
      <c r="C121" s="111" t="s">
        <v>912</v>
      </c>
      <c r="D121" s="112" t="s">
        <v>913</v>
      </c>
      <c r="E121" s="111" t="s">
        <v>914</v>
      </c>
      <c r="F121" s="111" t="s">
        <v>915</v>
      </c>
      <c r="G121" s="112" t="s">
        <v>916</v>
      </c>
      <c r="H121" s="111" t="s">
        <v>914</v>
      </c>
      <c r="I121" s="346" t="s">
        <v>917</v>
      </c>
      <c r="J121" s="111" t="s">
        <v>357</v>
      </c>
      <c r="K121" s="344"/>
      <c r="L121" s="110" t="s">
        <v>223</v>
      </c>
      <c r="M121" s="110" t="s">
        <v>918</v>
      </c>
    </row>
    <row r="122" spans="1:13" ht="12.75">
      <c r="A122" s="31"/>
      <c r="B122" s="31" t="s">
        <v>501</v>
      </c>
      <c r="C122" s="114"/>
      <c r="D122" s="114" t="s">
        <v>919</v>
      </c>
      <c r="E122" s="114" t="s">
        <v>919</v>
      </c>
      <c r="F122" s="114" t="s">
        <v>920</v>
      </c>
      <c r="G122" s="115" t="s">
        <v>921</v>
      </c>
      <c r="H122" s="114" t="s">
        <v>922</v>
      </c>
      <c r="I122" s="347" t="s">
        <v>501</v>
      </c>
      <c r="J122" s="114" t="s">
        <v>354</v>
      </c>
      <c r="K122" s="345"/>
      <c r="L122" s="116" t="s">
        <v>78</v>
      </c>
      <c r="M122" s="116" t="s">
        <v>497</v>
      </c>
    </row>
    <row r="123" spans="1:13" ht="12.75">
      <c r="A123" s="119" t="s">
        <v>296</v>
      </c>
      <c r="B123" s="359">
        <v>0</v>
      </c>
      <c r="C123" s="360"/>
      <c r="D123" s="360"/>
      <c r="E123" s="359"/>
      <c r="F123" s="359"/>
      <c r="G123" s="359"/>
      <c r="H123" s="359"/>
      <c r="I123" s="375"/>
      <c r="J123" s="375"/>
      <c r="K123" s="359"/>
      <c r="L123" s="361">
        <f>SUM(B123:K123)</f>
        <v>0</v>
      </c>
      <c r="M123" s="361">
        <f>(L123-B123)</f>
        <v>0</v>
      </c>
    </row>
    <row r="124" spans="1:13" ht="12.75">
      <c r="A124" s="119" t="s">
        <v>297</v>
      </c>
      <c r="B124" s="359">
        <v>800</v>
      </c>
      <c r="C124" s="360"/>
      <c r="D124" s="360"/>
      <c r="E124" s="359"/>
      <c r="F124" s="359"/>
      <c r="G124" s="359"/>
      <c r="H124" s="359"/>
      <c r="I124" s="375"/>
      <c r="J124" s="375"/>
      <c r="K124" s="359"/>
      <c r="L124" s="361">
        <f>SUM(B124:K124)</f>
        <v>800</v>
      </c>
      <c r="M124" s="361">
        <f>(L124-B124)</f>
        <v>0</v>
      </c>
    </row>
    <row r="125" spans="1:13" ht="12.75">
      <c r="A125" s="119" t="s">
        <v>643</v>
      </c>
      <c r="B125" s="359">
        <v>0</v>
      </c>
      <c r="C125" s="360"/>
      <c r="D125" s="360"/>
      <c r="E125" s="359"/>
      <c r="F125" s="359"/>
      <c r="G125" s="359"/>
      <c r="H125" s="359"/>
      <c r="I125" s="375"/>
      <c r="J125" s="375"/>
      <c r="K125" s="359"/>
      <c r="L125" s="361">
        <f aca="true" t="shared" si="11" ref="L125:L133">SUM(B125:K125)</f>
        <v>0</v>
      </c>
      <c r="M125" s="361">
        <f aca="true" t="shared" si="12" ref="M125:M133">(L125-B125)</f>
        <v>0</v>
      </c>
    </row>
    <row r="126" spans="1:13" ht="12.75">
      <c r="A126" s="119" t="s">
        <v>298</v>
      </c>
      <c r="B126" s="359">
        <v>0</v>
      </c>
      <c r="C126" s="360"/>
      <c r="D126" s="360"/>
      <c r="E126" s="359"/>
      <c r="F126" s="359"/>
      <c r="G126" s="359"/>
      <c r="H126" s="359"/>
      <c r="I126" s="375"/>
      <c r="J126" s="375"/>
      <c r="K126" s="359"/>
      <c r="L126" s="361">
        <f t="shared" si="11"/>
        <v>0</v>
      </c>
      <c r="M126" s="361">
        <f t="shared" si="12"/>
        <v>0</v>
      </c>
    </row>
    <row r="127" spans="1:13" ht="12.75">
      <c r="A127" s="119" t="s">
        <v>644</v>
      </c>
      <c r="B127" s="359">
        <v>4500</v>
      </c>
      <c r="C127" s="360"/>
      <c r="D127" s="360"/>
      <c r="E127" s="359">
        <v>-4000</v>
      </c>
      <c r="F127" s="359"/>
      <c r="G127" s="359"/>
      <c r="H127" s="359"/>
      <c r="I127" s="375"/>
      <c r="J127" s="375"/>
      <c r="K127" s="359"/>
      <c r="L127" s="361">
        <f t="shared" si="11"/>
        <v>500</v>
      </c>
      <c r="M127" s="361">
        <f t="shared" si="12"/>
        <v>-4000</v>
      </c>
    </row>
    <row r="128" spans="1:13" ht="12.75">
      <c r="A128" s="119" t="s">
        <v>645</v>
      </c>
      <c r="B128" s="359">
        <v>6000</v>
      </c>
      <c r="C128" s="360">
        <v>-6000</v>
      </c>
      <c r="D128" s="360"/>
      <c r="E128" s="359"/>
      <c r="F128" s="359"/>
      <c r="G128" s="359"/>
      <c r="H128" s="359"/>
      <c r="I128" s="375"/>
      <c r="J128" s="375"/>
      <c r="K128" s="359"/>
      <c r="L128" s="361">
        <f t="shared" si="11"/>
        <v>0</v>
      </c>
      <c r="M128" s="361">
        <f t="shared" si="12"/>
        <v>-6000</v>
      </c>
    </row>
    <row r="129" spans="1:13" ht="12.75">
      <c r="A129" s="119" t="s">
        <v>299</v>
      </c>
      <c r="B129" s="359">
        <v>0</v>
      </c>
      <c r="C129" s="360"/>
      <c r="D129" s="360"/>
      <c r="E129" s="359"/>
      <c r="F129" s="359"/>
      <c r="G129" s="359"/>
      <c r="H129" s="359"/>
      <c r="I129" s="375"/>
      <c r="J129" s="375"/>
      <c r="K129" s="359"/>
      <c r="L129" s="361">
        <f t="shared" si="11"/>
        <v>0</v>
      </c>
      <c r="M129" s="361">
        <f t="shared" si="12"/>
        <v>0</v>
      </c>
    </row>
    <row r="130" spans="1:13" ht="12.75">
      <c r="A130" s="119" t="s">
        <v>646</v>
      </c>
      <c r="B130" s="359">
        <v>850</v>
      </c>
      <c r="C130" s="360"/>
      <c r="D130" s="360"/>
      <c r="E130" s="359"/>
      <c r="F130" s="359"/>
      <c r="G130" s="359"/>
      <c r="H130" s="359"/>
      <c r="I130" s="375"/>
      <c r="J130" s="375"/>
      <c r="K130" s="359"/>
      <c r="L130" s="361">
        <f t="shared" si="11"/>
        <v>850</v>
      </c>
      <c r="M130" s="361">
        <f t="shared" si="12"/>
        <v>0</v>
      </c>
    </row>
    <row r="131" spans="1:13" ht="12.75">
      <c r="A131" s="119" t="s">
        <v>647</v>
      </c>
      <c r="B131" s="359">
        <v>0</v>
      </c>
      <c r="C131" s="360"/>
      <c r="D131" s="360"/>
      <c r="E131" s="359"/>
      <c r="F131" s="359"/>
      <c r="G131" s="359"/>
      <c r="H131" s="359"/>
      <c r="I131" s="375"/>
      <c r="J131" s="375"/>
      <c r="K131" s="359"/>
      <c r="L131" s="361">
        <f t="shared" si="11"/>
        <v>0</v>
      </c>
      <c r="M131" s="361">
        <f t="shared" si="12"/>
        <v>0</v>
      </c>
    </row>
    <row r="132" spans="1:13" ht="12.75">
      <c r="A132" s="119" t="s">
        <v>648</v>
      </c>
      <c r="B132" s="359">
        <v>2000</v>
      </c>
      <c r="C132" s="360"/>
      <c r="D132" s="360"/>
      <c r="E132" s="359"/>
      <c r="F132" s="359"/>
      <c r="G132" s="359"/>
      <c r="H132" s="359"/>
      <c r="I132" s="375"/>
      <c r="J132" s="375">
        <v>500</v>
      </c>
      <c r="K132" s="359"/>
      <c r="L132" s="361">
        <f>SUM(B132:K132)</f>
        <v>2500</v>
      </c>
      <c r="M132" s="361">
        <f>(L132-B132)</f>
        <v>500</v>
      </c>
    </row>
    <row r="133" spans="1:13" ht="12.75">
      <c r="A133" s="119" t="s">
        <v>680</v>
      </c>
      <c r="B133" s="359">
        <v>0</v>
      </c>
      <c r="C133" s="360"/>
      <c r="D133" s="360"/>
      <c r="E133" s="359"/>
      <c r="F133" s="359"/>
      <c r="G133" s="359"/>
      <c r="H133" s="359"/>
      <c r="I133" s="375"/>
      <c r="J133" s="375"/>
      <c r="K133" s="359"/>
      <c r="L133" s="361">
        <f t="shared" si="11"/>
        <v>0</v>
      </c>
      <c r="M133" s="361">
        <f t="shared" si="12"/>
        <v>0</v>
      </c>
    </row>
    <row r="134" spans="1:13" ht="12.75">
      <c r="A134" s="312" t="s">
        <v>300</v>
      </c>
      <c r="B134" s="388">
        <v>0</v>
      </c>
      <c r="C134" s="389"/>
      <c r="D134" s="389"/>
      <c r="E134" s="388"/>
      <c r="F134" s="388"/>
      <c r="G134" s="388"/>
      <c r="H134" s="388"/>
      <c r="I134" s="390"/>
      <c r="J134" s="390"/>
      <c r="K134" s="388"/>
      <c r="L134" s="361">
        <f>SUM(B134:K134)</f>
        <v>0</v>
      </c>
      <c r="M134" s="361">
        <f>(L134-B134)</f>
        <v>0</v>
      </c>
    </row>
    <row r="135" spans="1:13" ht="12.75">
      <c r="A135" s="312" t="s">
        <v>301</v>
      </c>
      <c r="B135" s="388">
        <v>0</v>
      </c>
      <c r="C135" s="389"/>
      <c r="D135" s="389"/>
      <c r="E135" s="388"/>
      <c r="F135" s="388"/>
      <c r="G135" s="388"/>
      <c r="H135" s="388"/>
      <c r="I135" s="390"/>
      <c r="J135" s="390"/>
      <c r="K135" s="388"/>
      <c r="L135" s="391">
        <f>SUM(B135:K135)</f>
        <v>0</v>
      </c>
      <c r="M135" s="361">
        <f>(L135-B135)</f>
        <v>0</v>
      </c>
    </row>
    <row r="136" spans="1:13" ht="12.75">
      <c r="A136" s="312" t="s">
        <v>303</v>
      </c>
      <c r="B136" s="388">
        <v>173</v>
      </c>
      <c r="C136" s="389"/>
      <c r="D136" s="389"/>
      <c r="E136" s="388">
        <v>300</v>
      </c>
      <c r="F136" s="388"/>
      <c r="G136" s="388"/>
      <c r="H136" s="388"/>
      <c r="I136" s="390"/>
      <c r="J136" s="390"/>
      <c r="K136" s="388"/>
      <c r="L136" s="391">
        <f>SUM(B136:K136)</f>
        <v>473</v>
      </c>
      <c r="M136" s="361">
        <f>(L136-B136)</f>
        <v>300</v>
      </c>
    </row>
    <row r="137" spans="1:13" ht="12.75">
      <c r="A137" s="312" t="s">
        <v>304</v>
      </c>
      <c r="B137" s="388">
        <v>7365</v>
      </c>
      <c r="C137" s="389">
        <v>-7365</v>
      </c>
      <c r="D137" s="389"/>
      <c r="E137" s="388"/>
      <c r="F137" s="388"/>
      <c r="G137" s="388"/>
      <c r="H137" s="388"/>
      <c r="I137" s="390"/>
      <c r="J137" s="390"/>
      <c r="K137" s="388"/>
      <c r="L137" s="391">
        <f>SUM(B137:K137)</f>
        <v>0</v>
      </c>
      <c r="M137" s="361">
        <f>(L137-B137)</f>
        <v>-7365</v>
      </c>
    </row>
    <row r="138" spans="1:13" ht="12.75">
      <c r="A138" s="312" t="s">
        <v>305</v>
      </c>
      <c r="B138" s="388">
        <v>340</v>
      </c>
      <c r="C138" s="389"/>
      <c r="D138" s="389"/>
      <c r="E138" s="388"/>
      <c r="F138" s="388"/>
      <c r="G138" s="388"/>
      <c r="H138" s="388"/>
      <c r="I138" s="390"/>
      <c r="J138" s="390"/>
      <c r="K138" s="388"/>
      <c r="L138" s="391">
        <f>SUM(B138:K138)</f>
        <v>340</v>
      </c>
      <c r="M138" s="361">
        <f>(L138-B138)</f>
        <v>0</v>
      </c>
    </row>
    <row r="139" spans="1:13" ht="12.75">
      <c r="A139" s="312" t="s">
        <v>306</v>
      </c>
      <c r="B139" s="388">
        <v>1600</v>
      </c>
      <c r="C139" s="389"/>
      <c r="D139" s="389"/>
      <c r="E139" s="388">
        <v>-1600</v>
      </c>
      <c r="F139" s="388"/>
      <c r="G139" s="388"/>
      <c r="H139" s="388"/>
      <c r="I139" s="390"/>
      <c r="J139" s="390"/>
      <c r="K139" s="388"/>
      <c r="L139" s="391">
        <f aca="true" t="shared" si="13" ref="L139:L148">SUM(B139:K139)</f>
        <v>0</v>
      </c>
      <c r="M139" s="361">
        <f aca="true" t="shared" si="14" ref="M139:M148">(L139-B139)</f>
        <v>-1600</v>
      </c>
    </row>
    <row r="140" spans="1:13" ht="12.75">
      <c r="A140" s="119" t="s">
        <v>307</v>
      </c>
      <c r="B140" s="359">
        <v>4338</v>
      </c>
      <c r="C140" s="360"/>
      <c r="D140" s="362"/>
      <c r="E140" s="359"/>
      <c r="F140" s="359"/>
      <c r="G140" s="359"/>
      <c r="H140" s="359"/>
      <c r="I140" s="375"/>
      <c r="J140" s="375"/>
      <c r="K140" s="359"/>
      <c r="L140" s="361">
        <f t="shared" si="13"/>
        <v>4338</v>
      </c>
      <c r="M140" s="361">
        <f t="shared" si="14"/>
        <v>0</v>
      </c>
    </row>
    <row r="141" spans="1:13" ht="12.75">
      <c r="A141" s="119" t="s">
        <v>308</v>
      </c>
      <c r="B141" s="359">
        <v>1781</v>
      </c>
      <c r="C141" s="360"/>
      <c r="D141" s="360"/>
      <c r="E141" s="359"/>
      <c r="F141" s="359"/>
      <c r="G141" s="359"/>
      <c r="H141" s="359"/>
      <c r="I141" s="375"/>
      <c r="J141" s="375"/>
      <c r="K141" s="359"/>
      <c r="L141" s="392">
        <f t="shared" si="13"/>
        <v>1781</v>
      </c>
      <c r="M141" s="361">
        <f t="shared" si="14"/>
        <v>0</v>
      </c>
    </row>
    <row r="142" spans="1:13" ht="12.75">
      <c r="A142" s="119" t="s">
        <v>309</v>
      </c>
      <c r="B142" s="359">
        <v>0</v>
      </c>
      <c r="C142" s="360"/>
      <c r="D142" s="360"/>
      <c r="E142" s="359"/>
      <c r="F142" s="359"/>
      <c r="G142" s="359"/>
      <c r="H142" s="359"/>
      <c r="I142" s="375"/>
      <c r="J142" s="375"/>
      <c r="K142" s="359"/>
      <c r="L142" s="392">
        <f t="shared" si="13"/>
        <v>0</v>
      </c>
      <c r="M142" s="361">
        <f t="shared" si="14"/>
        <v>0</v>
      </c>
    </row>
    <row r="143" spans="1:13" ht="12.75">
      <c r="A143" s="119" t="s">
        <v>310</v>
      </c>
      <c r="B143" s="359">
        <v>3965</v>
      </c>
      <c r="C143" s="360">
        <v>-2398</v>
      </c>
      <c r="D143" s="362">
        <f>'[1]célt.a.'!BR132</f>
        <v>0</v>
      </c>
      <c r="E143" s="359"/>
      <c r="F143" s="359"/>
      <c r="G143" s="359"/>
      <c r="H143" s="359"/>
      <c r="I143" s="375"/>
      <c r="J143" s="375"/>
      <c r="K143" s="359">
        <v>-1567</v>
      </c>
      <c r="L143" s="392">
        <f t="shared" si="13"/>
        <v>0</v>
      </c>
      <c r="M143" s="361">
        <f t="shared" si="14"/>
        <v>-3965</v>
      </c>
    </row>
    <row r="144" spans="1:13" ht="12.75">
      <c r="A144" s="119" t="s">
        <v>362</v>
      </c>
      <c r="B144" s="393">
        <v>700</v>
      </c>
      <c r="C144" s="360">
        <v>-161</v>
      </c>
      <c r="D144" s="362"/>
      <c r="E144" s="359"/>
      <c r="F144" s="359"/>
      <c r="G144" s="359"/>
      <c r="H144" s="359"/>
      <c r="I144" s="375"/>
      <c r="J144" s="375"/>
      <c r="K144" s="359">
        <v>-539</v>
      </c>
      <c r="L144" s="392">
        <f t="shared" si="13"/>
        <v>0</v>
      </c>
      <c r="M144" s="361">
        <f t="shared" si="14"/>
        <v>-700</v>
      </c>
    </row>
    <row r="145" spans="1:13" ht="12.75">
      <c r="A145" s="119" t="s">
        <v>363</v>
      </c>
      <c r="B145" s="393">
        <v>2000</v>
      </c>
      <c r="C145" s="360"/>
      <c r="D145" s="362"/>
      <c r="E145" s="359"/>
      <c r="F145" s="359"/>
      <c r="G145" s="359"/>
      <c r="H145" s="359"/>
      <c r="I145" s="375"/>
      <c r="J145" s="375"/>
      <c r="K145" s="359"/>
      <c r="L145" s="392">
        <f t="shared" si="13"/>
        <v>2000</v>
      </c>
      <c r="M145" s="361">
        <f t="shared" si="14"/>
        <v>0</v>
      </c>
    </row>
    <row r="146" spans="1:13" ht="12.75">
      <c r="A146" s="119" t="s">
        <v>364</v>
      </c>
      <c r="B146" s="393">
        <v>0</v>
      </c>
      <c r="C146" s="360"/>
      <c r="D146" s="362"/>
      <c r="E146" s="359"/>
      <c r="F146" s="359"/>
      <c r="G146" s="359"/>
      <c r="H146" s="359"/>
      <c r="I146" s="375"/>
      <c r="J146" s="375"/>
      <c r="K146" s="359"/>
      <c r="L146" s="392">
        <f t="shared" si="13"/>
        <v>0</v>
      </c>
      <c r="M146" s="361">
        <f t="shared" si="14"/>
        <v>0</v>
      </c>
    </row>
    <row r="147" spans="1:13" ht="12.75">
      <c r="A147" s="92" t="s">
        <v>365</v>
      </c>
      <c r="B147" s="393">
        <v>0</v>
      </c>
      <c r="C147" s="360"/>
      <c r="D147" s="362"/>
      <c r="E147" s="359"/>
      <c r="F147" s="359"/>
      <c r="G147" s="359"/>
      <c r="H147" s="359"/>
      <c r="I147" s="375"/>
      <c r="J147" s="375"/>
      <c r="K147" s="359"/>
      <c r="L147" s="392">
        <f t="shared" si="13"/>
        <v>0</v>
      </c>
      <c r="M147" s="361">
        <f t="shared" si="14"/>
        <v>0</v>
      </c>
    </row>
    <row r="148" spans="1:13" ht="12.75">
      <c r="A148" s="92" t="s">
        <v>366</v>
      </c>
      <c r="B148" s="359">
        <v>1200</v>
      </c>
      <c r="C148" s="360"/>
      <c r="D148" s="360"/>
      <c r="E148" s="359"/>
      <c r="F148" s="359"/>
      <c r="G148" s="359"/>
      <c r="H148" s="359"/>
      <c r="I148" s="375"/>
      <c r="J148" s="375"/>
      <c r="K148" s="359">
        <v>252</v>
      </c>
      <c r="L148" s="392">
        <f t="shared" si="13"/>
        <v>1452</v>
      </c>
      <c r="M148" s="361">
        <f t="shared" si="14"/>
        <v>252</v>
      </c>
    </row>
    <row r="149" spans="1:13" ht="12.75">
      <c r="A149" s="92" t="s">
        <v>361</v>
      </c>
      <c r="B149" s="359">
        <v>5879</v>
      </c>
      <c r="C149" s="360"/>
      <c r="D149" s="360"/>
      <c r="E149" s="359"/>
      <c r="F149" s="359"/>
      <c r="G149" s="359"/>
      <c r="H149" s="359"/>
      <c r="I149" s="375"/>
      <c r="J149" s="375"/>
      <c r="K149" s="359"/>
      <c r="L149" s="392">
        <f aca="true" t="shared" si="15" ref="L149:L154">SUM(B149:K149)</f>
        <v>5879</v>
      </c>
      <c r="M149" s="361">
        <f aca="true" t="shared" si="16" ref="M149:M154">(L149-B149)</f>
        <v>0</v>
      </c>
    </row>
    <row r="150" spans="1:13" ht="12.75">
      <c r="A150" s="92" t="s">
        <v>766</v>
      </c>
      <c r="B150" s="359">
        <v>668</v>
      </c>
      <c r="C150" s="360"/>
      <c r="D150" s="360"/>
      <c r="E150" s="359"/>
      <c r="F150" s="359"/>
      <c r="G150" s="359"/>
      <c r="H150" s="359"/>
      <c r="I150" s="375"/>
      <c r="J150" s="375"/>
      <c r="K150" s="359"/>
      <c r="L150" s="392">
        <f t="shared" si="15"/>
        <v>668</v>
      </c>
      <c r="M150" s="361">
        <f t="shared" si="16"/>
        <v>0</v>
      </c>
    </row>
    <row r="151" spans="1:13" ht="12.75">
      <c r="A151" s="92" t="s">
        <v>593</v>
      </c>
      <c r="B151" s="359">
        <v>1700</v>
      </c>
      <c r="C151" s="360"/>
      <c r="D151" s="360"/>
      <c r="E151" s="359"/>
      <c r="F151" s="359"/>
      <c r="G151" s="359"/>
      <c r="H151" s="359"/>
      <c r="I151" s="375"/>
      <c r="J151" s="375">
        <v>450</v>
      </c>
      <c r="K151" s="359"/>
      <c r="L151" s="392">
        <f t="shared" si="15"/>
        <v>2150</v>
      </c>
      <c r="M151" s="361">
        <f t="shared" si="16"/>
        <v>450</v>
      </c>
    </row>
    <row r="152" spans="1:13" ht="12.75">
      <c r="A152" s="170" t="s">
        <v>344</v>
      </c>
      <c r="B152" s="359">
        <v>471</v>
      </c>
      <c r="C152" s="360"/>
      <c r="D152" s="360"/>
      <c r="E152" s="359"/>
      <c r="F152" s="359"/>
      <c r="G152" s="359"/>
      <c r="H152" s="359"/>
      <c r="I152" s="375"/>
      <c r="J152" s="375"/>
      <c r="K152" s="359"/>
      <c r="L152" s="392">
        <f t="shared" si="15"/>
        <v>471</v>
      </c>
      <c r="M152" s="361">
        <f t="shared" si="16"/>
        <v>0</v>
      </c>
    </row>
    <row r="153" spans="1:13" ht="12.75">
      <c r="A153" s="170" t="s">
        <v>345</v>
      </c>
      <c r="B153" s="359">
        <v>405</v>
      </c>
      <c r="C153" s="360">
        <v>-405</v>
      </c>
      <c r="D153" s="360"/>
      <c r="E153" s="359"/>
      <c r="F153" s="359"/>
      <c r="G153" s="359"/>
      <c r="H153" s="359"/>
      <c r="I153" s="375"/>
      <c r="J153" s="375"/>
      <c r="K153" s="359"/>
      <c r="L153" s="392">
        <f t="shared" si="15"/>
        <v>0</v>
      </c>
      <c r="M153" s="361">
        <f t="shared" si="16"/>
        <v>-405</v>
      </c>
    </row>
    <row r="154" spans="1:13" ht="12.75">
      <c r="A154" s="80" t="s">
        <v>228</v>
      </c>
      <c r="B154" s="359">
        <v>6640</v>
      </c>
      <c r="C154" s="360">
        <v>-1384</v>
      </c>
      <c r="D154" s="360"/>
      <c r="E154" s="359"/>
      <c r="F154" s="359"/>
      <c r="G154" s="359"/>
      <c r="H154" s="359"/>
      <c r="I154" s="375"/>
      <c r="J154" s="375"/>
      <c r="K154" s="359"/>
      <c r="L154" s="392">
        <f t="shared" si="15"/>
        <v>5256</v>
      </c>
      <c r="M154" s="361">
        <f t="shared" si="16"/>
        <v>-1384</v>
      </c>
    </row>
    <row r="155" spans="1:13" ht="12.75">
      <c r="A155" s="80" t="s">
        <v>718</v>
      </c>
      <c r="B155" s="359">
        <v>0</v>
      </c>
      <c r="C155" s="360"/>
      <c r="D155" s="360"/>
      <c r="E155" s="359"/>
      <c r="F155" s="359"/>
      <c r="G155" s="359"/>
      <c r="H155" s="359"/>
      <c r="I155" s="375"/>
      <c r="J155" s="375">
        <v>500</v>
      </c>
      <c r="K155" s="359"/>
      <c r="L155" s="392">
        <f>SUM(B155:K155)</f>
        <v>500</v>
      </c>
      <c r="M155" s="361">
        <f>(L155-B155)</f>
        <v>500</v>
      </c>
    </row>
    <row r="156" spans="1:13" ht="12.75">
      <c r="A156" s="106"/>
      <c r="B156" s="376"/>
      <c r="C156" s="377"/>
      <c r="D156" s="377"/>
      <c r="E156" s="376"/>
      <c r="F156" s="376"/>
      <c r="G156" s="376"/>
      <c r="H156" s="376"/>
      <c r="I156" s="387"/>
      <c r="J156" s="387"/>
      <c r="K156" s="376"/>
      <c r="L156" s="394"/>
      <c r="M156" s="379"/>
    </row>
    <row r="157" spans="1:13" ht="12.75">
      <c r="A157" s="108"/>
      <c r="B157" s="109" t="s">
        <v>533</v>
      </c>
      <c r="C157" s="520" t="s">
        <v>910</v>
      </c>
      <c r="D157" s="521"/>
      <c r="E157" s="521"/>
      <c r="F157" s="521"/>
      <c r="G157" s="521"/>
      <c r="H157" s="521"/>
      <c r="I157" s="521"/>
      <c r="J157" s="348" t="s">
        <v>356</v>
      </c>
      <c r="K157" s="343" t="s">
        <v>911</v>
      </c>
      <c r="L157" s="109" t="s">
        <v>533</v>
      </c>
      <c r="M157" s="109" t="s">
        <v>494</v>
      </c>
    </row>
    <row r="158" spans="1:13" ht="12.75">
      <c r="A158" s="110" t="s">
        <v>898</v>
      </c>
      <c r="B158" s="110" t="s">
        <v>500</v>
      </c>
      <c r="C158" s="111" t="s">
        <v>912</v>
      </c>
      <c r="D158" s="112" t="s">
        <v>913</v>
      </c>
      <c r="E158" s="111" t="s">
        <v>914</v>
      </c>
      <c r="F158" s="111" t="s">
        <v>915</v>
      </c>
      <c r="G158" s="112" t="s">
        <v>916</v>
      </c>
      <c r="H158" s="111" t="s">
        <v>914</v>
      </c>
      <c r="I158" s="346" t="s">
        <v>917</v>
      </c>
      <c r="J158" s="111" t="s">
        <v>357</v>
      </c>
      <c r="K158" s="344"/>
      <c r="L158" s="110" t="s">
        <v>223</v>
      </c>
      <c r="M158" s="110" t="s">
        <v>918</v>
      </c>
    </row>
    <row r="159" spans="1:13" ht="12.75">
      <c r="A159" s="31"/>
      <c r="B159" s="31" t="s">
        <v>501</v>
      </c>
      <c r="C159" s="114"/>
      <c r="D159" s="114" t="s">
        <v>919</v>
      </c>
      <c r="E159" s="114" t="s">
        <v>919</v>
      </c>
      <c r="F159" s="114" t="s">
        <v>920</v>
      </c>
      <c r="G159" s="115" t="s">
        <v>921</v>
      </c>
      <c r="H159" s="114" t="s">
        <v>922</v>
      </c>
      <c r="I159" s="347" t="s">
        <v>501</v>
      </c>
      <c r="J159" s="114" t="s">
        <v>354</v>
      </c>
      <c r="K159" s="345"/>
      <c r="L159" s="116" t="s">
        <v>78</v>
      </c>
      <c r="M159" s="116" t="s">
        <v>497</v>
      </c>
    </row>
    <row r="160" spans="1:13" ht="12.75">
      <c r="A160" s="314"/>
      <c r="B160" s="314"/>
      <c r="C160" s="333"/>
      <c r="D160" s="333"/>
      <c r="E160" s="333"/>
      <c r="F160" s="333"/>
      <c r="G160" s="334"/>
      <c r="H160" s="333"/>
      <c r="I160" s="334"/>
      <c r="J160" s="334"/>
      <c r="K160" s="333"/>
      <c r="L160" s="110"/>
      <c r="M160" s="110"/>
    </row>
    <row r="161" spans="1:13" ht="12.75">
      <c r="A161" s="314"/>
      <c r="B161" s="368"/>
      <c r="C161" s="395"/>
      <c r="D161" s="395"/>
      <c r="E161" s="395"/>
      <c r="F161" s="395"/>
      <c r="G161" s="396"/>
      <c r="H161" s="395"/>
      <c r="I161" s="396"/>
      <c r="J161" s="396"/>
      <c r="K161" s="395"/>
      <c r="L161" s="397"/>
      <c r="M161" s="397"/>
    </row>
    <row r="162" spans="1:13" ht="12.75">
      <c r="A162" s="335" t="s">
        <v>367</v>
      </c>
      <c r="B162" s="365"/>
      <c r="C162" s="368"/>
      <c r="D162" s="368"/>
      <c r="E162" s="365"/>
      <c r="F162" s="365"/>
      <c r="G162" s="365"/>
      <c r="H162" s="365"/>
      <c r="I162" s="398"/>
      <c r="J162" s="398"/>
      <c r="K162" s="365"/>
      <c r="L162" s="361"/>
      <c r="M162" s="361"/>
    </row>
    <row r="163" spans="1:13" ht="12.75">
      <c r="A163" s="119" t="s">
        <v>650</v>
      </c>
      <c r="B163" s="365">
        <v>0</v>
      </c>
      <c r="C163" s="368"/>
      <c r="D163" s="368"/>
      <c r="E163" s="365"/>
      <c r="F163" s="365"/>
      <c r="G163" s="365"/>
      <c r="H163" s="365"/>
      <c r="I163" s="398"/>
      <c r="J163" s="398"/>
      <c r="K163" s="365"/>
      <c r="L163" s="361">
        <f>SUM(B163:K163)</f>
        <v>0</v>
      </c>
      <c r="M163" s="361">
        <f>(L163-B163)</f>
        <v>0</v>
      </c>
    </row>
    <row r="164" spans="1:13" ht="12.75">
      <c r="A164" s="119" t="s">
        <v>651</v>
      </c>
      <c r="B164" s="359">
        <v>0</v>
      </c>
      <c r="C164" s="360"/>
      <c r="D164" s="360"/>
      <c r="E164" s="359"/>
      <c r="F164" s="359"/>
      <c r="G164" s="359"/>
      <c r="H164" s="359"/>
      <c r="I164" s="375"/>
      <c r="J164" s="375"/>
      <c r="K164" s="359"/>
      <c r="L164" s="361">
        <f>SUM(B164:K164)</f>
        <v>0</v>
      </c>
      <c r="M164" s="361">
        <f>(L164-B164)</f>
        <v>0</v>
      </c>
    </row>
    <row r="165" spans="1:13" ht="12.75">
      <c r="A165" s="119" t="s">
        <v>649</v>
      </c>
      <c r="B165" s="359">
        <v>0</v>
      </c>
      <c r="C165" s="360"/>
      <c r="D165" s="360"/>
      <c r="E165" s="359"/>
      <c r="F165" s="359"/>
      <c r="G165" s="359"/>
      <c r="H165" s="359"/>
      <c r="I165" s="375"/>
      <c r="J165" s="375"/>
      <c r="K165" s="359"/>
      <c r="L165" s="361">
        <f>SUM(B165:K165)</f>
        <v>0</v>
      </c>
      <c r="M165" s="361">
        <f>(L165-B165)</f>
        <v>0</v>
      </c>
    </row>
    <row r="166" spans="1:13" ht="12.75">
      <c r="A166" s="119" t="s">
        <v>368</v>
      </c>
      <c r="B166" s="359">
        <v>0</v>
      </c>
      <c r="C166" s="360"/>
      <c r="D166" s="360"/>
      <c r="E166" s="359"/>
      <c r="F166" s="359"/>
      <c r="G166" s="359"/>
      <c r="H166" s="359"/>
      <c r="I166" s="375"/>
      <c r="J166" s="375"/>
      <c r="K166" s="359"/>
      <c r="L166" s="361">
        <f aca="true" t="shared" si="17" ref="L166:L180">SUM(B166:K166)</f>
        <v>0</v>
      </c>
      <c r="M166" s="361">
        <f aca="true" t="shared" si="18" ref="M166:M180">(L166-B166)</f>
        <v>0</v>
      </c>
    </row>
    <row r="167" spans="1:13" ht="12.75">
      <c r="A167" s="118" t="s">
        <v>652</v>
      </c>
      <c r="B167" s="359"/>
      <c r="C167" s="360"/>
      <c r="D167" s="360"/>
      <c r="E167" s="359"/>
      <c r="F167" s="359"/>
      <c r="G167" s="359"/>
      <c r="H167" s="359"/>
      <c r="I167" s="375"/>
      <c r="J167" s="375"/>
      <c r="K167" s="359"/>
      <c r="L167" s="361"/>
      <c r="M167" s="361"/>
    </row>
    <row r="168" spans="1:13" ht="12.75">
      <c r="A168" s="119" t="s">
        <v>653</v>
      </c>
      <c r="B168" s="359">
        <v>0</v>
      </c>
      <c r="C168" s="360"/>
      <c r="D168" s="360"/>
      <c r="E168" s="359"/>
      <c r="F168" s="359"/>
      <c r="G168" s="359"/>
      <c r="H168" s="359"/>
      <c r="I168" s="375"/>
      <c r="J168" s="375"/>
      <c r="K168" s="359"/>
      <c r="L168" s="361">
        <f>SUM(B168:K168)</f>
        <v>0</v>
      </c>
      <c r="M168" s="361">
        <f>(L168-B168)</f>
        <v>0</v>
      </c>
    </row>
    <row r="169" spans="1:13" ht="12.75">
      <c r="A169" s="119" t="s">
        <v>654</v>
      </c>
      <c r="B169" s="359">
        <v>0</v>
      </c>
      <c r="C169" s="360"/>
      <c r="D169" s="360"/>
      <c r="E169" s="359"/>
      <c r="F169" s="359"/>
      <c r="G169" s="359"/>
      <c r="H169" s="359"/>
      <c r="I169" s="375"/>
      <c r="J169" s="375"/>
      <c r="K169" s="359"/>
      <c r="L169" s="361">
        <f>SUM(B169:K169)</f>
        <v>0</v>
      </c>
      <c r="M169" s="361">
        <f>(L169-B169)</f>
        <v>0</v>
      </c>
    </row>
    <row r="170" spans="1:13" ht="12.75">
      <c r="A170" s="119" t="s">
        <v>655</v>
      </c>
      <c r="B170" s="359">
        <v>0</v>
      </c>
      <c r="C170" s="360"/>
      <c r="D170" s="360"/>
      <c r="E170" s="359"/>
      <c r="F170" s="359"/>
      <c r="G170" s="359"/>
      <c r="H170" s="359"/>
      <c r="I170" s="375"/>
      <c r="J170" s="375"/>
      <c r="K170" s="359"/>
      <c r="L170" s="361">
        <f>SUM(B170:K170)</f>
        <v>0</v>
      </c>
      <c r="M170" s="361">
        <f>(L170-B170)</f>
        <v>0</v>
      </c>
    </row>
    <row r="171" spans="1:13" ht="12.75">
      <c r="A171" s="119" t="s">
        <v>369</v>
      </c>
      <c r="B171" s="359">
        <v>0</v>
      </c>
      <c r="C171" s="360"/>
      <c r="D171" s="360"/>
      <c r="E171" s="359"/>
      <c r="F171" s="359"/>
      <c r="G171" s="359"/>
      <c r="H171" s="359"/>
      <c r="I171" s="375"/>
      <c r="J171" s="375"/>
      <c r="K171" s="359"/>
      <c r="L171" s="361">
        <f t="shared" si="17"/>
        <v>0</v>
      </c>
      <c r="M171" s="361">
        <f t="shared" si="18"/>
        <v>0</v>
      </c>
    </row>
    <row r="172" spans="1:13" ht="12.75">
      <c r="A172" s="119" t="s">
        <v>370</v>
      </c>
      <c r="B172" s="359">
        <v>0</v>
      </c>
      <c r="C172" s="360"/>
      <c r="D172" s="360"/>
      <c r="E172" s="359"/>
      <c r="F172" s="359"/>
      <c r="G172" s="359"/>
      <c r="H172" s="359"/>
      <c r="I172" s="375"/>
      <c r="J172" s="375"/>
      <c r="K172" s="359"/>
      <c r="L172" s="361">
        <f t="shared" si="17"/>
        <v>0</v>
      </c>
      <c r="M172" s="361">
        <f t="shared" si="18"/>
        <v>0</v>
      </c>
    </row>
    <row r="173" spans="1:13" ht="12.75">
      <c r="A173" s="119" t="s">
        <v>371</v>
      </c>
      <c r="B173" s="359">
        <v>0</v>
      </c>
      <c r="C173" s="360"/>
      <c r="D173" s="360"/>
      <c r="E173" s="359"/>
      <c r="F173" s="359"/>
      <c r="G173" s="359"/>
      <c r="H173" s="359"/>
      <c r="I173" s="375"/>
      <c r="J173" s="375"/>
      <c r="K173" s="359"/>
      <c r="L173" s="361">
        <f t="shared" si="17"/>
        <v>0</v>
      </c>
      <c r="M173" s="361">
        <f t="shared" si="18"/>
        <v>0</v>
      </c>
    </row>
    <row r="174" spans="1:13" ht="12.75">
      <c r="A174" s="119" t="s">
        <v>632</v>
      </c>
      <c r="B174" s="359">
        <v>0</v>
      </c>
      <c r="C174" s="360"/>
      <c r="D174" s="360"/>
      <c r="E174" s="359"/>
      <c r="F174" s="359"/>
      <c r="G174" s="359"/>
      <c r="H174" s="359"/>
      <c r="I174" s="375"/>
      <c r="J174" s="375"/>
      <c r="K174" s="359"/>
      <c r="L174" s="361">
        <f t="shared" si="17"/>
        <v>0</v>
      </c>
      <c r="M174" s="361">
        <f t="shared" si="18"/>
        <v>0</v>
      </c>
    </row>
    <row r="175" spans="1:13" ht="12.75">
      <c r="A175" s="119" t="s">
        <v>372</v>
      </c>
      <c r="B175" s="359">
        <v>0</v>
      </c>
      <c r="C175" s="360"/>
      <c r="D175" s="362">
        <f>'[1]célt.ei.'!$D$174</f>
        <v>0</v>
      </c>
      <c r="E175" s="359"/>
      <c r="F175" s="359"/>
      <c r="G175" s="359"/>
      <c r="H175" s="359"/>
      <c r="I175" s="375"/>
      <c r="J175" s="375"/>
      <c r="K175" s="359"/>
      <c r="L175" s="361">
        <f t="shared" si="17"/>
        <v>0</v>
      </c>
      <c r="M175" s="361">
        <f t="shared" si="18"/>
        <v>0</v>
      </c>
    </row>
    <row r="176" spans="1:13" ht="12.75">
      <c r="A176" s="119" t="s">
        <v>687</v>
      </c>
      <c r="B176" s="359">
        <v>5892</v>
      </c>
      <c r="C176" s="360"/>
      <c r="D176" s="360"/>
      <c r="E176" s="359">
        <v>-893</v>
      </c>
      <c r="F176" s="359"/>
      <c r="G176" s="359"/>
      <c r="H176" s="359"/>
      <c r="I176" s="375">
        <v>-4999</v>
      </c>
      <c r="J176" s="375"/>
      <c r="K176" s="359"/>
      <c r="L176" s="361">
        <f t="shared" si="17"/>
        <v>0</v>
      </c>
      <c r="M176" s="361">
        <f t="shared" si="18"/>
        <v>-5892</v>
      </c>
    </row>
    <row r="177" spans="1:13" ht="12.75">
      <c r="A177" s="119" t="s">
        <v>373</v>
      </c>
      <c r="B177" s="359">
        <v>0</v>
      </c>
      <c r="C177" s="360"/>
      <c r="D177" s="362">
        <f>'[1]célt.ei.'!$D$176</f>
        <v>0</v>
      </c>
      <c r="E177" s="359"/>
      <c r="F177" s="359"/>
      <c r="G177" s="359"/>
      <c r="H177" s="359"/>
      <c r="I177" s="375"/>
      <c r="J177" s="375"/>
      <c r="K177" s="359"/>
      <c r="L177" s="361">
        <f t="shared" si="17"/>
        <v>0</v>
      </c>
      <c r="M177" s="361">
        <f t="shared" si="18"/>
        <v>0</v>
      </c>
    </row>
    <row r="178" spans="1:13" ht="12.75">
      <c r="A178" s="119" t="s">
        <v>15</v>
      </c>
      <c r="B178" s="359">
        <v>0</v>
      </c>
      <c r="C178" s="360"/>
      <c r="D178" s="360"/>
      <c r="E178" s="359"/>
      <c r="F178" s="359"/>
      <c r="G178" s="359"/>
      <c r="H178" s="359"/>
      <c r="I178" s="375"/>
      <c r="J178" s="375"/>
      <c r="K178" s="359"/>
      <c r="L178" s="361">
        <f t="shared" si="17"/>
        <v>0</v>
      </c>
      <c r="M178" s="361">
        <f t="shared" si="18"/>
        <v>0</v>
      </c>
    </row>
    <row r="179" spans="1:13" ht="12.75">
      <c r="A179" s="119" t="s">
        <v>165</v>
      </c>
      <c r="B179" s="359">
        <v>0</v>
      </c>
      <c r="C179" s="360"/>
      <c r="D179" s="360"/>
      <c r="E179" s="359"/>
      <c r="F179" s="359"/>
      <c r="G179" s="359"/>
      <c r="H179" s="359"/>
      <c r="I179" s="375"/>
      <c r="J179" s="375"/>
      <c r="K179" s="359"/>
      <c r="L179" s="361">
        <f t="shared" si="17"/>
        <v>0</v>
      </c>
      <c r="M179" s="361">
        <f t="shared" si="18"/>
        <v>0</v>
      </c>
    </row>
    <row r="180" spans="1:13" ht="12.75">
      <c r="A180" s="119" t="s">
        <v>166</v>
      </c>
      <c r="B180" s="359">
        <v>0</v>
      </c>
      <c r="C180" s="360"/>
      <c r="D180" s="362">
        <f>'[1]célt.ei.'!$D$171</f>
        <v>0</v>
      </c>
      <c r="E180" s="359"/>
      <c r="F180" s="359"/>
      <c r="G180" s="359"/>
      <c r="H180" s="359"/>
      <c r="I180" s="375"/>
      <c r="J180" s="375"/>
      <c r="K180" s="359"/>
      <c r="L180" s="361">
        <f t="shared" si="17"/>
        <v>0</v>
      </c>
      <c r="M180" s="361">
        <f t="shared" si="18"/>
        <v>0</v>
      </c>
    </row>
    <row r="181" spans="1:13" ht="12.75">
      <c r="A181" s="119" t="s">
        <v>374</v>
      </c>
      <c r="B181" s="359">
        <v>51</v>
      </c>
      <c r="C181" s="360"/>
      <c r="D181" s="362">
        <f>'[1]célt.ei.'!$D$173</f>
        <v>0</v>
      </c>
      <c r="E181" s="359"/>
      <c r="F181" s="359"/>
      <c r="G181" s="359"/>
      <c r="H181" s="359"/>
      <c r="I181" s="375"/>
      <c r="J181" s="375"/>
      <c r="K181" s="359">
        <v>-51</v>
      </c>
      <c r="L181" s="361">
        <f aca="true" t="shared" si="19" ref="L181:L186">SUM(B181:K181)</f>
        <v>0</v>
      </c>
      <c r="M181" s="361">
        <f aca="true" t="shared" si="20" ref="M181:M186">(L181-B181)</f>
        <v>-51</v>
      </c>
    </row>
    <row r="182" spans="1:13" ht="12.75">
      <c r="A182" s="119" t="s">
        <v>179</v>
      </c>
      <c r="B182" s="359">
        <v>712</v>
      </c>
      <c r="C182" s="360"/>
      <c r="D182" s="360"/>
      <c r="E182" s="359"/>
      <c r="F182" s="359"/>
      <c r="G182" s="359"/>
      <c r="H182" s="359"/>
      <c r="I182" s="375"/>
      <c r="J182" s="375"/>
      <c r="K182" s="359"/>
      <c r="L182" s="361">
        <f>SUM(B182:K182)</f>
        <v>712</v>
      </c>
      <c r="M182" s="361">
        <f t="shared" si="20"/>
        <v>0</v>
      </c>
    </row>
    <row r="183" spans="1:13" ht="12.75">
      <c r="A183" s="119" t="s">
        <v>715</v>
      </c>
      <c r="B183" s="359">
        <v>0</v>
      </c>
      <c r="C183" s="360"/>
      <c r="D183" s="360"/>
      <c r="E183" s="359"/>
      <c r="F183" s="359"/>
      <c r="G183" s="359"/>
      <c r="H183" s="359"/>
      <c r="I183" s="375"/>
      <c r="J183" s="375"/>
      <c r="K183" s="359"/>
      <c r="L183" s="361">
        <f t="shared" si="19"/>
        <v>0</v>
      </c>
      <c r="M183" s="361">
        <f t="shared" si="20"/>
        <v>0</v>
      </c>
    </row>
    <row r="184" spans="1:13" ht="12.75">
      <c r="A184" s="119" t="s">
        <v>375</v>
      </c>
      <c r="B184" s="359">
        <v>0</v>
      </c>
      <c r="C184" s="360"/>
      <c r="D184" s="360"/>
      <c r="E184" s="359"/>
      <c r="F184" s="359"/>
      <c r="G184" s="359"/>
      <c r="H184" s="359"/>
      <c r="I184" s="375"/>
      <c r="J184" s="375"/>
      <c r="K184" s="359"/>
      <c r="L184" s="361">
        <f t="shared" si="19"/>
        <v>0</v>
      </c>
      <c r="M184" s="361">
        <f t="shared" si="20"/>
        <v>0</v>
      </c>
    </row>
    <row r="185" spans="1:13" ht="12.75">
      <c r="A185" s="119" t="s">
        <v>376</v>
      </c>
      <c r="B185" s="359">
        <v>950</v>
      </c>
      <c r="C185" s="360"/>
      <c r="D185" s="362">
        <f>'[1]célt.a.'!AI132</f>
        <v>0</v>
      </c>
      <c r="E185" s="359"/>
      <c r="F185" s="359"/>
      <c r="G185" s="359"/>
      <c r="H185" s="359"/>
      <c r="I185" s="375"/>
      <c r="J185" s="375"/>
      <c r="K185" s="359">
        <v>-950</v>
      </c>
      <c r="L185" s="361">
        <f t="shared" si="19"/>
        <v>0</v>
      </c>
      <c r="M185" s="361">
        <f t="shared" si="20"/>
        <v>-950</v>
      </c>
    </row>
    <row r="186" spans="1:13" ht="12.75">
      <c r="A186" s="119" t="s">
        <v>686</v>
      </c>
      <c r="B186" s="359">
        <v>300</v>
      </c>
      <c r="C186" s="360"/>
      <c r="D186" s="362"/>
      <c r="E186" s="359"/>
      <c r="F186" s="359"/>
      <c r="G186" s="359"/>
      <c r="H186" s="359"/>
      <c r="I186" s="375"/>
      <c r="J186" s="375"/>
      <c r="K186" s="359"/>
      <c r="L186" s="361">
        <f t="shared" si="19"/>
        <v>300</v>
      </c>
      <c r="M186" s="361">
        <f t="shared" si="20"/>
        <v>0</v>
      </c>
    </row>
    <row r="187" spans="1:13" ht="12.75">
      <c r="A187" s="119"/>
      <c r="B187" s="359"/>
      <c r="C187" s="360"/>
      <c r="D187" s="360"/>
      <c r="E187" s="359"/>
      <c r="F187" s="359"/>
      <c r="G187" s="359"/>
      <c r="H187" s="359"/>
      <c r="I187" s="375"/>
      <c r="J187" s="375"/>
      <c r="K187" s="359"/>
      <c r="L187" s="361"/>
      <c r="M187" s="361"/>
    </row>
    <row r="188" spans="1:13" ht="12.75">
      <c r="A188" s="125" t="s">
        <v>17</v>
      </c>
      <c r="B188" s="369">
        <f aca="true" t="shared" si="21" ref="B188:K188">SUM(B52:B187)</f>
        <v>366844</v>
      </c>
      <c r="C188" s="369">
        <f t="shared" si="21"/>
        <v>-197565</v>
      </c>
      <c r="D188" s="369">
        <f t="shared" si="21"/>
        <v>-17435</v>
      </c>
      <c r="E188" s="369">
        <f t="shared" si="21"/>
        <v>-21060</v>
      </c>
      <c r="F188" s="369">
        <f t="shared" si="21"/>
        <v>0</v>
      </c>
      <c r="G188" s="369">
        <f t="shared" si="21"/>
        <v>0</v>
      </c>
      <c r="H188" s="369">
        <f t="shared" si="21"/>
        <v>0</v>
      </c>
      <c r="I188" s="369">
        <f t="shared" si="21"/>
        <v>0</v>
      </c>
      <c r="J188" s="369">
        <f t="shared" si="21"/>
        <v>1450</v>
      </c>
      <c r="K188" s="369">
        <f t="shared" si="21"/>
        <v>-22855</v>
      </c>
      <c r="L188" s="369">
        <f>SUM(L52:L187)</f>
        <v>109379</v>
      </c>
      <c r="M188" s="369">
        <f>SUM(M52:M187)</f>
        <v>-257465</v>
      </c>
    </row>
    <row r="189" spans="1:13" ht="12.75">
      <c r="A189" s="125"/>
      <c r="B189" s="399"/>
      <c r="C189" s="369"/>
      <c r="D189" s="369"/>
      <c r="E189" s="369"/>
      <c r="F189" s="369"/>
      <c r="G189" s="369"/>
      <c r="H189" s="369"/>
      <c r="I189" s="369"/>
      <c r="J189" s="369"/>
      <c r="K189" s="400"/>
      <c r="L189" s="400"/>
      <c r="M189" s="400"/>
    </row>
    <row r="190" spans="1:13" ht="12.75">
      <c r="A190" s="125" t="s">
        <v>18</v>
      </c>
      <c r="B190" s="369">
        <f aca="true" t="shared" si="22" ref="B190:M190">(B41+B188+B189)</f>
        <v>439093</v>
      </c>
      <c r="C190" s="369">
        <f t="shared" si="22"/>
        <v>-197565</v>
      </c>
      <c r="D190" s="369">
        <f t="shared" si="22"/>
        <v>-17435</v>
      </c>
      <c r="E190" s="369">
        <f t="shared" si="22"/>
        <v>-21060</v>
      </c>
      <c r="F190" s="369">
        <f t="shared" si="22"/>
        <v>-10026</v>
      </c>
      <c r="G190" s="369">
        <f t="shared" si="22"/>
        <v>0</v>
      </c>
      <c r="H190" s="369">
        <f t="shared" si="22"/>
        <v>-10000</v>
      </c>
      <c r="I190" s="369">
        <f t="shared" si="22"/>
        <v>0</v>
      </c>
      <c r="J190" s="369">
        <f t="shared" si="22"/>
        <v>1450</v>
      </c>
      <c r="K190" s="369">
        <f t="shared" si="22"/>
        <v>-22909</v>
      </c>
      <c r="L190" s="369">
        <f t="shared" si="22"/>
        <v>161548</v>
      </c>
      <c r="M190" s="369">
        <f t="shared" si="22"/>
        <v>-277545</v>
      </c>
    </row>
    <row r="191" spans="1:13" ht="12.75">
      <c r="A191" s="125"/>
      <c r="B191" s="374"/>
      <c r="C191" s="370"/>
      <c r="D191" s="370"/>
      <c r="E191" s="370"/>
      <c r="F191" s="370"/>
      <c r="G191" s="370"/>
      <c r="H191" s="370"/>
      <c r="I191" s="370"/>
      <c r="J191" s="370"/>
      <c r="K191" s="370"/>
      <c r="L191" s="370"/>
      <c r="M191" s="370"/>
    </row>
    <row r="192" spans="1:13" ht="12.75">
      <c r="A192" s="311" t="s">
        <v>744</v>
      </c>
      <c r="B192" s="401"/>
      <c r="C192" s="401">
        <f>(C190)</f>
        <v>-197565</v>
      </c>
      <c r="D192" s="401">
        <f>(D190)</f>
        <v>-17435</v>
      </c>
      <c r="E192" s="401"/>
      <c r="F192" s="401">
        <f>(F190)</f>
        <v>-10026</v>
      </c>
      <c r="G192" s="401"/>
      <c r="H192" s="401"/>
      <c r="I192" s="401"/>
      <c r="J192" s="401"/>
      <c r="K192" s="401"/>
      <c r="L192" s="401"/>
      <c r="M192" s="402">
        <f>(C192+D192+F192)</f>
        <v>-225026</v>
      </c>
    </row>
    <row r="193" spans="2:13" ht="12.75">
      <c r="B193" s="372"/>
      <c r="C193" s="372"/>
      <c r="D193" s="372"/>
      <c r="E193" s="372"/>
      <c r="F193" s="372"/>
      <c r="G193" s="372"/>
      <c r="H193" s="372"/>
      <c r="I193" s="372"/>
      <c r="J193" s="372"/>
      <c r="K193" s="372"/>
      <c r="L193" s="372"/>
      <c r="M193" s="372"/>
    </row>
  </sheetData>
  <mergeCells count="5">
    <mergeCell ref="C157:I157"/>
    <mergeCell ref="C1:I1"/>
    <mergeCell ref="C47:I47"/>
    <mergeCell ref="C88:I88"/>
    <mergeCell ref="C120:I120"/>
  </mergeCells>
  <printOptions horizontalCentered="1" verticalCentered="1"/>
  <pageMargins left="0.1968503937007874" right="0.1968503937007874" top="0.984251968503937" bottom="0.984251968503937" header="0.5118110236220472" footer="0.5118110236220472"/>
  <pageSetup blackAndWhite="1" horizontalDpi="300" verticalDpi="300" orientation="landscape" paperSize="9" scale="72" r:id="rId1"/>
  <headerFooter alignWithMargins="0">
    <oddHeader>&amp;C&amp;"Times New Roman CE,Normál"&amp;P/&amp;N
Céltartalékok előirányzata&amp;R&amp;"Times New Roman CE,Normál"10. sz. melléklet
58/2003.(XII.17.) sz. önk. rendelethez
( ezer ft-ban)</oddHeader>
    <oddFooter>&amp;L&amp;"Times New Roman CE,Normál"&amp;8&amp;D / &amp;T
Kapossy Béláné&amp;C&amp;"Times New Roman CE,Normál"&amp;8&amp;F.xls/&amp;A/Ráczné&amp;R&amp;"Times New Roman CE,Normál"&amp;8................../.................. oldal</oddFooter>
  </headerFooter>
  <rowBreaks count="4" manualBreakCount="4">
    <brk id="44" max="11" man="1"/>
    <brk id="85" max="255" man="1"/>
    <brk id="119" max="255" man="1"/>
    <brk id="156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P36"/>
  <sheetViews>
    <sheetView tabSelected="1" view="pageBreakPreview" zoomScale="75" zoomScaleSheetLayoutView="75" workbookViewId="0" topLeftCell="D2">
      <selection activeCell="G16" sqref="G16"/>
    </sheetView>
  </sheetViews>
  <sheetFormatPr defaultColWidth="9.140625" defaultRowHeight="12.75"/>
  <cols>
    <col min="1" max="1" width="4.7109375" style="0" customWidth="1"/>
    <col min="2" max="2" width="3.7109375" style="0" customWidth="1"/>
    <col min="3" max="3" width="4.421875" style="0" customWidth="1"/>
    <col min="4" max="4" width="35.57421875" style="0" customWidth="1"/>
    <col min="5" max="5" width="10.28125" style="0" customWidth="1"/>
    <col min="6" max="6" width="9.7109375" style="0" customWidth="1"/>
    <col min="7" max="7" width="7.57421875" style="0" customWidth="1"/>
    <col min="8" max="8" width="0.85546875" style="0" customWidth="1"/>
    <col min="9" max="9" width="3.421875" style="0" customWidth="1"/>
    <col min="10" max="10" width="4.421875" style="0" customWidth="1"/>
    <col min="11" max="11" width="35.57421875" style="0" customWidth="1"/>
    <col min="13" max="13" width="9.57421875" style="0" customWidth="1"/>
    <col min="14" max="14" width="7.00390625" style="0" customWidth="1"/>
  </cols>
  <sheetData>
    <row r="1" spans="1:16" ht="12.75">
      <c r="A1" s="173" t="s">
        <v>501</v>
      </c>
      <c r="B1" s="173" t="s">
        <v>501</v>
      </c>
      <c r="C1" s="173"/>
      <c r="D1" s="173" t="s">
        <v>501</v>
      </c>
      <c r="E1" s="174"/>
      <c r="F1" s="174"/>
      <c r="G1" s="174"/>
      <c r="H1" s="7"/>
      <c r="I1" s="24" t="s">
        <v>501</v>
      </c>
      <c r="J1" s="24"/>
      <c r="K1" s="24" t="s">
        <v>501</v>
      </c>
      <c r="L1" s="42"/>
      <c r="M1" s="42"/>
      <c r="N1" s="42"/>
      <c r="O1" s="7"/>
      <c r="P1" s="7"/>
    </row>
    <row r="2" spans="1:16" ht="12.75">
      <c r="A2" s="175" t="s">
        <v>767</v>
      </c>
      <c r="B2" s="175" t="s">
        <v>832</v>
      </c>
      <c r="C2" s="175" t="s">
        <v>899</v>
      </c>
      <c r="D2" s="175" t="s">
        <v>846</v>
      </c>
      <c r="E2" s="176" t="s">
        <v>533</v>
      </c>
      <c r="F2" s="175" t="s">
        <v>904</v>
      </c>
      <c r="G2" s="176" t="s">
        <v>494</v>
      </c>
      <c r="H2" s="7"/>
      <c r="I2" s="177" t="s">
        <v>832</v>
      </c>
      <c r="J2" s="177" t="s">
        <v>899</v>
      </c>
      <c r="K2" s="177" t="s">
        <v>847</v>
      </c>
      <c r="L2" s="178" t="s">
        <v>533</v>
      </c>
      <c r="M2" s="177" t="s">
        <v>904</v>
      </c>
      <c r="N2" s="178" t="s">
        <v>494</v>
      </c>
      <c r="O2" s="7"/>
      <c r="P2" s="7"/>
    </row>
    <row r="3" spans="1:16" ht="12.75">
      <c r="A3" s="175" t="s">
        <v>773</v>
      </c>
      <c r="B3" s="175" t="s">
        <v>835</v>
      </c>
      <c r="C3" s="175" t="s">
        <v>900</v>
      </c>
      <c r="D3" s="179"/>
      <c r="E3" s="176" t="s">
        <v>543</v>
      </c>
      <c r="F3" s="175" t="s">
        <v>543</v>
      </c>
      <c r="G3" s="176" t="s">
        <v>901</v>
      </c>
      <c r="H3" s="7"/>
      <c r="I3" s="177" t="s">
        <v>835</v>
      </c>
      <c r="J3" s="177" t="s">
        <v>900</v>
      </c>
      <c r="K3" s="180"/>
      <c r="L3" s="178" t="s">
        <v>543</v>
      </c>
      <c r="M3" s="177" t="s">
        <v>543</v>
      </c>
      <c r="N3" s="178" t="s">
        <v>901</v>
      </c>
      <c r="O3" s="7"/>
      <c r="P3" s="7"/>
    </row>
    <row r="4" spans="1:16" ht="12.75">
      <c r="A4" s="181" t="s">
        <v>501</v>
      </c>
      <c r="B4" s="181" t="s">
        <v>773</v>
      </c>
      <c r="C4" s="181"/>
      <c r="D4" s="181"/>
      <c r="E4" s="182"/>
      <c r="F4" s="182"/>
      <c r="G4" s="182"/>
      <c r="H4" s="7"/>
      <c r="I4" s="25" t="s">
        <v>773</v>
      </c>
      <c r="J4" s="25"/>
      <c r="K4" s="25"/>
      <c r="L4" s="183"/>
      <c r="M4" s="183"/>
      <c r="N4" s="183"/>
      <c r="O4" s="7"/>
      <c r="P4" s="7"/>
    </row>
    <row r="5" spans="1:16" ht="12.75">
      <c r="A5" s="61"/>
      <c r="B5" s="60"/>
      <c r="C5" s="62"/>
      <c r="D5" s="9"/>
      <c r="E5" s="69"/>
      <c r="F5" s="69"/>
      <c r="G5" s="69"/>
      <c r="H5" s="7"/>
      <c r="I5" s="60"/>
      <c r="J5" s="62"/>
      <c r="K5" s="9"/>
      <c r="L5" s="69"/>
      <c r="M5" s="69"/>
      <c r="N5" s="69"/>
      <c r="O5" s="7"/>
      <c r="P5" s="7"/>
    </row>
    <row r="6" spans="1:16" ht="12.75">
      <c r="A6" s="8"/>
      <c r="B6" s="62"/>
      <c r="C6" s="62"/>
      <c r="D6" s="63" t="s">
        <v>542</v>
      </c>
      <c r="E6" s="70"/>
      <c r="F6" s="70"/>
      <c r="G6" s="70"/>
      <c r="H6" s="7"/>
      <c r="I6" s="62"/>
      <c r="J6" s="62"/>
      <c r="K6" s="63" t="s">
        <v>542</v>
      </c>
      <c r="L6" s="70"/>
      <c r="M6" s="70"/>
      <c r="N6" s="70"/>
      <c r="O6" s="7"/>
      <c r="P6" s="7"/>
    </row>
    <row r="7" spans="1:16" ht="12.75">
      <c r="A7" s="8"/>
      <c r="B7" s="62"/>
      <c r="C7" s="62"/>
      <c r="D7" s="63"/>
      <c r="E7" s="70"/>
      <c r="F7" s="70"/>
      <c r="G7" s="70"/>
      <c r="H7" s="7"/>
      <c r="I7" s="62"/>
      <c r="J7" s="62"/>
      <c r="K7" s="63"/>
      <c r="L7" s="70"/>
      <c r="M7" s="70"/>
      <c r="N7" s="70"/>
      <c r="O7" s="7"/>
      <c r="P7" s="7"/>
    </row>
    <row r="8" spans="1:16" ht="12.75">
      <c r="A8" s="8"/>
      <c r="B8" s="62"/>
      <c r="C8" s="62"/>
      <c r="D8" s="9"/>
      <c r="E8" s="70"/>
      <c r="F8" s="70"/>
      <c r="G8" s="70"/>
      <c r="H8" s="7"/>
      <c r="I8" s="62"/>
      <c r="J8" s="62"/>
      <c r="K8" s="9"/>
      <c r="L8" s="70"/>
      <c r="M8" s="70"/>
      <c r="N8" s="70"/>
      <c r="O8" s="7"/>
      <c r="P8" s="7"/>
    </row>
    <row r="9" spans="1:16" ht="12.75">
      <c r="A9" s="30" t="s">
        <v>845</v>
      </c>
      <c r="B9" s="113" t="s">
        <v>587</v>
      </c>
      <c r="C9" s="113" t="s">
        <v>580</v>
      </c>
      <c r="D9" s="71" t="s">
        <v>38</v>
      </c>
      <c r="E9" s="30">
        <v>3906</v>
      </c>
      <c r="F9" s="35">
        <f>(E9+G9)</f>
        <v>3926</v>
      </c>
      <c r="G9" s="30">
        <v>20</v>
      </c>
      <c r="H9" s="7"/>
      <c r="I9" s="113" t="s">
        <v>590</v>
      </c>
      <c r="J9" s="113" t="s">
        <v>580</v>
      </c>
      <c r="K9" s="71" t="s">
        <v>38</v>
      </c>
      <c r="L9" s="33">
        <v>2740</v>
      </c>
      <c r="M9" s="35">
        <f>(L9+N9)</f>
        <v>2740</v>
      </c>
      <c r="N9" s="30">
        <v>0</v>
      </c>
      <c r="O9" s="7"/>
      <c r="P9" s="7"/>
    </row>
    <row r="10" spans="1:16" ht="12.75">
      <c r="A10" s="30"/>
      <c r="B10" s="113"/>
      <c r="C10" s="113" t="s">
        <v>869</v>
      </c>
      <c r="D10" s="72" t="s">
        <v>39</v>
      </c>
      <c r="E10" s="30">
        <v>680</v>
      </c>
      <c r="F10" s="35">
        <f>(E10+G10)</f>
        <v>680</v>
      </c>
      <c r="G10" s="30">
        <v>0</v>
      </c>
      <c r="H10" s="7"/>
      <c r="I10" s="113"/>
      <c r="J10" s="113" t="s">
        <v>869</v>
      </c>
      <c r="K10" s="72" t="s">
        <v>39</v>
      </c>
      <c r="L10" s="33">
        <v>680</v>
      </c>
      <c r="M10" s="35">
        <f>(L10+N10)</f>
        <v>680</v>
      </c>
      <c r="N10" s="30">
        <v>0</v>
      </c>
      <c r="O10" s="7"/>
      <c r="P10" s="7"/>
    </row>
    <row r="11" spans="1:16" ht="12.75">
      <c r="A11" s="30"/>
      <c r="B11" s="113"/>
      <c r="C11" s="113" t="s">
        <v>871</v>
      </c>
      <c r="D11" s="72" t="s">
        <v>40</v>
      </c>
      <c r="E11" s="35">
        <f>(E9-E10)</f>
        <v>3226</v>
      </c>
      <c r="F11" s="35">
        <f>(F9-F10)</f>
        <v>3246</v>
      </c>
      <c r="G11" s="35">
        <f>(G9-G10)</f>
        <v>20</v>
      </c>
      <c r="H11" s="7"/>
      <c r="I11" s="113"/>
      <c r="J11" s="113" t="s">
        <v>871</v>
      </c>
      <c r="K11" s="72" t="s">
        <v>40</v>
      </c>
      <c r="L11" s="35">
        <f>(L9-L10)</f>
        <v>2060</v>
      </c>
      <c r="M11" s="35">
        <f>(M9-M10)</f>
        <v>2060</v>
      </c>
      <c r="N11" s="35">
        <f>(N9-N10)</f>
        <v>0</v>
      </c>
      <c r="O11" s="7"/>
      <c r="P11" s="7"/>
    </row>
    <row r="12" spans="1:16" ht="12.75">
      <c r="A12" s="30"/>
      <c r="B12" s="113"/>
      <c r="C12" s="113" t="s">
        <v>896</v>
      </c>
      <c r="D12" s="71" t="s">
        <v>42</v>
      </c>
      <c r="E12" s="30">
        <v>0</v>
      </c>
      <c r="F12" s="35">
        <f>(E12+G12)</f>
        <v>0</v>
      </c>
      <c r="G12" s="30">
        <v>0</v>
      </c>
      <c r="H12" s="7"/>
      <c r="I12" s="113"/>
      <c r="J12" s="113" t="s">
        <v>896</v>
      </c>
      <c r="K12" s="71" t="s">
        <v>42</v>
      </c>
      <c r="L12" s="33">
        <v>0</v>
      </c>
      <c r="M12" s="35">
        <f>(L12+N12)</f>
        <v>0</v>
      </c>
      <c r="N12" s="30">
        <v>0</v>
      </c>
      <c r="O12" s="7"/>
      <c r="P12" s="7"/>
    </row>
    <row r="13" spans="1:16" ht="12.75">
      <c r="A13" s="30"/>
      <c r="B13" s="113"/>
      <c r="C13" s="113" t="s">
        <v>584</v>
      </c>
      <c r="D13" s="71" t="s">
        <v>43</v>
      </c>
      <c r="E13" s="31">
        <v>380</v>
      </c>
      <c r="F13" s="36">
        <f>(E13+G13)</f>
        <v>380</v>
      </c>
      <c r="G13" s="31">
        <v>0</v>
      </c>
      <c r="H13" s="7"/>
      <c r="I13" s="113"/>
      <c r="J13" s="113" t="s">
        <v>584</v>
      </c>
      <c r="K13" s="71" t="s">
        <v>43</v>
      </c>
      <c r="L13" s="34">
        <v>2500</v>
      </c>
      <c r="M13" s="36">
        <f>(L13+N13)</f>
        <v>2500</v>
      </c>
      <c r="N13" s="31">
        <v>0</v>
      </c>
      <c r="O13" s="7"/>
      <c r="P13" s="7"/>
    </row>
    <row r="14" spans="1:16" ht="12.75">
      <c r="A14" s="56"/>
      <c r="B14" s="47"/>
      <c r="C14" s="47"/>
      <c r="D14" s="29" t="s">
        <v>514</v>
      </c>
      <c r="E14" s="40">
        <f>(E9+E12+E13)</f>
        <v>4286</v>
      </c>
      <c r="F14" s="40">
        <f>(F9+F12+F13)</f>
        <v>4306</v>
      </c>
      <c r="G14" s="40">
        <f>(G9+G12+G13)</f>
        <v>20</v>
      </c>
      <c r="H14" s="7"/>
      <c r="I14" s="47"/>
      <c r="J14" s="47"/>
      <c r="K14" s="29" t="s">
        <v>514</v>
      </c>
      <c r="L14" s="40">
        <f>(L9+L12+L13)</f>
        <v>5240</v>
      </c>
      <c r="M14" s="40">
        <f>(M9+M12+M13)</f>
        <v>5240</v>
      </c>
      <c r="N14" s="40">
        <f>(N9+N12+N13)</f>
        <v>0</v>
      </c>
      <c r="O14" s="7"/>
      <c r="P14" s="7"/>
    </row>
    <row r="15" spans="1:16" ht="12.75">
      <c r="A15" s="9"/>
      <c r="B15" s="27"/>
      <c r="C15" s="26"/>
      <c r="D15" s="9"/>
      <c r="E15" s="69"/>
      <c r="F15" s="69"/>
      <c r="G15" s="69"/>
      <c r="H15" s="7"/>
      <c r="I15" s="27"/>
      <c r="J15" s="26"/>
      <c r="K15" s="10"/>
      <c r="L15" s="69"/>
      <c r="M15" s="69"/>
      <c r="N15" s="69"/>
      <c r="O15" s="7"/>
      <c r="P15" s="7"/>
    </row>
    <row r="16" spans="1:16" ht="12.75">
      <c r="A16" s="9"/>
      <c r="B16" s="27"/>
      <c r="C16" s="27"/>
      <c r="D16" s="63" t="s">
        <v>615</v>
      </c>
      <c r="E16" s="70"/>
      <c r="F16" s="70"/>
      <c r="G16" s="70"/>
      <c r="H16" s="7"/>
      <c r="I16" s="27"/>
      <c r="J16" s="27"/>
      <c r="K16" s="63" t="s">
        <v>615</v>
      </c>
      <c r="L16" s="70"/>
      <c r="M16" s="70"/>
      <c r="N16" s="70"/>
      <c r="O16" s="7"/>
      <c r="P16" s="7"/>
    </row>
    <row r="17" spans="1:16" ht="12.75">
      <c r="A17" s="9"/>
      <c r="B17" s="27"/>
      <c r="C17" s="27"/>
      <c r="D17" s="63"/>
      <c r="E17" s="70"/>
      <c r="F17" s="70"/>
      <c r="G17" s="70"/>
      <c r="H17" s="7"/>
      <c r="I17" s="27"/>
      <c r="J17" s="27"/>
      <c r="K17" s="63"/>
      <c r="L17" s="70"/>
      <c r="M17" s="70"/>
      <c r="N17" s="70"/>
      <c r="O17" s="7"/>
      <c r="P17" s="7"/>
    </row>
    <row r="18" spans="1:16" ht="12.75">
      <c r="A18" s="9"/>
      <c r="B18" s="27"/>
      <c r="C18" s="27"/>
      <c r="D18" s="9"/>
      <c r="E18" s="70"/>
      <c r="F18" s="70"/>
      <c r="G18" s="70"/>
      <c r="H18" s="7"/>
      <c r="I18" s="27"/>
      <c r="J18" s="27"/>
      <c r="K18" s="9"/>
      <c r="L18" s="70"/>
      <c r="M18" s="70"/>
      <c r="N18" s="70"/>
      <c r="O18" s="7"/>
      <c r="P18" s="7"/>
    </row>
    <row r="19" spans="1:16" ht="12.75">
      <c r="A19" s="30"/>
      <c r="B19" s="113"/>
      <c r="C19" s="113" t="s">
        <v>579</v>
      </c>
      <c r="D19" s="71" t="s">
        <v>44</v>
      </c>
      <c r="E19" s="30">
        <v>2369</v>
      </c>
      <c r="F19" s="35">
        <f>(E19+G19)</f>
        <v>2369</v>
      </c>
      <c r="G19" s="30">
        <v>0</v>
      </c>
      <c r="H19" s="7"/>
      <c r="I19" s="113"/>
      <c r="J19" s="113" t="s">
        <v>579</v>
      </c>
      <c r="K19" s="71" t="s">
        <v>44</v>
      </c>
      <c r="L19" s="30">
        <v>1472</v>
      </c>
      <c r="M19" s="35">
        <f>(L19+N19)</f>
        <v>1472</v>
      </c>
      <c r="N19" s="30">
        <v>0</v>
      </c>
      <c r="O19" s="7"/>
      <c r="P19" s="7"/>
    </row>
    <row r="20" spans="1:16" ht="12.75">
      <c r="A20" s="30"/>
      <c r="B20" s="113"/>
      <c r="C20" s="113" t="s">
        <v>574</v>
      </c>
      <c r="D20" s="71" t="s">
        <v>45</v>
      </c>
      <c r="E20" s="30">
        <v>601</v>
      </c>
      <c r="F20" s="35">
        <f>(E20+G20)</f>
        <v>601</v>
      </c>
      <c r="G20" s="30">
        <v>0</v>
      </c>
      <c r="H20" s="7"/>
      <c r="I20" s="113"/>
      <c r="J20" s="113" t="s">
        <v>574</v>
      </c>
      <c r="K20" s="71" t="s">
        <v>45</v>
      </c>
      <c r="L20" s="30">
        <v>442</v>
      </c>
      <c r="M20" s="35">
        <f>(L20+N20)</f>
        <v>442</v>
      </c>
      <c r="N20" s="30">
        <v>0</v>
      </c>
      <c r="O20" s="7"/>
      <c r="P20" s="7"/>
    </row>
    <row r="21" spans="1:16" ht="12.75">
      <c r="A21" s="30"/>
      <c r="B21" s="113"/>
      <c r="C21" s="113" t="s">
        <v>580</v>
      </c>
      <c r="D21" s="71" t="s">
        <v>46</v>
      </c>
      <c r="E21" s="30">
        <v>1316</v>
      </c>
      <c r="F21" s="35">
        <f>(E21+G21)</f>
        <v>1336</v>
      </c>
      <c r="G21" s="30">
        <v>20</v>
      </c>
      <c r="H21" s="7"/>
      <c r="I21" s="113"/>
      <c r="J21" s="113" t="s">
        <v>580</v>
      </c>
      <c r="K21" s="71" t="s">
        <v>46</v>
      </c>
      <c r="L21" s="30">
        <v>3326</v>
      </c>
      <c r="M21" s="35">
        <f>(L21+N21)</f>
        <v>3326</v>
      </c>
      <c r="N21" s="30">
        <v>0</v>
      </c>
      <c r="O21" s="7"/>
      <c r="P21" s="7"/>
    </row>
    <row r="22" spans="1:16" ht="12.75">
      <c r="A22" s="30"/>
      <c r="B22" s="113"/>
      <c r="C22" s="113">
        <v>3.1</v>
      </c>
      <c r="D22" s="94" t="s">
        <v>218</v>
      </c>
      <c r="E22" s="30">
        <v>0</v>
      </c>
      <c r="F22" s="35">
        <f>(E22+G22)</f>
        <v>0</v>
      </c>
      <c r="G22" s="30">
        <v>0</v>
      </c>
      <c r="H22" s="7"/>
      <c r="I22" s="113"/>
      <c r="J22" s="113">
        <v>3.1</v>
      </c>
      <c r="K22" s="94" t="s">
        <v>218</v>
      </c>
      <c r="L22" s="30">
        <v>0</v>
      </c>
      <c r="M22" s="35">
        <f>(L22+N22)</f>
        <v>0</v>
      </c>
      <c r="N22" s="30">
        <v>0</v>
      </c>
      <c r="O22" s="7"/>
      <c r="P22" s="7"/>
    </row>
    <row r="23" spans="1:16" ht="12.75">
      <c r="A23" s="30"/>
      <c r="B23" s="113"/>
      <c r="C23" s="113">
        <v>3.2</v>
      </c>
      <c r="D23" s="94" t="s">
        <v>219</v>
      </c>
      <c r="E23" s="35">
        <f>(E21-E22)</f>
        <v>1316</v>
      </c>
      <c r="F23" s="35">
        <f>(F21-F22)</f>
        <v>1336</v>
      </c>
      <c r="G23" s="35">
        <f>(G21-G22)</f>
        <v>20</v>
      </c>
      <c r="H23" s="7"/>
      <c r="I23" s="113"/>
      <c r="J23" s="113">
        <v>3.2</v>
      </c>
      <c r="K23" s="94" t="s">
        <v>219</v>
      </c>
      <c r="L23" s="35">
        <f>(L21-L22)</f>
        <v>3326</v>
      </c>
      <c r="M23" s="35">
        <f>(M21-M22)</f>
        <v>3326</v>
      </c>
      <c r="N23" s="35">
        <f>(N21-N22)</f>
        <v>0</v>
      </c>
      <c r="O23" s="7"/>
      <c r="P23" s="7"/>
    </row>
    <row r="24" spans="1:16" ht="12.75">
      <c r="A24" s="30"/>
      <c r="B24" s="113"/>
      <c r="C24" s="113" t="s">
        <v>582</v>
      </c>
      <c r="D24" s="71" t="s">
        <v>47</v>
      </c>
      <c r="E24" s="30">
        <v>0</v>
      </c>
      <c r="F24" s="35">
        <f>(E24+G24)</f>
        <v>0</v>
      </c>
      <c r="G24" s="30">
        <v>0</v>
      </c>
      <c r="H24" s="7"/>
      <c r="I24" s="113"/>
      <c r="J24" s="113" t="s">
        <v>582</v>
      </c>
      <c r="K24" s="71" t="s">
        <v>47</v>
      </c>
      <c r="L24" s="30">
        <v>0</v>
      </c>
      <c r="M24" s="35">
        <f>(L24+N24)</f>
        <v>0</v>
      </c>
      <c r="N24" s="30">
        <v>0</v>
      </c>
      <c r="O24" s="7"/>
      <c r="P24" s="7"/>
    </row>
    <row r="25" spans="1:16" ht="12.75">
      <c r="A25" s="30"/>
      <c r="B25" s="113"/>
      <c r="C25" s="113" t="s">
        <v>584</v>
      </c>
      <c r="D25" s="71" t="s">
        <v>48</v>
      </c>
      <c r="E25" s="31">
        <v>0</v>
      </c>
      <c r="F25" s="36">
        <f>(E25+G25)</f>
        <v>0</v>
      </c>
      <c r="G25" s="31">
        <v>0</v>
      </c>
      <c r="H25" s="7"/>
      <c r="I25" s="113"/>
      <c r="J25" s="113" t="s">
        <v>584</v>
      </c>
      <c r="K25" s="71" t="s">
        <v>48</v>
      </c>
      <c r="L25" s="31">
        <v>0</v>
      </c>
      <c r="M25" s="36">
        <f>(L25+N25)</f>
        <v>0</v>
      </c>
      <c r="N25" s="31">
        <v>0</v>
      </c>
      <c r="O25" s="7"/>
      <c r="P25" s="7"/>
    </row>
    <row r="26" spans="1:16" ht="12.75">
      <c r="A26" s="56" t="s">
        <v>845</v>
      </c>
      <c r="B26" s="47" t="s">
        <v>587</v>
      </c>
      <c r="C26" s="47" t="s">
        <v>579</v>
      </c>
      <c r="D26" s="29" t="s">
        <v>531</v>
      </c>
      <c r="E26" s="40">
        <f>(E19+E20+E21+E24+E25)</f>
        <v>4286</v>
      </c>
      <c r="F26" s="40">
        <f>(F19+F20+F21+F24+F25)</f>
        <v>4306</v>
      </c>
      <c r="G26" s="40">
        <f>(G19+G20+G21+G24+G25)</f>
        <v>20</v>
      </c>
      <c r="H26" s="7"/>
      <c r="I26" s="47" t="s">
        <v>590</v>
      </c>
      <c r="J26" s="47" t="s">
        <v>579</v>
      </c>
      <c r="K26" s="29" t="s">
        <v>531</v>
      </c>
      <c r="L26" s="40">
        <f>(L19+L20+L21+L24+L25)</f>
        <v>5240</v>
      </c>
      <c r="M26" s="40">
        <f>(M19+M20+M21+M24+M25)</f>
        <v>5240</v>
      </c>
      <c r="N26" s="40">
        <f>(N19+N20+N21+N24+N25)</f>
        <v>0</v>
      </c>
      <c r="O26" s="7"/>
      <c r="P26" s="7"/>
    </row>
    <row r="27" spans="1:16" ht="12.7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</row>
    <row r="28" spans="1:16" ht="12.7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</row>
    <row r="29" spans="1:16" ht="12.7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</row>
    <row r="30" spans="1:16" ht="12.75">
      <c r="A30" s="64" t="s">
        <v>576</v>
      </c>
      <c r="B30" s="4"/>
      <c r="C30" s="4"/>
      <c r="D30" s="4" t="s">
        <v>829</v>
      </c>
      <c r="E30" s="65">
        <f>(E26-E31)</f>
        <v>4286</v>
      </c>
      <c r="F30" s="65">
        <f>(F26-F31)</f>
        <v>4306</v>
      </c>
      <c r="G30" s="65">
        <f>(G26-G31)</f>
        <v>20</v>
      </c>
      <c r="H30" s="7"/>
      <c r="I30" s="4"/>
      <c r="J30" s="4"/>
      <c r="K30" s="4" t="s">
        <v>829</v>
      </c>
      <c r="L30" s="65">
        <f>(L26-L31)</f>
        <v>5240</v>
      </c>
      <c r="M30" s="65">
        <f>(M26-M31)</f>
        <v>5240</v>
      </c>
      <c r="N30" s="65">
        <f>(N26-N31)</f>
        <v>0</v>
      </c>
      <c r="O30" s="7"/>
      <c r="P30" s="7"/>
    </row>
    <row r="31" spans="1:16" ht="12.75">
      <c r="A31" s="66" t="s">
        <v>608</v>
      </c>
      <c r="B31" s="67"/>
      <c r="C31" s="67"/>
      <c r="D31" s="67" t="s">
        <v>830</v>
      </c>
      <c r="E31" s="68">
        <f>(E25)</f>
        <v>0</v>
      </c>
      <c r="F31" s="68">
        <f>(F25)</f>
        <v>0</v>
      </c>
      <c r="G31" s="68">
        <f>(G25)</f>
        <v>0</v>
      </c>
      <c r="H31" s="7"/>
      <c r="I31" s="67"/>
      <c r="J31" s="67"/>
      <c r="K31" s="67" t="s">
        <v>830</v>
      </c>
      <c r="L31" s="68">
        <f>(L25)</f>
        <v>0</v>
      </c>
      <c r="M31" s="68">
        <f>(M25)</f>
        <v>0</v>
      </c>
      <c r="N31" s="68">
        <f>(N25)</f>
        <v>0</v>
      </c>
      <c r="O31" s="7"/>
      <c r="P31" s="7"/>
    </row>
    <row r="32" spans="1:16" ht="12.7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</row>
    <row r="33" spans="1:16" ht="12.7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</row>
    <row r="34" spans="1:16" ht="12.7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</row>
    <row r="35" spans="1:16" ht="12.7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</row>
    <row r="36" spans="1:16" ht="12.7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</row>
  </sheetData>
  <printOptions horizontalCentered="1" verticalCentered="1"/>
  <pageMargins left="0.7874015748031497" right="0.7874015748031497" top="1.12" bottom="0.984251968503937" header="0.5118110236220472" footer="0.5118110236220472"/>
  <pageSetup blackAndWhite="1" horizontalDpi="300" verticalDpi="300" orientation="landscape" paperSize="9" scale="90" r:id="rId1"/>
  <headerFooter alignWithMargins="0">
    <oddHeader>&amp;C&amp;"Times New Roman CE,Normál"Kisebbségi Önkormányzatok
előirányzata
1/2&amp;R&amp;"Times New Roman CE,Normál"11. sz. melléklet
58/2003.(XII.17.)sz. önk. rendelethez
( ezer ft-ban)</oddHeader>
    <oddFooter>&amp;L&amp;"Times New Roman CE,Normál"&amp;8&amp;D / &amp;T
Kapossy Béláné&amp;C&amp;"Times New Roman CE,Normál"&amp;8&amp;F.xls/&amp;A/Ráczné&amp;R&amp;"Times New Roman CE,Normál"&amp;8................../.................oldal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36"/>
  <sheetViews>
    <sheetView view="pageBreakPreview" zoomScale="75" zoomScaleSheetLayoutView="75" workbookViewId="0" topLeftCell="E1">
      <selection activeCell="L34" sqref="L34"/>
    </sheetView>
  </sheetViews>
  <sheetFormatPr defaultColWidth="9.140625" defaultRowHeight="12.75"/>
  <cols>
    <col min="1" max="1" width="4.7109375" style="0" customWidth="1"/>
    <col min="2" max="2" width="3.7109375" style="0" customWidth="1"/>
    <col min="3" max="3" width="4.421875" style="0" customWidth="1"/>
    <col min="4" max="4" width="35.57421875" style="0" customWidth="1"/>
    <col min="5" max="5" width="10.28125" style="0" customWidth="1"/>
    <col min="6" max="6" width="9.7109375" style="0" customWidth="1"/>
    <col min="7" max="7" width="7.57421875" style="0" customWidth="1"/>
    <col min="8" max="8" width="0.85546875" style="0" customWidth="1"/>
    <col min="9" max="9" width="3.421875" style="0" customWidth="1"/>
    <col min="10" max="10" width="4.421875" style="0" customWidth="1"/>
    <col min="11" max="11" width="35.57421875" style="0" customWidth="1"/>
    <col min="13" max="13" width="9.57421875" style="0" customWidth="1"/>
    <col min="14" max="14" width="7.00390625" style="0" customWidth="1"/>
  </cols>
  <sheetData>
    <row r="1" spans="1:16" ht="12.75">
      <c r="A1" s="173" t="s">
        <v>501</v>
      </c>
      <c r="B1" s="173" t="s">
        <v>501</v>
      </c>
      <c r="C1" s="173"/>
      <c r="D1" s="173" t="s">
        <v>501</v>
      </c>
      <c r="E1" s="174"/>
      <c r="F1" s="174"/>
      <c r="G1" s="174"/>
      <c r="H1" s="7"/>
      <c r="I1" s="24" t="s">
        <v>501</v>
      </c>
      <c r="J1" s="24"/>
      <c r="K1" s="24" t="s">
        <v>501</v>
      </c>
      <c r="L1" s="42"/>
      <c r="M1" s="42"/>
      <c r="N1" s="42"/>
      <c r="O1" s="7"/>
      <c r="P1" s="7"/>
    </row>
    <row r="2" spans="1:16" ht="12.75">
      <c r="A2" s="175" t="s">
        <v>767</v>
      </c>
      <c r="B2" s="175" t="s">
        <v>832</v>
      </c>
      <c r="C2" s="175" t="s">
        <v>899</v>
      </c>
      <c r="D2" s="175" t="s">
        <v>640</v>
      </c>
      <c r="E2" s="176" t="s">
        <v>533</v>
      </c>
      <c r="F2" s="175" t="s">
        <v>904</v>
      </c>
      <c r="G2" s="176" t="s">
        <v>494</v>
      </c>
      <c r="H2" s="7"/>
      <c r="I2" s="177" t="s">
        <v>832</v>
      </c>
      <c r="J2" s="177" t="s">
        <v>899</v>
      </c>
      <c r="K2" s="177" t="s">
        <v>641</v>
      </c>
      <c r="L2" s="178" t="s">
        <v>533</v>
      </c>
      <c r="M2" s="177" t="s">
        <v>904</v>
      </c>
      <c r="N2" s="178" t="s">
        <v>494</v>
      </c>
      <c r="O2" s="7"/>
      <c r="P2" s="7"/>
    </row>
    <row r="3" spans="1:16" ht="12.75">
      <c r="A3" s="175" t="s">
        <v>773</v>
      </c>
      <c r="B3" s="175" t="s">
        <v>835</v>
      </c>
      <c r="C3" s="175" t="s">
        <v>900</v>
      </c>
      <c r="D3" s="179"/>
      <c r="E3" s="176" t="s">
        <v>543</v>
      </c>
      <c r="F3" s="175" t="s">
        <v>543</v>
      </c>
      <c r="G3" s="176" t="s">
        <v>901</v>
      </c>
      <c r="H3" s="7"/>
      <c r="I3" s="177" t="s">
        <v>835</v>
      </c>
      <c r="J3" s="177" t="s">
        <v>900</v>
      </c>
      <c r="K3" s="180"/>
      <c r="L3" s="178" t="s">
        <v>543</v>
      </c>
      <c r="M3" s="177" t="s">
        <v>543</v>
      </c>
      <c r="N3" s="178" t="s">
        <v>901</v>
      </c>
      <c r="O3" s="7"/>
      <c r="P3" s="7"/>
    </row>
    <row r="4" spans="1:16" ht="12.75">
      <c r="A4" s="181" t="s">
        <v>501</v>
      </c>
      <c r="B4" s="181" t="s">
        <v>773</v>
      </c>
      <c r="C4" s="181"/>
      <c r="D4" s="181"/>
      <c r="E4" s="182"/>
      <c r="F4" s="182"/>
      <c r="G4" s="182"/>
      <c r="H4" s="7"/>
      <c r="I4" s="25" t="s">
        <v>773</v>
      </c>
      <c r="J4" s="25"/>
      <c r="K4" s="25"/>
      <c r="L4" s="183"/>
      <c r="M4" s="183"/>
      <c r="N4" s="183"/>
      <c r="O4" s="7"/>
      <c r="P4" s="7"/>
    </row>
    <row r="5" spans="1:16" ht="12.75">
      <c r="A5" s="61"/>
      <c r="B5" s="60"/>
      <c r="C5" s="62"/>
      <c r="D5" s="9"/>
      <c r="E5" s="69"/>
      <c r="F5" s="69"/>
      <c r="G5" s="69"/>
      <c r="H5" s="7"/>
      <c r="I5" s="60"/>
      <c r="J5" s="62"/>
      <c r="K5" s="9"/>
      <c r="L5" s="69"/>
      <c r="M5" s="69"/>
      <c r="N5" s="69"/>
      <c r="O5" s="7"/>
      <c r="P5" s="7"/>
    </row>
    <row r="6" spans="1:16" ht="12.75">
      <c r="A6" s="8"/>
      <c r="B6" s="62"/>
      <c r="C6" s="62"/>
      <c r="D6" s="63" t="s">
        <v>542</v>
      </c>
      <c r="E6" s="70"/>
      <c r="F6" s="70"/>
      <c r="G6" s="70"/>
      <c r="H6" s="7"/>
      <c r="I6" s="62"/>
      <c r="J6" s="62"/>
      <c r="K6" s="63" t="s">
        <v>542</v>
      </c>
      <c r="L6" s="70"/>
      <c r="M6" s="70"/>
      <c r="N6" s="70"/>
      <c r="O6" s="7"/>
      <c r="P6" s="7"/>
    </row>
    <row r="7" spans="1:16" ht="12.75">
      <c r="A7" s="8"/>
      <c r="B7" s="62"/>
      <c r="C7" s="62"/>
      <c r="D7" s="63"/>
      <c r="E7" s="70"/>
      <c r="F7" s="70"/>
      <c r="G7" s="70"/>
      <c r="H7" s="7"/>
      <c r="I7" s="62"/>
      <c r="J7" s="62"/>
      <c r="K7" s="63"/>
      <c r="L7" s="70"/>
      <c r="M7" s="70"/>
      <c r="N7" s="70"/>
      <c r="O7" s="7"/>
      <c r="P7" s="7"/>
    </row>
    <row r="8" spans="1:16" ht="12.75">
      <c r="A8" s="8"/>
      <c r="B8" s="62"/>
      <c r="C8" s="62"/>
      <c r="D8" s="9"/>
      <c r="E8" s="70"/>
      <c r="F8" s="70"/>
      <c r="G8" s="70"/>
      <c r="H8" s="7"/>
      <c r="I8" s="62"/>
      <c r="J8" s="62"/>
      <c r="K8" s="9"/>
      <c r="L8" s="70"/>
      <c r="M8" s="70"/>
      <c r="N8" s="70"/>
      <c r="O8" s="7"/>
      <c r="P8" s="7"/>
    </row>
    <row r="9" spans="1:16" ht="12.75">
      <c r="A9" s="30" t="s">
        <v>845</v>
      </c>
      <c r="B9" s="113" t="s">
        <v>587</v>
      </c>
      <c r="C9" s="113" t="s">
        <v>580</v>
      </c>
      <c r="D9" s="71" t="s">
        <v>38</v>
      </c>
      <c r="E9" s="30">
        <v>1850</v>
      </c>
      <c r="F9" s="35">
        <f>(E9+G9)</f>
        <v>1850</v>
      </c>
      <c r="G9" s="30">
        <v>0</v>
      </c>
      <c r="H9" s="7"/>
      <c r="I9" s="113" t="s">
        <v>590</v>
      </c>
      <c r="J9" s="113" t="s">
        <v>580</v>
      </c>
      <c r="K9" s="71" t="s">
        <v>38</v>
      </c>
      <c r="L9" s="33">
        <v>1600</v>
      </c>
      <c r="M9" s="35">
        <f>(L9+N9)</f>
        <v>1600</v>
      </c>
      <c r="N9" s="30">
        <v>0</v>
      </c>
      <c r="O9" s="7"/>
      <c r="P9" s="7"/>
    </row>
    <row r="10" spans="1:16" ht="12.75">
      <c r="A10" s="30"/>
      <c r="B10" s="113"/>
      <c r="C10" s="113" t="s">
        <v>869</v>
      </c>
      <c r="D10" s="72" t="s">
        <v>39</v>
      </c>
      <c r="E10" s="30">
        <v>680</v>
      </c>
      <c r="F10" s="35">
        <f>(E10+G10)</f>
        <v>680</v>
      </c>
      <c r="G10" s="30">
        <v>0</v>
      </c>
      <c r="H10" s="7"/>
      <c r="I10" s="113"/>
      <c r="J10" s="113" t="s">
        <v>869</v>
      </c>
      <c r="K10" s="72" t="s">
        <v>39</v>
      </c>
      <c r="L10" s="33">
        <v>680</v>
      </c>
      <c r="M10" s="35">
        <f>(L10+N10)</f>
        <v>680</v>
      </c>
      <c r="N10" s="30">
        <v>0</v>
      </c>
      <c r="O10" s="7"/>
      <c r="P10" s="7"/>
    </row>
    <row r="11" spans="1:16" ht="12.75">
      <c r="A11" s="30"/>
      <c r="B11" s="113"/>
      <c r="C11" s="113" t="s">
        <v>871</v>
      </c>
      <c r="D11" s="72" t="s">
        <v>40</v>
      </c>
      <c r="E11" s="35">
        <f>(E9-E10)</f>
        <v>1170</v>
      </c>
      <c r="F11" s="35">
        <f>(F9-F10)</f>
        <v>1170</v>
      </c>
      <c r="G11" s="35">
        <f>(G9-G10)</f>
        <v>0</v>
      </c>
      <c r="H11" s="7"/>
      <c r="I11" s="113"/>
      <c r="J11" s="113" t="s">
        <v>871</v>
      </c>
      <c r="K11" s="72" t="s">
        <v>40</v>
      </c>
      <c r="L11" s="35">
        <f>(L9-L10)</f>
        <v>920</v>
      </c>
      <c r="M11" s="35">
        <f>(M9-M10)</f>
        <v>920</v>
      </c>
      <c r="N11" s="35">
        <f>(N9-N10)</f>
        <v>0</v>
      </c>
      <c r="O11" s="7"/>
      <c r="P11" s="7"/>
    </row>
    <row r="12" spans="1:16" ht="12.75">
      <c r="A12" s="30"/>
      <c r="B12" s="113"/>
      <c r="C12" s="113" t="s">
        <v>896</v>
      </c>
      <c r="D12" s="71" t="s">
        <v>42</v>
      </c>
      <c r="E12" s="30">
        <v>0</v>
      </c>
      <c r="F12" s="35">
        <f>(E12+G12)</f>
        <v>0</v>
      </c>
      <c r="G12" s="30">
        <v>0</v>
      </c>
      <c r="H12" s="7"/>
      <c r="I12" s="113"/>
      <c r="J12" s="113" t="s">
        <v>896</v>
      </c>
      <c r="K12" s="71" t="s">
        <v>42</v>
      </c>
      <c r="L12" s="33">
        <v>0</v>
      </c>
      <c r="M12" s="35">
        <f>(L12+N12)</f>
        <v>0</v>
      </c>
      <c r="N12" s="30">
        <v>0</v>
      </c>
      <c r="O12" s="7"/>
      <c r="P12" s="7"/>
    </row>
    <row r="13" spans="1:16" ht="12.75">
      <c r="A13" s="30"/>
      <c r="B13" s="113"/>
      <c r="C13" s="113" t="s">
        <v>584</v>
      </c>
      <c r="D13" s="71" t="s">
        <v>43</v>
      </c>
      <c r="E13" s="31">
        <v>52</v>
      </c>
      <c r="F13" s="36">
        <f>(E13+G13)</f>
        <v>52</v>
      </c>
      <c r="G13" s="31">
        <v>0</v>
      </c>
      <c r="H13" s="7"/>
      <c r="I13" s="113"/>
      <c r="J13" s="113" t="s">
        <v>584</v>
      </c>
      <c r="K13" s="71" t="s">
        <v>43</v>
      </c>
      <c r="L13" s="34">
        <v>52</v>
      </c>
      <c r="M13" s="36">
        <f>(L13+N13)</f>
        <v>52</v>
      </c>
      <c r="N13" s="31">
        <v>0</v>
      </c>
      <c r="O13" s="7"/>
      <c r="P13" s="7"/>
    </row>
    <row r="14" spans="1:16" ht="12.75">
      <c r="A14" s="56"/>
      <c r="B14" s="47"/>
      <c r="C14" s="47"/>
      <c r="D14" s="29" t="s">
        <v>514</v>
      </c>
      <c r="E14" s="40">
        <f>(E9+E12+E13)</f>
        <v>1902</v>
      </c>
      <c r="F14" s="40">
        <f>(F9+F12+F13)</f>
        <v>1902</v>
      </c>
      <c r="G14" s="40">
        <f>(G9+G12+G13)</f>
        <v>0</v>
      </c>
      <c r="H14" s="7"/>
      <c r="I14" s="47"/>
      <c r="J14" s="47"/>
      <c r="K14" s="29" t="s">
        <v>514</v>
      </c>
      <c r="L14" s="40">
        <f>(L9+L12+L13)</f>
        <v>1652</v>
      </c>
      <c r="M14" s="40">
        <f>(M9+M12+M13)</f>
        <v>1652</v>
      </c>
      <c r="N14" s="40">
        <f>(N9+N12+N13)</f>
        <v>0</v>
      </c>
      <c r="O14" s="7"/>
      <c r="P14" s="7"/>
    </row>
    <row r="15" spans="1:16" ht="12.75">
      <c r="A15" s="9"/>
      <c r="B15" s="27"/>
      <c r="C15" s="26"/>
      <c r="D15" s="9"/>
      <c r="E15" s="69"/>
      <c r="F15" s="69"/>
      <c r="G15" s="69"/>
      <c r="H15" s="7"/>
      <c r="I15" s="27"/>
      <c r="J15" s="26"/>
      <c r="K15" s="10"/>
      <c r="L15" s="69"/>
      <c r="M15" s="69"/>
      <c r="N15" s="69"/>
      <c r="O15" s="7"/>
      <c r="P15" s="7"/>
    </row>
    <row r="16" spans="1:16" ht="12.75">
      <c r="A16" s="9"/>
      <c r="B16" s="27"/>
      <c r="C16" s="27"/>
      <c r="D16" s="63" t="s">
        <v>615</v>
      </c>
      <c r="E16" s="70"/>
      <c r="F16" s="70"/>
      <c r="G16" s="70"/>
      <c r="H16" s="7"/>
      <c r="I16" s="27"/>
      <c r="J16" s="27"/>
      <c r="K16" s="63" t="s">
        <v>615</v>
      </c>
      <c r="L16" s="70"/>
      <c r="M16" s="70"/>
      <c r="N16" s="70"/>
      <c r="O16" s="7"/>
      <c r="P16" s="7"/>
    </row>
    <row r="17" spans="1:16" ht="12.75">
      <c r="A17" s="9"/>
      <c r="B17" s="27"/>
      <c r="C17" s="27"/>
      <c r="D17" s="63"/>
      <c r="E17" s="70"/>
      <c r="F17" s="70"/>
      <c r="G17" s="70"/>
      <c r="H17" s="7"/>
      <c r="I17" s="27"/>
      <c r="J17" s="27"/>
      <c r="K17" s="63"/>
      <c r="L17" s="70"/>
      <c r="M17" s="70"/>
      <c r="N17" s="70"/>
      <c r="O17" s="7"/>
      <c r="P17" s="7"/>
    </row>
    <row r="18" spans="1:16" ht="12.75">
      <c r="A18" s="9"/>
      <c r="B18" s="27"/>
      <c r="C18" s="27"/>
      <c r="D18" s="9"/>
      <c r="E18" s="70"/>
      <c r="F18" s="70"/>
      <c r="G18" s="70"/>
      <c r="H18" s="7"/>
      <c r="I18" s="27"/>
      <c r="J18" s="27"/>
      <c r="K18" s="9"/>
      <c r="L18" s="70"/>
      <c r="M18" s="70"/>
      <c r="N18" s="70"/>
      <c r="O18" s="7"/>
      <c r="P18" s="7"/>
    </row>
    <row r="19" spans="1:16" ht="12.75">
      <c r="A19" s="30"/>
      <c r="B19" s="113"/>
      <c r="C19" s="113" t="s">
        <v>579</v>
      </c>
      <c r="D19" s="71" t="s">
        <v>44</v>
      </c>
      <c r="E19" s="30">
        <v>480</v>
      </c>
      <c r="F19" s="35">
        <f>(E19+G19)</f>
        <v>480</v>
      </c>
      <c r="G19" s="30">
        <v>0</v>
      </c>
      <c r="H19" s="7"/>
      <c r="I19" s="113"/>
      <c r="J19" s="113" t="s">
        <v>579</v>
      </c>
      <c r="K19" s="71" t="s">
        <v>44</v>
      </c>
      <c r="L19" s="30">
        <v>756</v>
      </c>
      <c r="M19" s="35">
        <f>(L19+N19)</f>
        <v>756</v>
      </c>
      <c r="N19" s="30">
        <v>0</v>
      </c>
      <c r="O19" s="7"/>
      <c r="P19" s="7"/>
    </row>
    <row r="20" spans="1:16" ht="12.75">
      <c r="A20" s="30"/>
      <c r="B20" s="113"/>
      <c r="C20" s="113" t="s">
        <v>574</v>
      </c>
      <c r="D20" s="71" t="s">
        <v>45</v>
      </c>
      <c r="E20" s="30">
        <v>154</v>
      </c>
      <c r="F20" s="35">
        <f>(E20+G20)</f>
        <v>154</v>
      </c>
      <c r="G20" s="30">
        <v>0</v>
      </c>
      <c r="H20" s="7"/>
      <c r="I20" s="113"/>
      <c r="J20" s="113" t="s">
        <v>574</v>
      </c>
      <c r="K20" s="71" t="s">
        <v>45</v>
      </c>
      <c r="L20" s="30">
        <v>219</v>
      </c>
      <c r="M20" s="35">
        <f>(L20+N20)</f>
        <v>219</v>
      </c>
      <c r="N20" s="30">
        <v>0</v>
      </c>
      <c r="O20" s="7"/>
      <c r="P20" s="7"/>
    </row>
    <row r="21" spans="1:16" ht="12.75">
      <c r="A21" s="30"/>
      <c r="B21" s="113"/>
      <c r="C21" s="113" t="s">
        <v>580</v>
      </c>
      <c r="D21" s="71" t="s">
        <v>46</v>
      </c>
      <c r="E21" s="30">
        <v>1268</v>
      </c>
      <c r="F21" s="35">
        <f>(E21+G21)</f>
        <v>1268</v>
      </c>
      <c r="G21" s="30">
        <v>0</v>
      </c>
      <c r="H21" s="7"/>
      <c r="I21" s="113"/>
      <c r="J21" s="113" t="s">
        <v>580</v>
      </c>
      <c r="K21" s="71" t="s">
        <v>46</v>
      </c>
      <c r="L21" s="30">
        <v>677</v>
      </c>
      <c r="M21" s="35">
        <f>(L21+N21)</f>
        <v>677</v>
      </c>
      <c r="N21" s="30">
        <v>0</v>
      </c>
      <c r="O21" s="7"/>
      <c r="P21" s="7"/>
    </row>
    <row r="22" spans="1:16" ht="12.75">
      <c r="A22" s="30"/>
      <c r="B22" s="113"/>
      <c r="C22" s="113">
        <v>3.1</v>
      </c>
      <c r="D22" s="94" t="s">
        <v>218</v>
      </c>
      <c r="E22" s="30">
        <v>0</v>
      </c>
      <c r="F22" s="35">
        <f>(E22+G22)</f>
        <v>0</v>
      </c>
      <c r="G22" s="30">
        <v>0</v>
      </c>
      <c r="H22" s="7"/>
      <c r="I22" s="113"/>
      <c r="J22" s="113">
        <v>3.1</v>
      </c>
      <c r="K22" s="94" t="s">
        <v>218</v>
      </c>
      <c r="L22" s="30">
        <v>0</v>
      </c>
      <c r="M22" s="35">
        <f>(L22+N22)</f>
        <v>0</v>
      </c>
      <c r="N22" s="30">
        <v>0</v>
      </c>
      <c r="O22" s="7"/>
      <c r="P22" s="7"/>
    </row>
    <row r="23" spans="1:16" ht="12.75">
      <c r="A23" s="30"/>
      <c r="B23" s="113"/>
      <c r="C23" s="113">
        <v>3.2</v>
      </c>
      <c r="D23" s="94" t="s">
        <v>219</v>
      </c>
      <c r="E23" s="35">
        <f>(E21-E22)</f>
        <v>1268</v>
      </c>
      <c r="F23" s="35">
        <f>(F21-F22)</f>
        <v>1268</v>
      </c>
      <c r="G23" s="35">
        <f>(G21-G22)</f>
        <v>0</v>
      </c>
      <c r="H23" s="7"/>
      <c r="I23" s="113"/>
      <c r="J23" s="113">
        <v>3.2</v>
      </c>
      <c r="K23" s="94" t="s">
        <v>219</v>
      </c>
      <c r="L23" s="35">
        <f>(L21-L22)</f>
        <v>677</v>
      </c>
      <c r="M23" s="35">
        <f>(M21-M22)</f>
        <v>677</v>
      </c>
      <c r="N23" s="35">
        <f>(N21-N22)</f>
        <v>0</v>
      </c>
      <c r="O23" s="7"/>
      <c r="P23" s="7"/>
    </row>
    <row r="24" spans="1:16" ht="12.75">
      <c r="A24" s="30"/>
      <c r="B24" s="113"/>
      <c r="C24" s="113" t="s">
        <v>582</v>
      </c>
      <c r="D24" s="71" t="s">
        <v>47</v>
      </c>
      <c r="E24" s="30">
        <v>0</v>
      </c>
      <c r="F24" s="35">
        <f>(E24+G24)</f>
        <v>0</v>
      </c>
      <c r="G24" s="30">
        <v>0</v>
      </c>
      <c r="H24" s="7"/>
      <c r="I24" s="113"/>
      <c r="J24" s="113" t="s">
        <v>582</v>
      </c>
      <c r="K24" s="71" t="s">
        <v>47</v>
      </c>
      <c r="L24" s="30">
        <v>0</v>
      </c>
      <c r="M24" s="35">
        <f>(L24+N24)</f>
        <v>0</v>
      </c>
      <c r="N24" s="30">
        <v>0</v>
      </c>
      <c r="O24" s="7"/>
      <c r="P24" s="7"/>
    </row>
    <row r="25" spans="1:16" ht="12.75">
      <c r="A25" s="30"/>
      <c r="B25" s="113"/>
      <c r="C25" s="113" t="s">
        <v>584</v>
      </c>
      <c r="D25" s="71" t="s">
        <v>48</v>
      </c>
      <c r="E25" s="31">
        <v>0</v>
      </c>
      <c r="F25" s="36">
        <f>(E25+G25)</f>
        <v>0</v>
      </c>
      <c r="G25" s="31">
        <v>0</v>
      </c>
      <c r="H25" s="7"/>
      <c r="I25" s="113"/>
      <c r="J25" s="113" t="s">
        <v>584</v>
      </c>
      <c r="K25" s="71" t="s">
        <v>48</v>
      </c>
      <c r="L25" s="31">
        <v>0</v>
      </c>
      <c r="M25" s="36">
        <f>(L25+N25)</f>
        <v>0</v>
      </c>
      <c r="N25" s="31">
        <v>0</v>
      </c>
      <c r="O25" s="7"/>
      <c r="P25" s="7"/>
    </row>
    <row r="26" spans="1:16" ht="12.75">
      <c r="A26" s="56" t="s">
        <v>845</v>
      </c>
      <c r="B26" s="47" t="s">
        <v>587</v>
      </c>
      <c r="C26" s="47" t="s">
        <v>579</v>
      </c>
      <c r="D26" s="29" t="s">
        <v>531</v>
      </c>
      <c r="E26" s="40">
        <f>(E19+E20+E21+E24+E25)</f>
        <v>1902</v>
      </c>
      <c r="F26" s="40">
        <f>(F19+F20+F21+F24+F25)</f>
        <v>1902</v>
      </c>
      <c r="G26" s="40">
        <f>(G19+G20+G21+G24+G25)</f>
        <v>0</v>
      </c>
      <c r="H26" s="7"/>
      <c r="I26" s="47" t="s">
        <v>590</v>
      </c>
      <c r="J26" s="47" t="s">
        <v>579</v>
      </c>
      <c r="K26" s="29" t="s">
        <v>531</v>
      </c>
      <c r="L26" s="40">
        <f>(L19+L20+L21+L24+L25)</f>
        <v>1652</v>
      </c>
      <c r="M26" s="40">
        <f>(M19+M20+M21+M24+M25)</f>
        <v>1652</v>
      </c>
      <c r="N26" s="40">
        <f>(N19+N20+N21+N24+N25)</f>
        <v>0</v>
      </c>
      <c r="O26" s="7"/>
      <c r="P26" s="7"/>
    </row>
    <row r="27" spans="1:16" ht="12.7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</row>
    <row r="28" spans="1:16" ht="12.7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</row>
    <row r="29" spans="1:16" ht="12.7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</row>
    <row r="30" spans="1:16" ht="12.75">
      <c r="A30" s="64" t="s">
        <v>576</v>
      </c>
      <c r="B30" s="4"/>
      <c r="C30" s="4"/>
      <c r="D30" s="4" t="s">
        <v>829</v>
      </c>
      <c r="E30" s="65">
        <f>(E26-E31)</f>
        <v>1902</v>
      </c>
      <c r="F30" s="65">
        <f>(F26-F31)</f>
        <v>1902</v>
      </c>
      <c r="G30" s="65">
        <f>(G26-G31)</f>
        <v>0</v>
      </c>
      <c r="H30" s="7"/>
      <c r="I30" s="4"/>
      <c r="J30" s="4"/>
      <c r="K30" s="4" t="s">
        <v>829</v>
      </c>
      <c r="L30" s="65">
        <f>(L26-L31)</f>
        <v>1652</v>
      </c>
      <c r="M30" s="65">
        <f>(M26-M31)</f>
        <v>1652</v>
      </c>
      <c r="N30" s="65">
        <f>(N26-N31)</f>
        <v>0</v>
      </c>
      <c r="O30" s="7"/>
      <c r="P30" s="7"/>
    </row>
    <row r="31" spans="1:16" ht="12.75">
      <c r="A31" s="66" t="s">
        <v>608</v>
      </c>
      <c r="B31" s="67"/>
      <c r="C31" s="67"/>
      <c r="D31" s="67" t="s">
        <v>830</v>
      </c>
      <c r="E31" s="68">
        <f>(E25)</f>
        <v>0</v>
      </c>
      <c r="F31" s="68">
        <f>(F25)</f>
        <v>0</v>
      </c>
      <c r="G31" s="68">
        <f>(G25)</f>
        <v>0</v>
      </c>
      <c r="H31" s="7"/>
      <c r="I31" s="67"/>
      <c r="J31" s="67"/>
      <c r="K31" s="67" t="s">
        <v>830</v>
      </c>
      <c r="L31" s="68">
        <f>(L25)</f>
        <v>0</v>
      </c>
      <c r="M31" s="68">
        <f>(M25)</f>
        <v>0</v>
      </c>
      <c r="N31" s="68">
        <f>(N25)</f>
        <v>0</v>
      </c>
      <c r="O31" s="7"/>
      <c r="P31" s="7"/>
    </row>
    <row r="32" spans="1:16" ht="12.7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</row>
    <row r="33" spans="1:16" ht="12.7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</row>
    <row r="34" spans="1:16" ht="12.7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</row>
    <row r="35" spans="1:16" ht="12.7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</row>
    <row r="36" spans="1:16" ht="12.7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</row>
  </sheetData>
  <printOptions horizontalCentered="1" verticalCentered="1"/>
  <pageMargins left="0.7874015748031497" right="0.7874015748031497" top="1.12" bottom="0.984251968503937" header="0.5118110236220472" footer="0.5118110236220472"/>
  <pageSetup blackAndWhite="1" horizontalDpi="300" verticalDpi="300" orientation="landscape" paperSize="9" scale="90" r:id="rId1"/>
  <headerFooter alignWithMargins="0">
    <oddHeader>&amp;C&amp;"Times New Roman CE,Normál"Kisebbségi Önkormányzatok
előirányzata
2/2&amp;R&amp;"Times New Roman CE,Normál"11. sz. melléklet
58/2003.(XII.17.) sz. önk. rendelethez
( ezer ft-ban)</oddHeader>
    <oddFooter>&amp;L&amp;"Times New Roman CE,Normál"&amp;8&amp;D / &amp;T
Kapossy Béláné&amp;C&amp;"Times New Roman CE,Normál"&amp;8&amp;F.xls/&amp;A/Ráczné&amp;R&amp;"Times New Roman CE,Normál"&amp;8................../.................oldal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98"/>
  <sheetViews>
    <sheetView view="pageBreakPreview" zoomScale="60" zoomScaleNormal="75" workbookViewId="0" topLeftCell="A1">
      <pane xSplit="2" ySplit="4" topLeftCell="C53" activePane="bottomRight" state="frozen"/>
      <selection pane="topLeft" activeCell="A1" sqref="A1"/>
      <selection pane="topRight" activeCell="C1" sqref="C1"/>
      <selection pane="bottomLeft" activeCell="A5" sqref="A5"/>
      <selection pane="bottomRight" activeCell="M78" sqref="M78"/>
    </sheetView>
  </sheetViews>
  <sheetFormatPr defaultColWidth="9.140625" defaultRowHeight="12.75"/>
  <cols>
    <col min="1" max="1" width="7.421875" style="0" customWidth="1"/>
    <col min="2" max="2" width="56.28125" style="0" customWidth="1"/>
    <col min="3" max="3" width="25.57421875" style="0" customWidth="1"/>
    <col min="4" max="12" width="13.7109375" style="0" customWidth="1"/>
  </cols>
  <sheetData>
    <row r="1" spans="1:12" ht="63" customHeight="1">
      <c r="A1" s="501" t="s">
        <v>817</v>
      </c>
      <c r="B1" s="501" t="s">
        <v>898</v>
      </c>
      <c r="C1" s="501" t="s">
        <v>592</v>
      </c>
      <c r="D1" s="501" t="s">
        <v>811</v>
      </c>
      <c r="E1" s="501" t="s">
        <v>906</v>
      </c>
      <c r="F1" s="501" t="s">
        <v>813</v>
      </c>
      <c r="G1" s="501" t="s">
        <v>814</v>
      </c>
      <c r="H1" s="501" t="s">
        <v>812</v>
      </c>
      <c r="I1" s="501" t="s">
        <v>825</v>
      </c>
      <c r="J1" s="501" t="s">
        <v>815</v>
      </c>
      <c r="K1" s="501" t="s">
        <v>816</v>
      </c>
      <c r="L1" s="501" t="s">
        <v>765</v>
      </c>
    </row>
    <row r="2" spans="1:12" ht="36.75" customHeight="1">
      <c r="A2" s="427" t="s">
        <v>579</v>
      </c>
      <c r="B2" s="504" t="s">
        <v>125</v>
      </c>
      <c r="C2" s="487"/>
      <c r="D2" s="488"/>
      <c r="E2" s="488"/>
      <c r="F2" s="488"/>
      <c r="G2" s="488"/>
      <c r="H2" s="488"/>
      <c r="I2" s="488"/>
      <c r="J2" s="488"/>
      <c r="K2" s="488"/>
      <c r="L2" s="489">
        <f aca="true" t="shared" si="0" ref="L2:L7">0+D2+E2+F2+G2+H2+I2+J2-K2</f>
        <v>0</v>
      </c>
    </row>
    <row r="3" spans="1:12" ht="31.5">
      <c r="A3" s="236"/>
      <c r="B3" s="487" t="s">
        <v>122</v>
      </c>
      <c r="C3" s="487"/>
      <c r="D3" s="488"/>
      <c r="E3" s="488"/>
      <c r="F3" s="488"/>
      <c r="G3" s="488">
        <v>-229</v>
      </c>
      <c r="H3" s="488"/>
      <c r="I3" s="488"/>
      <c r="J3" s="488"/>
      <c r="K3" s="488"/>
      <c r="L3" s="489">
        <f t="shared" si="0"/>
        <v>-229</v>
      </c>
    </row>
    <row r="4" spans="1:12" ht="47.25">
      <c r="A4" s="236"/>
      <c r="B4" s="487" t="s">
        <v>123</v>
      </c>
      <c r="C4" s="236"/>
      <c r="D4" s="488"/>
      <c r="E4" s="488"/>
      <c r="F4" s="488"/>
      <c r="G4" s="488">
        <v>-200</v>
      </c>
      <c r="H4" s="488"/>
      <c r="I4" s="488"/>
      <c r="J4" s="488"/>
      <c r="K4" s="488"/>
      <c r="L4" s="489">
        <f t="shared" si="0"/>
        <v>-200</v>
      </c>
    </row>
    <row r="5" spans="1:12" ht="36.75" customHeight="1">
      <c r="A5" s="236"/>
      <c r="B5" s="487" t="s">
        <v>124</v>
      </c>
      <c r="C5" s="487"/>
      <c r="D5" s="488"/>
      <c r="E5" s="488">
        <v>-3615</v>
      </c>
      <c r="F5" s="488"/>
      <c r="G5" s="488">
        <v>3635</v>
      </c>
      <c r="H5" s="488"/>
      <c r="I5" s="488"/>
      <c r="J5" s="488"/>
      <c r="K5" s="488"/>
      <c r="L5" s="489">
        <f t="shared" si="0"/>
        <v>20</v>
      </c>
    </row>
    <row r="6" spans="1:12" ht="35.25" customHeight="1">
      <c r="A6" s="427" t="s">
        <v>574</v>
      </c>
      <c r="B6" s="487" t="s">
        <v>126</v>
      </c>
      <c r="C6" s="236"/>
      <c r="D6" s="488"/>
      <c r="E6" s="488"/>
      <c r="F6" s="488"/>
      <c r="G6" s="488"/>
      <c r="H6" s="488"/>
      <c r="I6" s="488"/>
      <c r="J6" s="488"/>
      <c r="K6" s="488"/>
      <c r="L6" s="489">
        <f t="shared" si="0"/>
        <v>0</v>
      </c>
    </row>
    <row r="7" spans="1:12" ht="31.5">
      <c r="A7" s="236" t="s">
        <v>580</v>
      </c>
      <c r="B7" s="504" t="s">
        <v>128</v>
      </c>
      <c r="C7" s="487"/>
      <c r="D7" s="488"/>
      <c r="E7" s="488"/>
      <c r="F7" s="488"/>
      <c r="G7" s="488"/>
      <c r="H7" s="488"/>
      <c r="I7" s="488"/>
      <c r="J7" s="488"/>
      <c r="K7" s="488"/>
      <c r="L7" s="489">
        <f t="shared" si="0"/>
        <v>0</v>
      </c>
    </row>
    <row r="8" spans="1:12" ht="31.5">
      <c r="A8" s="236"/>
      <c r="B8" s="487" t="s">
        <v>129</v>
      </c>
      <c r="C8" s="236"/>
      <c r="D8" s="488"/>
      <c r="E8" s="488"/>
      <c r="F8" s="488"/>
      <c r="G8" s="488"/>
      <c r="H8" s="488"/>
      <c r="I8" s="488"/>
      <c r="J8" s="488"/>
      <c r="K8" s="488"/>
      <c r="L8" s="489">
        <f aca="true" t="shared" si="1" ref="L8:L67">0+D8+E8+F8+G8+H8+I8+J8-K8</f>
        <v>0</v>
      </c>
    </row>
    <row r="9" spans="1:12" ht="15.75">
      <c r="A9" s="236"/>
      <c r="B9" s="487" t="s">
        <v>130</v>
      </c>
      <c r="C9" s="236"/>
      <c r="D9" s="488"/>
      <c r="E9" s="488"/>
      <c r="F9" s="488"/>
      <c r="G9" s="488"/>
      <c r="H9" s="488"/>
      <c r="I9" s="488"/>
      <c r="J9" s="488"/>
      <c r="K9" s="488"/>
      <c r="L9" s="489">
        <f t="shared" si="1"/>
        <v>0</v>
      </c>
    </row>
    <row r="10" spans="1:12" ht="31.5">
      <c r="A10" s="236"/>
      <c r="B10" s="487" t="s">
        <v>131</v>
      </c>
      <c r="C10" s="487"/>
      <c r="D10" s="488"/>
      <c r="E10" s="488"/>
      <c r="F10" s="488"/>
      <c r="G10" s="488"/>
      <c r="H10" s="488"/>
      <c r="I10" s="488"/>
      <c r="J10" s="488"/>
      <c r="K10" s="488"/>
      <c r="L10" s="489">
        <f t="shared" si="1"/>
        <v>0</v>
      </c>
    </row>
    <row r="11" spans="1:12" ht="31.5" customHeight="1">
      <c r="A11" s="236"/>
      <c r="B11" s="487" t="s">
        <v>132</v>
      </c>
      <c r="C11" s="236"/>
      <c r="D11" s="488"/>
      <c r="E11" s="488"/>
      <c r="F11" s="488"/>
      <c r="G11" s="488"/>
      <c r="H11" s="488"/>
      <c r="I11" s="488"/>
      <c r="J11" s="488"/>
      <c r="K11" s="488"/>
      <c r="L11" s="489">
        <f t="shared" si="1"/>
        <v>0</v>
      </c>
    </row>
    <row r="12" spans="1:12" ht="15.75">
      <c r="A12" s="236"/>
      <c r="B12" s="236" t="s">
        <v>133</v>
      </c>
      <c r="C12" s="236"/>
      <c r="D12" s="488"/>
      <c r="E12" s="488"/>
      <c r="F12" s="488">
        <v>490</v>
      </c>
      <c r="G12" s="488"/>
      <c r="H12" s="488"/>
      <c r="I12" s="488"/>
      <c r="J12" s="488">
        <v>-490</v>
      </c>
      <c r="K12" s="488"/>
      <c r="L12" s="489">
        <f t="shared" si="1"/>
        <v>0</v>
      </c>
    </row>
    <row r="13" spans="1:12" ht="15.75">
      <c r="A13" s="236"/>
      <c r="B13" s="236" t="s">
        <v>134</v>
      </c>
      <c r="C13" s="236"/>
      <c r="D13" s="488"/>
      <c r="E13" s="488"/>
      <c r="F13" s="488">
        <v>115</v>
      </c>
      <c r="G13" s="488"/>
      <c r="H13" s="488"/>
      <c r="I13" s="488"/>
      <c r="J13" s="488">
        <v>-115</v>
      </c>
      <c r="K13" s="488"/>
      <c r="L13" s="489">
        <f t="shared" si="1"/>
        <v>0</v>
      </c>
    </row>
    <row r="14" spans="1:12" ht="15.75">
      <c r="A14" s="236"/>
      <c r="B14" s="487" t="s">
        <v>135</v>
      </c>
      <c r="C14" s="236"/>
      <c r="D14" s="488"/>
      <c r="E14" s="488"/>
      <c r="F14" s="488">
        <v>50</v>
      </c>
      <c r="G14" s="488"/>
      <c r="H14" s="488"/>
      <c r="I14" s="488"/>
      <c r="J14" s="488">
        <v>-50</v>
      </c>
      <c r="K14" s="488"/>
      <c r="L14" s="489">
        <f t="shared" si="1"/>
        <v>0</v>
      </c>
    </row>
    <row r="15" spans="1:12" ht="15.75">
      <c r="A15" s="236"/>
      <c r="B15" s="487" t="s">
        <v>137</v>
      </c>
      <c r="C15" s="236"/>
      <c r="D15" s="488"/>
      <c r="E15" s="488"/>
      <c r="F15" s="488">
        <v>434</v>
      </c>
      <c r="G15" s="488"/>
      <c r="H15" s="488"/>
      <c r="I15" s="488"/>
      <c r="J15" s="488">
        <v>-434</v>
      </c>
      <c r="K15" s="488"/>
      <c r="L15" s="489">
        <f t="shared" si="1"/>
        <v>0</v>
      </c>
    </row>
    <row r="16" spans="1:12" ht="15.75">
      <c r="A16" s="236"/>
      <c r="B16" s="236" t="s">
        <v>138</v>
      </c>
      <c r="C16" s="236"/>
      <c r="D16" s="488"/>
      <c r="E16" s="488"/>
      <c r="F16" s="488">
        <v>25</v>
      </c>
      <c r="G16" s="488"/>
      <c r="H16" s="488"/>
      <c r="I16" s="488"/>
      <c r="J16" s="488">
        <v>-25</v>
      </c>
      <c r="K16" s="488"/>
      <c r="L16" s="489">
        <f t="shared" si="1"/>
        <v>0</v>
      </c>
    </row>
    <row r="17" spans="1:12" ht="15.75">
      <c r="A17" s="236"/>
      <c r="B17" s="236" t="s">
        <v>139</v>
      </c>
      <c r="C17" s="236"/>
      <c r="D17" s="488"/>
      <c r="E17" s="488"/>
      <c r="F17" s="488">
        <v>175</v>
      </c>
      <c r="G17" s="488"/>
      <c r="H17" s="488"/>
      <c r="I17" s="488"/>
      <c r="J17" s="488">
        <v>-175</v>
      </c>
      <c r="K17" s="488"/>
      <c r="L17" s="489">
        <f t="shared" si="1"/>
        <v>0</v>
      </c>
    </row>
    <row r="18" spans="1:12" ht="15.75">
      <c r="A18" s="236"/>
      <c r="B18" s="236" t="s">
        <v>140</v>
      </c>
      <c r="C18" s="236"/>
      <c r="D18" s="488"/>
      <c r="E18" s="488"/>
      <c r="F18" s="488">
        <v>2400</v>
      </c>
      <c r="G18" s="488"/>
      <c r="H18" s="488"/>
      <c r="I18" s="488"/>
      <c r="J18" s="488">
        <v>-2400</v>
      </c>
      <c r="K18" s="488"/>
      <c r="L18" s="489">
        <f t="shared" si="1"/>
        <v>0</v>
      </c>
    </row>
    <row r="19" spans="1:12" ht="15.75">
      <c r="A19" s="236"/>
      <c r="B19" s="236" t="s">
        <v>141</v>
      </c>
      <c r="C19" s="236"/>
      <c r="D19" s="488"/>
      <c r="E19" s="488"/>
      <c r="F19" s="488">
        <v>9934</v>
      </c>
      <c r="G19" s="488"/>
      <c r="H19" s="488"/>
      <c r="I19" s="488"/>
      <c r="J19" s="488">
        <v>-9934</v>
      </c>
      <c r="K19" s="488"/>
      <c r="L19" s="489">
        <f t="shared" si="1"/>
        <v>0</v>
      </c>
    </row>
    <row r="20" spans="1:12" ht="15.75">
      <c r="A20" s="236"/>
      <c r="B20" s="487" t="s">
        <v>142</v>
      </c>
      <c r="C20" s="487"/>
      <c r="D20" s="488"/>
      <c r="E20" s="488"/>
      <c r="F20" s="488">
        <v>460</v>
      </c>
      <c r="G20" s="488"/>
      <c r="H20" s="488"/>
      <c r="I20" s="488"/>
      <c r="J20" s="488">
        <v>-460</v>
      </c>
      <c r="K20" s="488"/>
      <c r="L20" s="489">
        <f t="shared" si="1"/>
        <v>0</v>
      </c>
    </row>
    <row r="21" spans="1:12" ht="15.75">
      <c r="A21" s="236"/>
      <c r="B21" s="236" t="s">
        <v>143</v>
      </c>
      <c r="C21" s="236"/>
      <c r="D21" s="488"/>
      <c r="E21" s="488"/>
      <c r="F21" s="488">
        <v>115</v>
      </c>
      <c r="G21" s="488"/>
      <c r="H21" s="488"/>
      <c r="I21" s="488"/>
      <c r="J21" s="488">
        <v>-115</v>
      </c>
      <c r="K21" s="488"/>
      <c r="L21" s="489">
        <f t="shared" si="1"/>
        <v>0</v>
      </c>
    </row>
    <row r="22" spans="1:12" ht="15.75">
      <c r="A22" s="236"/>
      <c r="B22" s="236" t="s">
        <v>707</v>
      </c>
      <c r="C22" s="236"/>
      <c r="D22" s="488"/>
      <c r="E22" s="488"/>
      <c r="F22" s="488">
        <v>44</v>
      </c>
      <c r="G22" s="488"/>
      <c r="H22" s="488"/>
      <c r="I22" s="488"/>
      <c r="J22" s="488"/>
      <c r="K22" s="488">
        <v>44</v>
      </c>
      <c r="L22" s="489">
        <f t="shared" si="1"/>
        <v>0</v>
      </c>
    </row>
    <row r="23" spans="1:12" ht="15.75">
      <c r="A23" s="236"/>
      <c r="B23" s="236" t="s">
        <v>144</v>
      </c>
      <c r="C23" s="236"/>
      <c r="D23" s="488"/>
      <c r="E23" s="488"/>
      <c r="F23" s="488">
        <v>11</v>
      </c>
      <c r="G23" s="488"/>
      <c r="H23" s="488"/>
      <c r="I23" s="488"/>
      <c r="J23" s="488">
        <v>-11</v>
      </c>
      <c r="K23" s="488"/>
      <c r="L23" s="489">
        <f t="shared" si="1"/>
        <v>0</v>
      </c>
    </row>
    <row r="24" spans="1:12" ht="15.75">
      <c r="A24" s="236"/>
      <c r="B24" s="236" t="s">
        <v>709</v>
      </c>
      <c r="C24" s="236"/>
      <c r="D24" s="488"/>
      <c r="E24" s="488"/>
      <c r="F24" s="488">
        <v>175</v>
      </c>
      <c r="G24" s="488"/>
      <c r="H24" s="488"/>
      <c r="I24" s="488"/>
      <c r="J24" s="488"/>
      <c r="K24" s="488"/>
      <c r="L24" s="489">
        <f t="shared" si="1"/>
        <v>175</v>
      </c>
    </row>
    <row r="25" spans="1:12" ht="15.75">
      <c r="A25" s="236"/>
      <c r="B25" s="236" t="s">
        <v>145</v>
      </c>
      <c r="C25" s="236"/>
      <c r="D25" s="488"/>
      <c r="E25" s="488"/>
      <c r="F25" s="488">
        <v>4000</v>
      </c>
      <c r="G25" s="488"/>
      <c r="H25" s="488"/>
      <c r="I25" s="488"/>
      <c r="J25" s="488">
        <v>-4000</v>
      </c>
      <c r="K25" s="488"/>
      <c r="L25" s="489">
        <f t="shared" si="1"/>
        <v>0</v>
      </c>
    </row>
    <row r="26" spans="1:12" ht="15.75">
      <c r="A26" s="236"/>
      <c r="B26" s="236" t="s">
        <v>150</v>
      </c>
      <c r="C26" s="236"/>
      <c r="D26" s="488"/>
      <c r="E26" s="488"/>
      <c r="F26" s="488">
        <v>840</v>
      </c>
      <c r="G26" s="488"/>
      <c r="H26" s="488"/>
      <c r="I26" s="488"/>
      <c r="J26" s="488">
        <v>-420</v>
      </c>
      <c r="K26" s="488"/>
      <c r="L26" s="489">
        <f t="shared" si="1"/>
        <v>420</v>
      </c>
    </row>
    <row r="27" spans="1:12" ht="60.75" customHeight="1">
      <c r="A27" s="502" t="s">
        <v>817</v>
      </c>
      <c r="B27" s="502" t="s">
        <v>898</v>
      </c>
      <c r="C27" s="502" t="s">
        <v>592</v>
      </c>
      <c r="D27" s="503" t="s">
        <v>811</v>
      </c>
      <c r="E27" s="503" t="s">
        <v>906</v>
      </c>
      <c r="F27" s="503" t="s">
        <v>813</v>
      </c>
      <c r="G27" s="503" t="s">
        <v>814</v>
      </c>
      <c r="H27" s="503" t="s">
        <v>812</v>
      </c>
      <c r="I27" s="503" t="s">
        <v>825</v>
      </c>
      <c r="J27" s="503" t="s">
        <v>815</v>
      </c>
      <c r="K27" s="503" t="s">
        <v>816</v>
      </c>
      <c r="L27" s="503" t="s">
        <v>765</v>
      </c>
    </row>
    <row r="28" spans="1:12" ht="15.75">
      <c r="A28" s="236"/>
      <c r="B28" s="236" t="s">
        <v>151</v>
      </c>
      <c r="C28" s="236"/>
      <c r="D28" s="488"/>
      <c r="E28" s="488"/>
      <c r="F28" s="488">
        <v>1600</v>
      </c>
      <c r="G28" s="488"/>
      <c r="H28" s="488"/>
      <c r="I28" s="488"/>
      <c r="J28" s="488">
        <v>-1600</v>
      </c>
      <c r="K28" s="488"/>
      <c r="L28" s="489">
        <f t="shared" si="1"/>
        <v>0</v>
      </c>
    </row>
    <row r="29" spans="1:12" ht="15.75">
      <c r="A29" s="236"/>
      <c r="B29" s="487" t="s">
        <v>152</v>
      </c>
      <c r="C29" s="236"/>
      <c r="D29" s="488"/>
      <c r="E29" s="488"/>
      <c r="F29" s="488">
        <v>1000</v>
      </c>
      <c r="G29" s="488"/>
      <c r="H29" s="488"/>
      <c r="I29" s="488"/>
      <c r="J29" s="488"/>
      <c r="K29" s="488"/>
      <c r="L29" s="489">
        <f t="shared" si="1"/>
        <v>1000</v>
      </c>
    </row>
    <row r="30" spans="1:12" ht="15.75">
      <c r="A30" s="236"/>
      <c r="B30" s="236" t="s">
        <v>153</v>
      </c>
      <c r="C30" s="236"/>
      <c r="D30" s="488"/>
      <c r="E30" s="488"/>
      <c r="F30" s="488">
        <v>-2125</v>
      </c>
      <c r="G30" s="488"/>
      <c r="H30" s="488"/>
      <c r="I30" s="488"/>
      <c r="J30" s="488"/>
      <c r="K30" s="488"/>
      <c r="L30" s="489">
        <f t="shared" si="1"/>
        <v>-2125</v>
      </c>
    </row>
    <row r="31" spans="1:12" ht="15.75">
      <c r="A31" s="236"/>
      <c r="B31" s="236" t="s">
        <v>154</v>
      </c>
      <c r="C31" s="236"/>
      <c r="D31" s="488"/>
      <c r="E31" s="488"/>
      <c r="F31" s="488">
        <v>-1148</v>
      </c>
      <c r="G31" s="488"/>
      <c r="H31" s="488"/>
      <c r="I31" s="488"/>
      <c r="J31" s="488"/>
      <c r="K31" s="488"/>
      <c r="L31" s="489">
        <f t="shared" si="1"/>
        <v>-1148</v>
      </c>
    </row>
    <row r="32" spans="1:12" ht="15.75">
      <c r="A32" s="236"/>
      <c r="B32" s="236" t="s">
        <v>155</v>
      </c>
      <c r="C32" s="236"/>
      <c r="D32" s="488"/>
      <c r="E32" s="488"/>
      <c r="F32" s="488">
        <v>-250</v>
      </c>
      <c r="G32" s="488"/>
      <c r="H32" s="488"/>
      <c r="I32" s="488"/>
      <c r="J32" s="488"/>
      <c r="K32" s="488"/>
      <c r="L32" s="489">
        <f t="shared" si="1"/>
        <v>-250</v>
      </c>
    </row>
    <row r="33" spans="1:12" ht="15.75">
      <c r="A33" s="236" t="s">
        <v>582</v>
      </c>
      <c r="B33" s="236" t="s">
        <v>156</v>
      </c>
      <c r="C33" s="236"/>
      <c r="D33" s="488"/>
      <c r="E33" s="488"/>
      <c r="F33" s="488"/>
      <c r="G33" s="488"/>
      <c r="H33" s="488">
        <v>10000</v>
      </c>
      <c r="I33" s="488"/>
      <c r="J33" s="488">
        <v>-10000</v>
      </c>
      <c r="K33" s="488"/>
      <c r="L33" s="489">
        <f t="shared" si="1"/>
        <v>0</v>
      </c>
    </row>
    <row r="34" spans="1:12" ht="35.25" customHeight="1">
      <c r="A34" s="236" t="s">
        <v>584</v>
      </c>
      <c r="B34" s="487" t="s">
        <v>157</v>
      </c>
      <c r="C34" s="236"/>
      <c r="D34" s="488"/>
      <c r="E34" s="488"/>
      <c r="F34" s="488"/>
      <c r="G34" s="488"/>
      <c r="H34" s="488"/>
      <c r="I34" s="488"/>
      <c r="J34" s="488"/>
      <c r="K34" s="488"/>
      <c r="L34" s="489">
        <f t="shared" si="1"/>
        <v>0</v>
      </c>
    </row>
    <row r="35" spans="1:12" ht="15.75">
      <c r="A35" s="236" t="s">
        <v>586</v>
      </c>
      <c r="B35" s="236" t="s">
        <v>158</v>
      </c>
      <c r="C35" s="236"/>
      <c r="D35" s="488"/>
      <c r="E35" s="488"/>
      <c r="F35" s="488">
        <v>58</v>
      </c>
      <c r="G35" s="488"/>
      <c r="H35" s="488"/>
      <c r="I35" s="488"/>
      <c r="J35" s="488">
        <v>-58</v>
      </c>
      <c r="K35" s="488"/>
      <c r="L35" s="489">
        <f t="shared" si="1"/>
        <v>0</v>
      </c>
    </row>
    <row r="36" spans="1:12" ht="15.75">
      <c r="A36" s="236" t="s">
        <v>587</v>
      </c>
      <c r="B36" s="236" t="s">
        <v>159</v>
      </c>
      <c r="C36" s="236"/>
      <c r="D36" s="488"/>
      <c r="E36" s="488"/>
      <c r="F36" s="488"/>
      <c r="G36" s="488"/>
      <c r="H36" s="488"/>
      <c r="I36" s="488"/>
      <c r="J36" s="488"/>
      <c r="K36" s="488"/>
      <c r="L36" s="489">
        <f t="shared" si="1"/>
        <v>0</v>
      </c>
    </row>
    <row r="37" spans="1:12" ht="15.75">
      <c r="A37" s="236" t="s">
        <v>590</v>
      </c>
      <c r="B37" s="236" t="s">
        <v>160</v>
      </c>
      <c r="C37" s="236"/>
      <c r="D37" s="488"/>
      <c r="E37" s="488">
        <v>50</v>
      </c>
      <c r="F37" s="488">
        <v>-50</v>
      </c>
      <c r="G37" s="488"/>
      <c r="H37" s="488"/>
      <c r="I37" s="488"/>
      <c r="J37" s="488"/>
      <c r="K37" s="488"/>
      <c r="L37" s="489">
        <f t="shared" si="1"/>
        <v>0</v>
      </c>
    </row>
    <row r="38" spans="1:12" ht="15.75">
      <c r="A38" s="236" t="s">
        <v>598</v>
      </c>
      <c r="B38" s="236" t="s">
        <v>161</v>
      </c>
      <c r="C38" s="236"/>
      <c r="D38" s="488"/>
      <c r="E38" s="488"/>
      <c r="F38" s="488"/>
      <c r="G38" s="488"/>
      <c r="H38" s="488"/>
      <c r="I38" s="488"/>
      <c r="J38" s="488"/>
      <c r="K38" s="488"/>
      <c r="L38" s="489">
        <f t="shared" si="1"/>
        <v>0</v>
      </c>
    </row>
    <row r="39" spans="1:12" ht="15.75">
      <c r="A39" s="236"/>
      <c r="B39" s="236" t="s">
        <v>162</v>
      </c>
      <c r="C39" s="236"/>
      <c r="D39" s="488">
        <v>732</v>
      </c>
      <c r="E39" s="488"/>
      <c r="F39" s="488">
        <v>-732</v>
      </c>
      <c r="G39" s="488"/>
      <c r="H39" s="488"/>
      <c r="I39" s="488"/>
      <c r="J39" s="488"/>
      <c r="K39" s="488"/>
      <c r="L39" s="489">
        <f t="shared" si="1"/>
        <v>0</v>
      </c>
    </row>
    <row r="40" spans="1:12" ht="15.75">
      <c r="A40" s="236"/>
      <c r="B40" s="486" t="s">
        <v>163</v>
      </c>
      <c r="C40" s="236"/>
      <c r="D40" s="488">
        <v>358</v>
      </c>
      <c r="E40" s="488"/>
      <c r="F40" s="488">
        <v>-358</v>
      </c>
      <c r="G40" s="488"/>
      <c r="H40" s="488"/>
      <c r="I40" s="488"/>
      <c r="J40" s="488"/>
      <c r="K40" s="488"/>
      <c r="L40" s="489">
        <f t="shared" si="1"/>
        <v>0</v>
      </c>
    </row>
    <row r="41" spans="1:12" ht="15.75">
      <c r="A41" s="236" t="s">
        <v>600</v>
      </c>
      <c r="B41" s="486" t="s">
        <v>164</v>
      </c>
      <c r="C41" s="236"/>
      <c r="D41" s="488"/>
      <c r="E41" s="488">
        <v>-156</v>
      </c>
      <c r="F41" s="488"/>
      <c r="G41" s="488">
        <v>156</v>
      </c>
      <c r="H41" s="488"/>
      <c r="I41" s="488"/>
      <c r="J41" s="488"/>
      <c r="K41" s="488"/>
      <c r="L41" s="489">
        <f t="shared" si="1"/>
        <v>0</v>
      </c>
    </row>
    <row r="42" spans="1:12" ht="15.75">
      <c r="A42" s="236" t="s">
        <v>601</v>
      </c>
      <c r="B42" s="486" t="s">
        <v>716</v>
      </c>
      <c r="C42" s="236"/>
      <c r="D42" s="488"/>
      <c r="E42" s="488">
        <v>-51</v>
      </c>
      <c r="F42" s="488"/>
      <c r="G42" s="488">
        <v>51</v>
      </c>
      <c r="H42" s="488"/>
      <c r="I42" s="488"/>
      <c r="J42" s="488"/>
      <c r="K42" s="488"/>
      <c r="L42" s="489">
        <f t="shared" si="1"/>
        <v>0</v>
      </c>
    </row>
    <row r="43" spans="1:12" ht="33.75" customHeight="1">
      <c r="A43" s="236" t="s">
        <v>602</v>
      </c>
      <c r="B43" s="487" t="s">
        <v>717</v>
      </c>
      <c r="C43" s="236"/>
      <c r="D43" s="488"/>
      <c r="E43" s="488"/>
      <c r="F43" s="488"/>
      <c r="G43" s="488"/>
      <c r="H43" s="488"/>
      <c r="I43" s="488"/>
      <c r="J43" s="488">
        <v>450</v>
      </c>
      <c r="K43" s="488">
        <v>450</v>
      </c>
      <c r="L43" s="489">
        <f t="shared" si="1"/>
        <v>0</v>
      </c>
    </row>
    <row r="44" spans="1:12" ht="47.25">
      <c r="A44" s="236" t="s">
        <v>604</v>
      </c>
      <c r="B44" s="487" t="s">
        <v>457</v>
      </c>
      <c r="C44" s="236"/>
      <c r="D44" s="488"/>
      <c r="E44" s="488"/>
      <c r="F44" s="488"/>
      <c r="G44" s="488"/>
      <c r="H44" s="488"/>
      <c r="I44" s="488"/>
      <c r="J44" s="488">
        <v>500</v>
      </c>
      <c r="K44" s="488">
        <v>500</v>
      </c>
      <c r="L44" s="489">
        <f t="shared" si="1"/>
        <v>0</v>
      </c>
    </row>
    <row r="45" spans="1:12" ht="15.75">
      <c r="A45" s="236" t="s">
        <v>774</v>
      </c>
      <c r="B45" s="486" t="s">
        <v>719</v>
      </c>
      <c r="C45" s="236"/>
      <c r="D45" s="488"/>
      <c r="E45" s="488"/>
      <c r="F45" s="488"/>
      <c r="G45" s="488"/>
      <c r="H45" s="488"/>
      <c r="I45" s="488"/>
      <c r="J45" s="488">
        <v>500</v>
      </c>
      <c r="K45" s="488">
        <v>500</v>
      </c>
      <c r="L45" s="489">
        <f t="shared" si="1"/>
        <v>0</v>
      </c>
    </row>
    <row r="46" spans="1:12" ht="15.75">
      <c r="A46" s="236" t="s">
        <v>777</v>
      </c>
      <c r="B46" s="486" t="s">
        <v>721</v>
      </c>
      <c r="C46" s="236"/>
      <c r="D46" s="488">
        <v>-2417</v>
      </c>
      <c r="E46" s="488"/>
      <c r="F46" s="488">
        <v>3310</v>
      </c>
      <c r="G46" s="488"/>
      <c r="H46" s="488"/>
      <c r="I46" s="488"/>
      <c r="J46" s="488">
        <v>-893</v>
      </c>
      <c r="K46" s="488"/>
      <c r="L46" s="489">
        <f t="shared" si="1"/>
        <v>0</v>
      </c>
    </row>
    <row r="47" spans="1:12" ht="15.75">
      <c r="A47" s="236" t="s">
        <v>778</v>
      </c>
      <c r="B47" s="339" t="s">
        <v>722</v>
      </c>
      <c r="C47" s="236"/>
      <c r="D47" s="488">
        <v>1073</v>
      </c>
      <c r="E47" s="488"/>
      <c r="F47" s="488">
        <v>-1073</v>
      </c>
      <c r="G47" s="488"/>
      <c r="H47" s="488"/>
      <c r="I47" s="488"/>
      <c r="J47" s="488"/>
      <c r="K47" s="488"/>
      <c r="L47" s="489">
        <f t="shared" si="1"/>
        <v>0</v>
      </c>
    </row>
    <row r="48" spans="1:12" ht="31.5">
      <c r="A48" s="236" t="s">
        <v>779</v>
      </c>
      <c r="B48" s="487" t="s">
        <v>723</v>
      </c>
      <c r="C48" s="236"/>
      <c r="D48" s="488"/>
      <c r="E48" s="488"/>
      <c r="F48" s="488"/>
      <c r="G48" s="488">
        <v>100</v>
      </c>
      <c r="H48" s="488"/>
      <c r="I48" s="488">
        <v>-100</v>
      </c>
      <c r="J48" s="488"/>
      <c r="K48" s="488"/>
      <c r="L48" s="489">
        <f t="shared" si="1"/>
        <v>0</v>
      </c>
    </row>
    <row r="49" spans="1:12" ht="15.75">
      <c r="A49" s="236"/>
      <c r="B49" s="236" t="s">
        <v>727</v>
      </c>
      <c r="C49" s="236"/>
      <c r="D49" s="488"/>
      <c r="E49" s="488"/>
      <c r="F49" s="488"/>
      <c r="G49" s="488">
        <v>150</v>
      </c>
      <c r="H49" s="488"/>
      <c r="I49" s="488">
        <v>-150</v>
      </c>
      <c r="J49" s="488"/>
      <c r="K49" s="488"/>
      <c r="L49" s="489">
        <f t="shared" si="1"/>
        <v>0</v>
      </c>
    </row>
    <row r="50" spans="1:12" ht="15.75">
      <c r="A50" s="236" t="s">
        <v>780</v>
      </c>
      <c r="B50" s="487" t="s">
        <v>728</v>
      </c>
      <c r="C50" s="236"/>
      <c r="D50" s="488"/>
      <c r="E50" s="488"/>
      <c r="F50" s="488"/>
      <c r="G50" s="488"/>
      <c r="H50" s="488"/>
      <c r="I50" s="488"/>
      <c r="J50" s="488">
        <v>252</v>
      </c>
      <c r="K50" s="488"/>
      <c r="L50" s="489">
        <f t="shared" si="1"/>
        <v>252</v>
      </c>
    </row>
    <row r="51" spans="1:12" ht="49.5" customHeight="1">
      <c r="A51" s="236" t="s">
        <v>729</v>
      </c>
      <c r="B51" s="487" t="s">
        <v>730</v>
      </c>
      <c r="C51" s="236"/>
      <c r="D51" s="488"/>
      <c r="E51" s="488"/>
      <c r="F51" s="488">
        <v>80</v>
      </c>
      <c r="G51" s="488"/>
      <c r="H51" s="488"/>
      <c r="I51" s="488"/>
      <c r="J51" s="488">
        <v>-80</v>
      </c>
      <c r="K51" s="488"/>
      <c r="L51" s="489">
        <f t="shared" si="1"/>
        <v>0</v>
      </c>
    </row>
    <row r="52" spans="1:12" ht="48" customHeight="1">
      <c r="A52" s="236" t="s">
        <v>782</v>
      </c>
      <c r="B52" s="487" t="s">
        <v>731</v>
      </c>
      <c r="C52" s="236"/>
      <c r="D52" s="488"/>
      <c r="E52" s="488"/>
      <c r="F52" s="488">
        <v>100</v>
      </c>
      <c r="G52" s="488"/>
      <c r="H52" s="488"/>
      <c r="I52" s="488"/>
      <c r="J52" s="488">
        <v>-100</v>
      </c>
      <c r="K52" s="488"/>
      <c r="L52" s="489">
        <f t="shared" si="1"/>
        <v>0</v>
      </c>
    </row>
    <row r="53" spans="1:12" ht="31.5">
      <c r="A53" s="236" t="s">
        <v>783</v>
      </c>
      <c r="B53" s="487" t="s">
        <v>732</v>
      </c>
      <c r="C53" s="236"/>
      <c r="D53" s="488"/>
      <c r="E53" s="488"/>
      <c r="F53" s="488">
        <v>-12500</v>
      </c>
      <c r="G53" s="488"/>
      <c r="H53" s="488"/>
      <c r="I53" s="488"/>
      <c r="J53" s="488"/>
      <c r="K53" s="488"/>
      <c r="L53" s="489">
        <f t="shared" si="1"/>
        <v>-12500</v>
      </c>
    </row>
    <row r="54" spans="1:12" ht="48" customHeight="1">
      <c r="A54" s="502" t="s">
        <v>817</v>
      </c>
      <c r="B54" s="502" t="s">
        <v>898</v>
      </c>
      <c r="C54" s="502" t="s">
        <v>592</v>
      </c>
      <c r="D54" s="503" t="s">
        <v>811</v>
      </c>
      <c r="E54" s="503" t="s">
        <v>906</v>
      </c>
      <c r="F54" s="503" t="s">
        <v>813</v>
      </c>
      <c r="G54" s="503" t="s">
        <v>814</v>
      </c>
      <c r="H54" s="503" t="s">
        <v>812</v>
      </c>
      <c r="I54" s="503" t="s">
        <v>825</v>
      </c>
      <c r="J54" s="503" t="s">
        <v>815</v>
      </c>
      <c r="K54" s="503" t="s">
        <v>816</v>
      </c>
      <c r="L54" s="503" t="s">
        <v>765</v>
      </c>
    </row>
    <row r="55" spans="1:12" ht="35.25" customHeight="1">
      <c r="A55" s="236"/>
      <c r="B55" s="487" t="s">
        <v>733</v>
      </c>
      <c r="C55" s="236"/>
      <c r="D55" s="488"/>
      <c r="E55" s="488"/>
      <c r="F55" s="488">
        <v>975</v>
      </c>
      <c r="G55" s="488"/>
      <c r="H55" s="488"/>
      <c r="I55" s="488"/>
      <c r="J55" s="488"/>
      <c r="K55" s="488"/>
      <c r="L55" s="489">
        <f t="shared" si="1"/>
        <v>975</v>
      </c>
    </row>
    <row r="56" spans="1:12" ht="31.5">
      <c r="A56" s="236" t="s">
        <v>784</v>
      </c>
      <c r="B56" s="487" t="s">
        <v>734</v>
      </c>
      <c r="C56" s="236"/>
      <c r="D56" s="488"/>
      <c r="E56" s="488"/>
      <c r="F56" s="488">
        <v>79</v>
      </c>
      <c r="G56" s="488"/>
      <c r="H56" s="488">
        <v>-79</v>
      </c>
      <c r="I56" s="488"/>
      <c r="J56" s="488"/>
      <c r="K56" s="488"/>
      <c r="L56" s="489">
        <f t="shared" si="1"/>
        <v>0</v>
      </c>
    </row>
    <row r="57" spans="1:12" ht="31.5">
      <c r="A57" s="236"/>
      <c r="B57" s="487" t="s">
        <v>735</v>
      </c>
      <c r="C57" s="236"/>
      <c r="D57" s="488"/>
      <c r="E57" s="488"/>
      <c r="F57" s="488">
        <v>80</v>
      </c>
      <c r="G57" s="488"/>
      <c r="H57" s="488">
        <v>-80</v>
      </c>
      <c r="I57" s="488"/>
      <c r="J57" s="488"/>
      <c r="K57" s="488"/>
      <c r="L57" s="489"/>
    </row>
    <row r="58" spans="1:12" ht="31.5">
      <c r="A58" s="236" t="s">
        <v>785</v>
      </c>
      <c r="B58" s="487" t="s">
        <v>736</v>
      </c>
      <c r="C58" s="236"/>
      <c r="D58" s="488"/>
      <c r="E58" s="488"/>
      <c r="F58" s="488">
        <v>650</v>
      </c>
      <c r="G58" s="488"/>
      <c r="H58" s="488"/>
      <c r="I58" s="488"/>
      <c r="J58" s="488"/>
      <c r="K58" s="488"/>
      <c r="L58" s="489">
        <f t="shared" si="1"/>
        <v>650</v>
      </c>
    </row>
    <row r="59" spans="1:12" ht="15.75">
      <c r="A59" s="236" t="s">
        <v>786</v>
      </c>
      <c r="B59" s="236" t="s">
        <v>738</v>
      </c>
      <c r="C59" s="236"/>
      <c r="D59" s="488">
        <v>207591</v>
      </c>
      <c r="E59" s="488"/>
      <c r="F59" s="488"/>
      <c r="G59" s="488"/>
      <c r="H59" s="488"/>
      <c r="I59" s="488"/>
      <c r="J59" s="488">
        <v>-207591</v>
      </c>
      <c r="K59" s="488"/>
      <c r="L59" s="489">
        <f t="shared" si="1"/>
        <v>0</v>
      </c>
    </row>
    <row r="60" spans="1:12" ht="15.75">
      <c r="A60" s="236" t="s">
        <v>787</v>
      </c>
      <c r="B60" s="236" t="s">
        <v>605</v>
      </c>
      <c r="C60" s="236"/>
      <c r="D60" s="488"/>
      <c r="E60" s="488"/>
      <c r="F60" s="488">
        <v>1440</v>
      </c>
      <c r="G60" s="488"/>
      <c r="H60" s="488"/>
      <c r="I60" s="488">
        <v>-1440</v>
      </c>
      <c r="J60" s="488"/>
      <c r="K60" s="488"/>
      <c r="L60" s="489">
        <f t="shared" si="1"/>
        <v>0</v>
      </c>
    </row>
    <row r="61" spans="1:12" ht="34.5" customHeight="1">
      <c r="A61" s="236" t="s">
        <v>788</v>
      </c>
      <c r="B61" s="487" t="s">
        <v>302</v>
      </c>
      <c r="C61" s="236"/>
      <c r="D61" s="488"/>
      <c r="E61" s="488"/>
      <c r="F61" s="488"/>
      <c r="G61" s="488"/>
      <c r="H61" s="488"/>
      <c r="I61" s="488"/>
      <c r="J61" s="488"/>
      <c r="K61" s="488"/>
      <c r="L61" s="489">
        <f t="shared" si="1"/>
        <v>0</v>
      </c>
    </row>
    <row r="62" spans="1:12" ht="15.75">
      <c r="A62" s="236" t="s">
        <v>789</v>
      </c>
      <c r="B62" s="236" t="s">
        <v>100</v>
      </c>
      <c r="C62" s="236"/>
      <c r="D62" s="488"/>
      <c r="E62" s="488"/>
      <c r="F62" s="488"/>
      <c r="G62" s="488"/>
      <c r="H62" s="488"/>
      <c r="I62" s="488"/>
      <c r="J62" s="488"/>
      <c r="K62" s="488"/>
      <c r="L62" s="489">
        <f t="shared" si="1"/>
        <v>0</v>
      </c>
    </row>
    <row r="63" spans="1:12" ht="15.75">
      <c r="A63" s="217"/>
      <c r="B63" s="339" t="s">
        <v>103</v>
      </c>
      <c r="C63" s="217"/>
      <c r="D63" s="491"/>
      <c r="E63" s="491"/>
      <c r="F63" s="491"/>
      <c r="G63" s="491"/>
      <c r="H63" s="491"/>
      <c r="I63" s="491"/>
      <c r="J63" s="491">
        <v>-54</v>
      </c>
      <c r="K63" s="491"/>
      <c r="L63" s="492">
        <f t="shared" si="1"/>
        <v>-54</v>
      </c>
    </row>
    <row r="64" spans="1:12" ht="15.75">
      <c r="A64" s="236"/>
      <c r="B64" s="493" t="s">
        <v>102</v>
      </c>
      <c r="C64" s="236"/>
      <c r="D64" s="488"/>
      <c r="E64" s="488"/>
      <c r="F64" s="488"/>
      <c r="G64" s="488"/>
      <c r="H64" s="488"/>
      <c r="I64" s="488"/>
      <c r="J64" s="488">
        <v>-20000</v>
      </c>
      <c r="K64" s="488"/>
      <c r="L64" s="489">
        <f t="shared" si="1"/>
        <v>-20000</v>
      </c>
    </row>
    <row r="65" spans="1:12" ht="15.75">
      <c r="A65" s="236"/>
      <c r="B65" s="493" t="s">
        <v>101</v>
      </c>
      <c r="C65" s="236"/>
      <c r="D65" s="488"/>
      <c r="E65" s="488"/>
      <c r="F65" s="488"/>
      <c r="G65" s="488"/>
      <c r="H65" s="488"/>
      <c r="I65" s="488"/>
      <c r="J65" s="488"/>
      <c r="K65" s="488"/>
      <c r="L65" s="489">
        <f t="shared" si="1"/>
        <v>0</v>
      </c>
    </row>
    <row r="66" spans="1:12" ht="15.75">
      <c r="A66" s="236"/>
      <c r="B66" s="493" t="s">
        <v>104</v>
      </c>
      <c r="C66" s="236"/>
      <c r="D66" s="488"/>
      <c r="E66" s="488"/>
      <c r="F66" s="488"/>
      <c r="G66" s="488"/>
      <c r="H66" s="488"/>
      <c r="I66" s="488"/>
      <c r="J66" s="488">
        <v>-1567</v>
      </c>
      <c r="K66" s="488"/>
      <c r="L66" s="489">
        <f t="shared" si="1"/>
        <v>-1567</v>
      </c>
    </row>
    <row r="67" spans="1:12" ht="15.75">
      <c r="A67" s="236"/>
      <c r="B67" s="493" t="s">
        <v>105</v>
      </c>
      <c r="C67" s="236"/>
      <c r="D67" s="488"/>
      <c r="E67" s="488"/>
      <c r="F67" s="488"/>
      <c r="G67" s="488"/>
      <c r="H67" s="488"/>
      <c r="I67" s="488"/>
      <c r="J67" s="488">
        <v>-539</v>
      </c>
      <c r="K67" s="488"/>
      <c r="L67" s="489">
        <f t="shared" si="1"/>
        <v>-539</v>
      </c>
    </row>
    <row r="68" spans="1:12" ht="15.75">
      <c r="A68" s="236"/>
      <c r="B68" s="493" t="s">
        <v>106</v>
      </c>
      <c r="C68" s="236"/>
      <c r="D68" s="488"/>
      <c r="E68" s="488"/>
      <c r="F68" s="488"/>
      <c r="G68" s="488"/>
      <c r="H68" s="488"/>
      <c r="I68" s="488"/>
      <c r="J68" s="488">
        <v>-51</v>
      </c>
      <c r="K68" s="488"/>
      <c r="L68" s="489">
        <f aca="true" t="shared" si="2" ref="L68:L81">0+D68+E68+F68+G68+H68+I68+J68-K68</f>
        <v>-51</v>
      </c>
    </row>
    <row r="69" spans="1:12" ht="15.75">
      <c r="A69" s="236"/>
      <c r="B69" s="499" t="s">
        <v>107</v>
      </c>
      <c r="C69" s="236"/>
      <c r="D69" s="488"/>
      <c r="E69" s="488"/>
      <c r="F69" s="488"/>
      <c r="G69" s="488">
        <v>-300</v>
      </c>
      <c r="H69" s="488"/>
      <c r="I69" s="488"/>
      <c r="J69" s="488">
        <v>300</v>
      </c>
      <c r="K69" s="488"/>
      <c r="L69" s="489">
        <f t="shared" si="2"/>
        <v>0</v>
      </c>
    </row>
    <row r="70" spans="1:12" ht="15.75">
      <c r="A70" s="236"/>
      <c r="B70" s="499" t="s">
        <v>108</v>
      </c>
      <c r="C70" s="236"/>
      <c r="D70" s="488"/>
      <c r="E70" s="488"/>
      <c r="F70" s="488">
        <v>950</v>
      </c>
      <c r="G70" s="488"/>
      <c r="H70" s="488"/>
      <c r="I70" s="488"/>
      <c r="J70" s="488">
        <v>-950</v>
      </c>
      <c r="K70" s="488"/>
      <c r="L70" s="489">
        <f t="shared" si="2"/>
        <v>0</v>
      </c>
    </row>
    <row r="71" spans="1:12" ht="15.75">
      <c r="A71" s="236" t="s">
        <v>790</v>
      </c>
      <c r="B71" s="499" t="s">
        <v>775</v>
      </c>
      <c r="C71" s="236"/>
      <c r="D71" s="488"/>
      <c r="E71" s="488"/>
      <c r="F71" s="488">
        <v>100</v>
      </c>
      <c r="G71" s="488"/>
      <c r="H71" s="488"/>
      <c r="I71" s="488"/>
      <c r="J71" s="488"/>
      <c r="K71" s="488"/>
      <c r="L71" s="489">
        <f t="shared" si="2"/>
        <v>100</v>
      </c>
    </row>
    <row r="72" spans="1:12" ht="15.75">
      <c r="A72" s="236" t="s">
        <v>791</v>
      </c>
      <c r="B72" s="499" t="s">
        <v>776</v>
      </c>
      <c r="C72" s="236"/>
      <c r="D72" s="488"/>
      <c r="E72" s="488"/>
      <c r="F72" s="488">
        <v>-700</v>
      </c>
      <c r="G72" s="488"/>
      <c r="H72" s="488"/>
      <c r="I72" s="488"/>
      <c r="J72" s="488"/>
      <c r="K72" s="488"/>
      <c r="L72" s="489">
        <f t="shared" si="2"/>
        <v>-700</v>
      </c>
    </row>
    <row r="73" spans="1:12" ht="15.75">
      <c r="A73" s="236" t="s">
        <v>792</v>
      </c>
      <c r="B73" s="499" t="s">
        <v>276</v>
      </c>
      <c r="C73" s="236"/>
      <c r="D73" s="488"/>
      <c r="E73" s="488"/>
      <c r="F73" s="488">
        <v>4467</v>
      </c>
      <c r="G73" s="488"/>
      <c r="H73" s="488"/>
      <c r="I73" s="488"/>
      <c r="J73" s="488"/>
      <c r="K73" s="488"/>
      <c r="L73" s="489">
        <f t="shared" si="2"/>
        <v>4467</v>
      </c>
    </row>
    <row r="74" spans="1:12" ht="15.75">
      <c r="A74" s="236" t="s">
        <v>793</v>
      </c>
      <c r="B74" s="499" t="s">
        <v>214</v>
      </c>
      <c r="C74" s="236"/>
      <c r="D74" s="488"/>
      <c r="E74" s="488"/>
      <c r="F74" s="488">
        <v>3167</v>
      </c>
      <c r="G74" s="488"/>
      <c r="H74" s="488"/>
      <c r="I74" s="488"/>
      <c r="J74" s="488"/>
      <c r="K74" s="488"/>
      <c r="L74" s="489">
        <f t="shared" si="2"/>
        <v>3167</v>
      </c>
    </row>
    <row r="75" spans="1:12" ht="15.75">
      <c r="A75" s="236" t="s">
        <v>794</v>
      </c>
      <c r="B75" s="500" t="s">
        <v>215</v>
      </c>
      <c r="C75" s="236"/>
      <c r="D75" s="488"/>
      <c r="E75" s="488"/>
      <c r="F75" s="488">
        <v>900</v>
      </c>
      <c r="G75" s="488"/>
      <c r="H75" s="488"/>
      <c r="I75" s="488"/>
      <c r="J75" s="488"/>
      <c r="K75" s="488"/>
      <c r="L75" s="489">
        <f t="shared" si="2"/>
        <v>900</v>
      </c>
    </row>
    <row r="76" spans="1:12" ht="15.75">
      <c r="A76" s="236" t="s">
        <v>795</v>
      </c>
      <c r="B76" s="500" t="s">
        <v>936</v>
      </c>
      <c r="C76" s="236"/>
      <c r="D76" s="488"/>
      <c r="E76" s="488"/>
      <c r="F76" s="488"/>
      <c r="G76" s="488"/>
      <c r="H76" s="488"/>
      <c r="I76" s="488"/>
      <c r="J76" s="488"/>
      <c r="K76" s="488"/>
      <c r="L76" s="489"/>
    </row>
    <row r="77" spans="1:12" ht="15.75">
      <c r="A77" s="236"/>
      <c r="B77" s="500" t="s">
        <v>0</v>
      </c>
      <c r="C77" s="236"/>
      <c r="D77" s="488"/>
      <c r="E77" s="488"/>
      <c r="F77" s="488"/>
      <c r="G77" s="488"/>
      <c r="H77" s="488"/>
      <c r="I77" s="488"/>
      <c r="J77" s="488"/>
      <c r="K77" s="488"/>
      <c r="L77" s="489"/>
    </row>
    <row r="78" spans="1:12" ht="15.75">
      <c r="A78" s="236" t="s">
        <v>796</v>
      </c>
      <c r="B78" s="500" t="s">
        <v>937</v>
      </c>
      <c r="C78" s="236"/>
      <c r="D78" s="488">
        <v>196</v>
      </c>
      <c r="E78" s="488"/>
      <c r="F78" s="488">
        <v>-196</v>
      </c>
      <c r="G78" s="488"/>
      <c r="H78" s="488"/>
      <c r="I78" s="488"/>
      <c r="J78" s="488"/>
      <c r="K78" s="488"/>
      <c r="L78" s="489">
        <f t="shared" si="2"/>
        <v>0</v>
      </c>
    </row>
    <row r="79" spans="1:12" ht="15.75">
      <c r="A79" s="236"/>
      <c r="B79" s="500"/>
      <c r="C79" s="236"/>
      <c r="D79" s="488"/>
      <c r="E79" s="488"/>
      <c r="F79" s="488"/>
      <c r="G79" s="488"/>
      <c r="H79" s="488"/>
      <c r="I79" s="488"/>
      <c r="J79" s="488"/>
      <c r="K79" s="488"/>
      <c r="L79" s="489">
        <f t="shared" si="2"/>
        <v>0</v>
      </c>
    </row>
    <row r="80" spans="1:12" ht="34.5" customHeight="1">
      <c r="A80" s="236"/>
      <c r="B80" s="500"/>
      <c r="C80" s="236"/>
      <c r="D80" s="488"/>
      <c r="E80" s="488"/>
      <c r="F80" s="488"/>
      <c r="G80" s="488"/>
      <c r="H80" s="488"/>
      <c r="I80" s="488"/>
      <c r="J80" s="488"/>
      <c r="K80" s="488"/>
      <c r="L80" s="489"/>
    </row>
    <row r="81" spans="1:12" ht="15.75">
      <c r="A81" s="236"/>
      <c r="B81" s="499"/>
      <c r="C81" s="236"/>
      <c r="D81" s="488"/>
      <c r="E81" s="488"/>
      <c r="F81" s="488"/>
      <c r="G81" s="488"/>
      <c r="H81" s="488"/>
      <c r="I81" s="488"/>
      <c r="J81" s="488"/>
      <c r="K81" s="488"/>
      <c r="L81" s="489">
        <f t="shared" si="2"/>
        <v>0</v>
      </c>
    </row>
    <row r="82" spans="1:12" ht="15.75">
      <c r="A82" s="236"/>
      <c r="B82" s="493"/>
      <c r="C82" s="236"/>
      <c r="D82" s="488"/>
      <c r="E82" s="488"/>
      <c r="F82" s="488"/>
      <c r="G82" s="488"/>
      <c r="H82" s="488"/>
      <c r="I82" s="488"/>
      <c r="J82" s="488"/>
      <c r="K82" s="488"/>
      <c r="L82" s="489"/>
    </row>
    <row r="83" spans="1:12" ht="24" customHeight="1">
      <c r="A83" s="522" t="s">
        <v>229</v>
      </c>
      <c r="B83" s="523"/>
      <c r="C83" s="524"/>
      <c r="D83" s="490">
        <f aca="true" t="shared" si="3" ref="D83:L83">SUM(D2:D82)</f>
        <v>207533</v>
      </c>
      <c r="E83" s="490">
        <f t="shared" si="3"/>
        <v>-3772</v>
      </c>
      <c r="F83" s="490">
        <f t="shared" si="3"/>
        <v>19092</v>
      </c>
      <c r="G83" s="490">
        <f t="shared" si="3"/>
        <v>3363</v>
      </c>
      <c r="H83" s="490">
        <f t="shared" si="3"/>
        <v>9841</v>
      </c>
      <c r="I83" s="490">
        <f t="shared" si="3"/>
        <v>-1690</v>
      </c>
      <c r="J83" s="490">
        <f t="shared" si="3"/>
        <v>-260110</v>
      </c>
      <c r="K83" s="490">
        <f t="shared" si="3"/>
        <v>1494</v>
      </c>
      <c r="L83" s="490">
        <f t="shared" si="3"/>
        <v>-27237</v>
      </c>
    </row>
    <row r="84" spans="4:12" ht="12.75">
      <c r="D84" s="372"/>
      <c r="E84" s="372"/>
      <c r="F84" s="372"/>
      <c r="G84" s="372"/>
      <c r="H84" s="372"/>
      <c r="I84" s="372"/>
      <c r="J84" s="372"/>
      <c r="K84" s="372"/>
      <c r="L84" s="372"/>
    </row>
    <row r="85" spans="4:12" ht="12.75">
      <c r="D85" s="372"/>
      <c r="E85" s="372"/>
      <c r="F85" s="372"/>
      <c r="G85" s="372"/>
      <c r="H85" s="372"/>
      <c r="I85" s="372"/>
      <c r="J85" s="372"/>
      <c r="K85" s="372"/>
      <c r="L85" s="372"/>
    </row>
    <row r="86" spans="4:12" ht="12.75">
      <c r="D86" s="372"/>
      <c r="E86" s="372"/>
      <c r="F86" s="372"/>
      <c r="G86" s="372"/>
      <c r="H86" s="372"/>
      <c r="I86" s="372"/>
      <c r="J86" s="372"/>
      <c r="K86" s="372"/>
      <c r="L86" s="372"/>
    </row>
    <row r="87" spans="4:12" ht="12.75">
      <c r="D87" s="372"/>
      <c r="E87" s="372"/>
      <c r="F87" s="372"/>
      <c r="G87" s="372"/>
      <c r="H87" s="372"/>
      <c r="I87" s="372"/>
      <c r="J87" s="372"/>
      <c r="K87" s="372"/>
      <c r="L87" s="372"/>
    </row>
    <row r="88" spans="4:12" ht="12.75">
      <c r="D88" s="372"/>
      <c r="E88" s="372"/>
      <c r="F88" s="372"/>
      <c r="G88" s="372"/>
      <c r="H88" s="372"/>
      <c r="I88" s="372"/>
      <c r="J88" s="372"/>
      <c r="K88" s="372"/>
      <c r="L88" s="372"/>
    </row>
    <row r="89" spans="4:12" ht="12.75">
      <c r="D89" s="372"/>
      <c r="E89" s="372"/>
      <c r="F89" s="372"/>
      <c r="G89" s="372"/>
      <c r="H89" s="372"/>
      <c r="I89" s="372"/>
      <c r="J89" s="372"/>
      <c r="K89" s="372"/>
      <c r="L89" s="372"/>
    </row>
    <row r="90" spans="4:12" ht="12.75">
      <c r="D90" s="372"/>
      <c r="E90" s="372"/>
      <c r="F90" s="372"/>
      <c r="G90" s="372"/>
      <c r="H90" s="372"/>
      <c r="I90" s="372"/>
      <c r="J90" s="372"/>
      <c r="K90" s="372"/>
      <c r="L90" s="372"/>
    </row>
    <row r="91" spans="4:12" ht="12.75">
      <c r="D91" s="372"/>
      <c r="E91" s="372"/>
      <c r="F91" s="372"/>
      <c r="G91" s="372"/>
      <c r="H91" s="372"/>
      <c r="I91" s="372"/>
      <c r="J91" s="372"/>
      <c r="K91" s="372"/>
      <c r="L91" s="372"/>
    </row>
    <row r="92" spans="4:12" ht="12.75">
      <c r="D92" s="372"/>
      <c r="E92" s="372"/>
      <c r="F92" s="372"/>
      <c r="G92" s="372"/>
      <c r="H92" s="372"/>
      <c r="I92" s="372"/>
      <c r="J92" s="372"/>
      <c r="K92" s="372"/>
      <c r="L92" s="372"/>
    </row>
    <row r="93" spans="4:12" ht="12.75">
      <c r="D93" s="372"/>
      <c r="E93" s="372"/>
      <c r="F93" s="372"/>
      <c r="G93" s="372"/>
      <c r="H93" s="372"/>
      <c r="I93" s="372"/>
      <c r="J93" s="372"/>
      <c r="K93" s="372"/>
      <c r="L93" s="372"/>
    </row>
    <row r="94" spans="4:12" ht="12.75">
      <c r="D94" s="372"/>
      <c r="E94" s="372"/>
      <c r="F94" s="372"/>
      <c r="G94" s="372"/>
      <c r="H94" s="372"/>
      <c r="I94" s="372"/>
      <c r="J94" s="372"/>
      <c r="K94" s="372"/>
      <c r="L94" s="372"/>
    </row>
    <row r="95" spans="4:12" ht="12.75">
      <c r="D95" s="372"/>
      <c r="E95" s="372"/>
      <c r="F95" s="372"/>
      <c r="G95" s="372"/>
      <c r="H95" s="372"/>
      <c r="I95" s="372"/>
      <c r="J95" s="372"/>
      <c r="K95" s="372"/>
      <c r="L95" s="372"/>
    </row>
    <row r="96" spans="4:12" ht="12.75">
      <c r="D96" s="372"/>
      <c r="E96" s="372"/>
      <c r="F96" s="372"/>
      <c r="G96" s="372"/>
      <c r="H96" s="372"/>
      <c r="I96" s="372"/>
      <c r="J96" s="372"/>
      <c r="K96" s="372"/>
      <c r="L96" s="372"/>
    </row>
    <row r="97" spans="4:12" ht="12.75">
      <c r="D97" s="372"/>
      <c r="E97" s="372"/>
      <c r="F97" s="372"/>
      <c r="G97" s="372"/>
      <c r="H97" s="372"/>
      <c r="I97" s="372"/>
      <c r="J97" s="372"/>
      <c r="K97" s="372"/>
      <c r="L97" s="372"/>
    </row>
    <row r="98" spans="4:12" ht="12.75">
      <c r="D98" s="372"/>
      <c r="E98" s="372"/>
      <c r="F98" s="372"/>
      <c r="G98" s="372"/>
      <c r="H98" s="372"/>
      <c r="I98" s="372"/>
      <c r="J98" s="372"/>
      <c r="K98" s="372"/>
      <c r="L98" s="372"/>
    </row>
  </sheetData>
  <mergeCells count="1">
    <mergeCell ref="A83:C83"/>
  </mergeCells>
  <printOptions horizontalCentered="1"/>
  <pageMargins left="0" right="0" top="1.1023622047244095" bottom="0.984251968503937" header="0.5118110236220472" footer="0.5118110236220472"/>
  <pageSetup horizontalDpi="150" verticalDpi="150" orientation="landscape" paperSize="9" scale="68" r:id="rId1"/>
  <headerFooter alignWithMargins="0">
    <oddHeader>&amp;C&amp;"Times New Roman CE,Félkövér"&amp;14Napló
Önkormányzati gazdálkodás
&amp;P/&amp;N</oddHeader>
  </headerFooter>
  <rowBreaks count="2" manualBreakCount="2">
    <brk id="26" max="11" man="1"/>
    <brk id="5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2003kv.xls</dc:title>
  <dc:subject>2003.évi költségvetés</dc:subject>
  <dc:creator>Ráczné Varga Mária</dc:creator>
  <cp:keywords/>
  <dc:description/>
  <cp:lastModifiedBy>KMV Polgármesteri Hivatal</cp:lastModifiedBy>
  <cp:lastPrinted>2003-12-17T12:38:16Z</cp:lastPrinted>
  <dcterms:created xsi:type="dcterms:W3CDTF">2000-08-08T13:42:31Z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