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I.Rm20060615" sheetId="1" r:id="rId1"/>
  </sheets>
  <definedNames>
    <definedName name="_xlnm.Print_Titles" localSheetId="0">'I.Rm20060615'!$1:$1</definedName>
    <definedName name="_xlnm.Print_Area" localSheetId="0">'I.Rm20060615'!$A$1:$I$155</definedName>
  </definedNames>
  <calcPr fullCalcOnLoad="1"/>
</workbook>
</file>

<file path=xl/sharedStrings.xml><?xml version="1.0" encoding="utf-8"?>
<sst xmlns="http://schemas.openxmlformats.org/spreadsheetml/2006/main" count="370" uniqueCount="224">
  <si>
    <t>Kaposvári "Életfa" plasztikára levelek készíttetése az újszülöttek részére</t>
  </si>
  <si>
    <t>Kodály Zoltán Ált.Iskola régi épület világítás korszerűsítése</t>
  </si>
  <si>
    <t>"Gugyuló Jézus" barokk szobor elhelyezése a Városházán</t>
  </si>
  <si>
    <t>Polgármesteri Hivatal: informatikai fejlesztés  2005-2006.</t>
  </si>
  <si>
    <t>Polgármesteri Hivatal:  fénymásolók cseréje, eszköz-, gépbesz. 2005-2006.</t>
  </si>
  <si>
    <t>Cseri út É-i oldal csapadékvíz elvezetés pályázati önerő</t>
  </si>
  <si>
    <t>Városi Tűzoltóság - vízszállító jármű beszerzéséhez önerő</t>
  </si>
  <si>
    <t xml:space="preserve">Városi Tűzoltóság - szakfelsz.beszerz. a pály.önerő biztosítása </t>
  </si>
  <si>
    <t>223/2003.(IX.18.) önk.hat.                                                               Tv.szerint:Br.beruh.2.061.900eFt, címzett tám.1.911.900 eft.  ebből szerződött: 1.542.914eft                                             Táblázatban a 2006.évi részbe</t>
  </si>
  <si>
    <t>Térfigyelő kamera telepítése önerő</t>
  </si>
  <si>
    <t>Orgona és Margaréta u közötti játszótér építés első üteme</t>
  </si>
  <si>
    <t>A 0556/2 hrsz.ing.értékesítését követően kezdődhet a beruh.</t>
  </si>
  <si>
    <t>Kaposvári Tömegközlekedési ZRt kisebbségi részvényeinek megvásárlása Kapos Volán Rt-től</t>
  </si>
  <si>
    <t>2006.évi  eredeti ei.</t>
  </si>
  <si>
    <t>Intézmények szennyvíz rákötései  2005-2006.</t>
  </si>
  <si>
    <t>Pályázatok előkészítésére, tervezési feladatokra keret</t>
  </si>
  <si>
    <t>Arany u. Sportcentrum atlétikai pálya földfal megtámasztásának terve</t>
  </si>
  <si>
    <t>Ivóvíz vezeték építése: Gesztenye u.</t>
  </si>
  <si>
    <t>7/2006(IV.19).  4/2. VKMB hat.</t>
  </si>
  <si>
    <t>Ivóvíz vezeték építése: Kaposhegyi u.</t>
  </si>
  <si>
    <t>Galagonya, Vadkörte, Kökény és Körte u közvilágítás fejlesztése 2005.</t>
  </si>
  <si>
    <t>7/2006(IV.19).  4/3. VKMB hat.</t>
  </si>
  <si>
    <t>7/2006(IV.19).  4/5. VKMB hat.</t>
  </si>
  <si>
    <t>7/2006(IV.19).  4/8. VKMB hat.</t>
  </si>
  <si>
    <t>7/2006(IV.19).  4/9. VKMB hat.</t>
  </si>
  <si>
    <t>Ivóvíz vezeték építése: Nagyváthy u.</t>
  </si>
  <si>
    <t>Közvilágítás: Kökörcsin u.</t>
  </si>
  <si>
    <t>Közvilágítás: Galagonya-Vadkörte u.</t>
  </si>
  <si>
    <t>Átcsop.: Önkorm.kiadásokba - bérjell.felhalm.Sütő Ferenc</t>
  </si>
  <si>
    <t>Átcsop.: Önkorm.kiadásokba - bérjell.felhalm.Dr.Jánossy László</t>
  </si>
  <si>
    <t>Átcsop.: Önkorm.kiad. - bérjell.felhalm.Fegyverneki Sándor</t>
  </si>
  <si>
    <t>Átcsop.: Önkorm.kiad. - bérjell.felhalm.  Gera Katalin</t>
  </si>
  <si>
    <t>Útfelújítási keretből</t>
  </si>
  <si>
    <t>Élményfürdő medence fedés terv</t>
  </si>
  <si>
    <t xml:space="preserve">44/2006.(II.28.) önk.hat. </t>
  </si>
  <si>
    <t xml:space="preserve">86/2006.(IV.27.) önk.hat. </t>
  </si>
  <si>
    <t>Eü.Min.tám: 3.000eft</t>
  </si>
  <si>
    <t>Városrészek rendőrségi felszer. -Radaros sebességmérő   (Toponári és K.füred)</t>
  </si>
  <si>
    <t>Városrészek rendőrségi felszer.-  Eszközök beszerzése   (Szentjakab)</t>
  </si>
  <si>
    <t>Ezredév u.13. orvosi ügyelet akadálymentesítés és eszközbesz.</t>
  </si>
  <si>
    <t>Cseri úti, műfü borítású sportpálya és kiegészítő létesítményei</t>
  </si>
  <si>
    <t>Élményfürdő - Csík F.sétány meghosszabbítás - kerítés áthelyezés</t>
  </si>
  <si>
    <t>Átcsop:Élményfürdő ker.egységek építése ei-ból</t>
  </si>
  <si>
    <t>Átcsop:Élményfürdő kerítés áthely.ei-ra</t>
  </si>
  <si>
    <t>Pályázat alapján</t>
  </si>
  <si>
    <t>Városi fürdő új termálkút kútfej, elektromos ellátás, töltővezeték</t>
  </si>
  <si>
    <t>Volt DRVV terület kerítés áthelyezés</t>
  </si>
  <si>
    <r>
      <t xml:space="preserve">Eltérés               </t>
    </r>
    <r>
      <rPr>
        <b/>
        <sz val="9"/>
        <rFont val="Times New Roman"/>
        <family val="1"/>
      </rPr>
      <t xml:space="preserve">  ( +  - )</t>
    </r>
  </si>
  <si>
    <r>
      <t xml:space="preserve">Ammóniamentesítés törésponti klórozással   </t>
    </r>
    <r>
      <rPr>
        <sz val="12"/>
        <rFont val="Times New Roman"/>
        <family val="1"/>
      </rPr>
      <t xml:space="preserve"> önerő</t>
    </r>
  </si>
  <si>
    <t>10/2005(II.24)önk.hat. 1) bek. B vált.20%-os ÁFÁ-val:  80% címzett támogatás 588.232eft  össz.beruh:735.291ft</t>
  </si>
  <si>
    <t xml:space="preserve">275/2003.(IX.18.) önk.hat.                                                                           Bruttó beruh:445.056eFt,  céltámogatás:169.448eFt össz. </t>
  </si>
  <si>
    <r>
      <t xml:space="preserve">KAC tám: 2.804eft </t>
    </r>
    <r>
      <rPr>
        <sz val="9"/>
        <rFont val="Times New Roman"/>
        <family val="1"/>
      </rPr>
      <t>(ei áth: -36eft áfa miatt)</t>
    </r>
  </si>
  <si>
    <t>Emléktábla Szaplonczay Manónak   Fő u.55.</t>
  </si>
  <si>
    <r>
      <t>Szilárd hulladéklerakó: csurgalékvíz elvez.rendszer kiép.</t>
    </r>
    <r>
      <rPr>
        <sz val="9"/>
        <rFont val="Times New Roman"/>
        <family val="1"/>
      </rPr>
      <t>(övárok)</t>
    </r>
  </si>
  <si>
    <t>Táncsics - Duna utcák kereszteződésében mélyfekvésű terület vízelvezetési terv</t>
  </si>
  <si>
    <t xml:space="preserve">Átcsop.:  Élményfürdő termálmedence kivit.ktgvetés 216eft.                                                                  Élményfürdő medence fedés terv:1.100eft;                                                      címzett tám.pály.korsz.felülvizsg.342eft,                                          Épip.SZKI.ter.víztelenítés terve 628eft,                                                         atlétikai pálya - földfal megtámasztása terv 876eft.                                                                                      Táncsics-Duna u.vízelvezetési terv: 144eft                                                                          Önkorm.kiadás: Ezredév u. 13.akadályment.terv 150eft,                                           Tegnap-Ma-Holnap kiadvány látványterve 1.055eft,                            3 db CÉDE pályázati díj és egységcsomag 173eft   </t>
  </si>
  <si>
    <t>Házi kisátemelők és házi bekötések utólagos kiépítése</t>
  </si>
  <si>
    <t>Céltartalék terhére, lakótelepi pályázat</t>
  </si>
  <si>
    <t>Csiky Gergely Színház rekonstrukció építési engedélyes tervek készíttetése</t>
  </si>
  <si>
    <t>Hiány terhére</t>
  </si>
  <si>
    <t>205/2005.(VI.16.)önk.hat.     20%-os ÁFA                                                         KIOP: 359.162eft, + BM tám:11.342eft   (5.000eft áth.ei is)</t>
  </si>
  <si>
    <r>
      <t>Ingatlan csere     5727/34 hrsz.  2.164 m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     (Korona 2001.Kft - volt SÁÉV telep)</t>
    </r>
  </si>
  <si>
    <t>52/2006.(IV.27.) önk.hat.  NSH tám: 81.000eft,                                          saját erő 52.334eft, felajánlott munka díja 6.670eft</t>
  </si>
  <si>
    <t>Építőipari SZKI területe víztelenítésének  tervezése</t>
  </si>
  <si>
    <t>Céltartalék terhére</t>
  </si>
  <si>
    <t>Címzett támogatások pály.benyújt.-hoz tan.terv.korsz.felülvizsg.</t>
  </si>
  <si>
    <t>Ady E. u. 7. gázvezeték hálozatra rákötés és gázkészülékbeszerelés</t>
  </si>
  <si>
    <t>93/2006.(IV.27.) önk.hat.  Bérbeszámítás</t>
  </si>
  <si>
    <t>Megnevezés</t>
  </si>
  <si>
    <t>Megjegyzés</t>
  </si>
  <si>
    <t>Közlekedés</t>
  </si>
  <si>
    <t>Á</t>
  </si>
  <si>
    <t>Parkoló építése Béke u.97-99 elött    kb. 26 db</t>
  </si>
  <si>
    <t>B5</t>
  </si>
  <si>
    <t>Földút és járdaépítési program 2005.</t>
  </si>
  <si>
    <t>Garanciális visszatartás</t>
  </si>
  <si>
    <t xml:space="preserve">Közl.építési tervek: utak, járdák, parkoló, csomópont (6 db) </t>
  </si>
  <si>
    <t>Közlekedés összesen</t>
  </si>
  <si>
    <t>Vízgazdálkodás</t>
  </si>
  <si>
    <t>Ammóniamentesítés engedélyezési terve pályázathoz</t>
  </si>
  <si>
    <t>A1</t>
  </si>
  <si>
    <t>A2</t>
  </si>
  <si>
    <t>Losonc-köz csapadékvíz elvezetés megoldása terv</t>
  </si>
  <si>
    <t>A3</t>
  </si>
  <si>
    <t>Gruber J. u vízellátása belterületi szakaszon terv</t>
  </si>
  <si>
    <t xml:space="preserve">Pálvarga dűlő. 400 fm ívóvízvezeték építése </t>
  </si>
  <si>
    <t>Vízgazdálkodás összesen</t>
  </si>
  <si>
    <t>Közvilágítás</t>
  </si>
  <si>
    <t>Kisebb közvilágítási fejlesztések  2005.</t>
  </si>
  <si>
    <t>B3</t>
  </si>
  <si>
    <t>Közvilágítási fejlesztések összesen</t>
  </si>
  <si>
    <t>Városgazdálkodás</t>
  </si>
  <si>
    <t>Füredi II laktanya körny.véd.kármentesítése  2004+2005</t>
  </si>
  <si>
    <t>Városi hulladéklerakó környezetvéd. előírt köt. teljesítése</t>
  </si>
  <si>
    <t>A4</t>
  </si>
  <si>
    <t>Állati hulladék gyűjtőhely kialakítása: előkészítés, pályázati önerő</t>
  </si>
  <si>
    <t>B6</t>
  </si>
  <si>
    <t>Déli temető: út, parkoló, ravatalozó, szoc.parcellák</t>
  </si>
  <si>
    <t>Deseda strand vizesblokk átalakítása</t>
  </si>
  <si>
    <t>Deseda tavi vízi bázis ifjúsági szálláshellyé alakítás tervezés</t>
  </si>
  <si>
    <t>Városi Fürdő termálkút energia ellátása</t>
  </si>
  <si>
    <t>Élményfürdő vendéglátó létesítmények tervezése</t>
  </si>
  <si>
    <t>"SÁÉV" telep és környező lakótelep rehab.-   pályázati dok.</t>
  </si>
  <si>
    <t>Béke-Füredi ltp. mintalakótelepi rekonstrukció</t>
  </si>
  <si>
    <t>CÉDE tám:4.683eft</t>
  </si>
  <si>
    <t>Vár u. ingatlanok vásárlása</t>
  </si>
  <si>
    <t>Vásárcsarnok bőv..(Baross u.11),bejárat és murvás parkoló kiép.</t>
  </si>
  <si>
    <t xml:space="preserve">Földterület vásárlás 21m2   Béke u.27-29. </t>
  </si>
  <si>
    <t>Kisajátítási tervek Baross u.9. és Vár 11.</t>
  </si>
  <si>
    <t>Városi Tűzoltóság - ldb szívattyú beszez., 1db szívattyú jav.</t>
  </si>
  <si>
    <t>BM tám. 1.700eft 2005.évben kiutalásra került</t>
  </si>
  <si>
    <t>Kaposvári Városgazdálkodási Rt részvény vásárlása névértéken</t>
  </si>
  <si>
    <t>Kaposvári "Életfa" plasztika felállítása</t>
  </si>
  <si>
    <t>Kaposvár szabályozási terve</t>
  </si>
  <si>
    <t xml:space="preserve">Cseri park geodéziai alaptérkép    </t>
  </si>
  <si>
    <t xml:space="preserve">Cseri park átépítése tervpályázat    </t>
  </si>
  <si>
    <t>Városgazdálkodás összesen</t>
  </si>
  <si>
    <t xml:space="preserve"> Oktatás </t>
  </si>
  <si>
    <t>Széchenyi SZKI tanétterem és tanszálló   (2002-2006)</t>
  </si>
  <si>
    <t>önerő 2,62%  tám:97,38%-18MFt</t>
  </si>
  <si>
    <t>Klebelsberg középiskolai kollégium építése</t>
  </si>
  <si>
    <t>Kaposfüredi Ált.Iskola multifunkcionális terem építése</t>
  </si>
  <si>
    <t>CÉDE tám. 2006.évi ütem:5.600eft</t>
  </si>
  <si>
    <t>TISZK Térségi Integr.Szakképzési Kp építési eng.terv és tender dok.</t>
  </si>
  <si>
    <t>Tám.HEFOP:15.731eft, BM:773eft 2005-2006 évek együtt</t>
  </si>
  <si>
    <t>Munkácsy Gimn. rekonstrukció mv.tanulmány</t>
  </si>
  <si>
    <t xml:space="preserve"> Oktatás összesen</t>
  </si>
  <si>
    <t>Egészségügy</t>
  </si>
  <si>
    <t>Egészségügy összesen</t>
  </si>
  <si>
    <t xml:space="preserve"> Sport   </t>
  </si>
  <si>
    <t>Rákóczi pálya rekonstrukciója I-II-III. ütem</t>
  </si>
  <si>
    <t>tám: 149eft</t>
  </si>
  <si>
    <t xml:space="preserve"> Sport összesen</t>
  </si>
  <si>
    <t xml:space="preserve"> Közigazgatás  </t>
  </si>
  <si>
    <t>Városháza Teleki u-i iskolaép.bőv.tervpályázat</t>
  </si>
  <si>
    <t>Hatósági munkához: akusztikai mérőműszer beszerzése</t>
  </si>
  <si>
    <t>"Kaposvár Kártya Rendszer" bevezetése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</si>
  <si>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</si>
  <si>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</si>
  <si>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</si>
  <si>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</si>
  <si>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Bors István kisplasztikák kiöntése</t>
  </si>
  <si>
    <t>Kalandpark és állat-simogató látványterv</t>
  </si>
  <si>
    <t>Művelődés, kultúra összesen</t>
  </si>
  <si>
    <t>Egyéb nem beruházási kiadások</t>
  </si>
  <si>
    <t>Helyi védett épületek felújítása</t>
  </si>
  <si>
    <t>Kisgát III.: telkek kialakít., műv.ágból kivonása a VIDEOTON szakemberenek</t>
  </si>
  <si>
    <t>Egyéb nem beruh.kiad. összesen</t>
  </si>
  <si>
    <t>Kompenzációs ügyletek</t>
  </si>
  <si>
    <t>Kisgát É-i oldal közműberuházás          (BITT Kft.)</t>
  </si>
  <si>
    <t>Teleki u. parkolóház telekcsere</t>
  </si>
  <si>
    <t xml:space="preserve">178/2005.(VI.16) </t>
  </si>
  <si>
    <t xml:space="preserve"> Kompenzációs ügyek összesen:</t>
  </si>
  <si>
    <t>SZ</t>
  </si>
  <si>
    <t>DÉDÁSZ ingatlan vásárlás</t>
  </si>
  <si>
    <t xml:space="preserve">273/2002.(IX.12.) önk.hat. 2007.lejár </t>
  </si>
  <si>
    <t>SM Katasztrófavédelmi Ig.-tól javítóműhely és berend.átvétele</t>
  </si>
  <si>
    <t>5/2005(II.24) önk.hat</t>
  </si>
  <si>
    <t xml:space="preserve">Kinizsi Élelmiszeripari SZKI áthely.volt Baross Koll. épületébe  </t>
  </si>
  <si>
    <t>Kapos-Fürdő Kft. üzletrész vásárlása   (élményfürdő)</t>
  </si>
  <si>
    <t>119/2005(IV.21)önk.hat.  évente.okt.31.        2020-ig</t>
  </si>
  <si>
    <t>K</t>
  </si>
  <si>
    <t>Komplex építési hulladékgazdálkodási rendszer (KIOP)</t>
  </si>
  <si>
    <t>Szántó u. Óvoda Szántó utcai bejárat kialakítása</t>
  </si>
  <si>
    <t>237/2005(IX.15.)önk.hat.</t>
  </si>
  <si>
    <t>Toponári temetőben elvégzendő beruházások</t>
  </si>
  <si>
    <t>308/2005(XI.17.)önk.hat. 2./</t>
  </si>
  <si>
    <t>Ú</t>
  </si>
  <si>
    <t>Buszvárók telepítése</t>
  </si>
  <si>
    <t>Csík F. sétány hosszabbítása (út, parkoló, járda, buszforduló)</t>
  </si>
  <si>
    <t>Fő u - Anna u. körforgalmú csomópont építése</t>
  </si>
  <si>
    <t>Ezredév u. szélesítése</t>
  </si>
  <si>
    <t>Ady E. u. gyalogos forgalmú utcává tervezése</t>
  </si>
  <si>
    <t>Bartók B - Nyár - Golice - Iszák - Zrinyi utcák kereszteződése</t>
  </si>
  <si>
    <t>Ady E. u csapadékvízelvezetés terv</t>
  </si>
  <si>
    <t>Fő u.21. csapadékcsatorna csere</t>
  </si>
  <si>
    <t>Losonc köz vízelvezetés</t>
  </si>
  <si>
    <t>Városi Fürdő: vízbázis védelem védőidom kijelölés</t>
  </si>
  <si>
    <t>Kaposmenti hulladékgazdálkodási program előkészítése</t>
  </si>
  <si>
    <t>Élményfürdő termálvíz tározómedence létesítése</t>
  </si>
  <si>
    <t>Áth.ei. 25.000eft</t>
  </si>
  <si>
    <t>Élményfürdő első beszerzés</t>
  </si>
  <si>
    <t>Napozóágyak, -ernyők, padok, beléptető rendszer bővítése</t>
  </si>
  <si>
    <t>Vagyonvédelmi berendezések</t>
  </si>
  <si>
    <t>Izzó u. művelési ágból kivonás 3335/7-8-9-10-11-12 hrsz 6 db</t>
  </si>
  <si>
    <t>Ingatlanvásárlás: Nyár u. 1.lakás 7136/A/4 hrsz.</t>
  </si>
  <si>
    <t>Orvosi rendelő kialakítása Szántó u. 5. alatt</t>
  </si>
  <si>
    <t>Ruhagyári rendelő kiváltása</t>
  </si>
  <si>
    <t>Fő u.93. lakóház építés előkészítése  (építési és kiviteli terv)</t>
  </si>
  <si>
    <t>Fiatal szakemberek részére kedvezményes értékesítésre</t>
  </si>
  <si>
    <t>Szentjakabi Bencés Apátság állagmegóvás</t>
  </si>
  <si>
    <t>Áth.ei. 4.972eft</t>
  </si>
  <si>
    <t>Helyi támogatás: lakásépítés és  vásárlás</t>
  </si>
  <si>
    <t>Áth.ei. 7.300eft</t>
  </si>
  <si>
    <t>Lakásmobilitás   (lakás-használatbavételi díjak)</t>
  </si>
  <si>
    <t>Közműhozzájárulás</t>
  </si>
  <si>
    <t>tám:3.000eft</t>
  </si>
  <si>
    <t xml:space="preserve">Munkáltatói kölcsönalap </t>
  </si>
  <si>
    <t>Áth.ei. 150eft</t>
  </si>
  <si>
    <t>Egyéb kisebb kiadások</t>
  </si>
  <si>
    <t>Engedélyezési és használatbavételi eng.eljárási díjak</t>
  </si>
  <si>
    <t>Pályázati anyagok előkészítése, másolása</t>
  </si>
  <si>
    <t>Felhalmozási kiadások összesen:</t>
  </si>
  <si>
    <t>Keletivánfa u. útárkok burkolása</t>
  </si>
  <si>
    <t xml:space="preserve">Házi szvízátemelők     (Ksz.jakabi v.rész  szvcsat.-hoz kapcs.) </t>
  </si>
  <si>
    <t>Kisebb közvilágítási fejlesztések 2006</t>
  </si>
  <si>
    <t>Pótigény illetve átcsop.</t>
  </si>
  <si>
    <t xml:space="preserve">   Mód. új előirányzat</t>
  </si>
  <si>
    <t xml:space="preserve">K.szentjakabi városrész és egyéb utcák szennyvízcsatornázása + műszaki ell. </t>
  </si>
  <si>
    <t>Oktatási intézmények kisértékű számítástechnikai eszközei</t>
  </si>
  <si>
    <t>Toponár-Kaposvár összekötő úthoz  terület vásárlás</t>
  </si>
  <si>
    <t>Földút és járdaépítési program  2006.</t>
  </si>
  <si>
    <t>Kaposvár-Töröcske szennyvízcsat. céltámogatással  saját erő</t>
  </si>
  <si>
    <t>Kaposvár-Töröcske szennyvízcsat.  pályázat előkészítése</t>
  </si>
  <si>
    <t xml:space="preserve">Élményfürdő kereskedelmi egységek építése A épület </t>
  </si>
  <si>
    <t>Városi Fürdő: 60fm kerítés építés a fürdő keleti oldalán</t>
  </si>
  <si>
    <t>Mintalakótelepi rekonstrukciós program II üteme</t>
  </si>
  <si>
    <t>Kaposfüredi Benedek Elek Ált.Isk. tornaterem szertár építése</t>
  </si>
  <si>
    <t>Sportcsarnok statikai vizsgálat és rekonstrukció tervezése</t>
  </si>
  <si>
    <t>Kossuth tér üzemeltetők által nem vállalt közmű-kiváltásai, egyéb munkák</t>
  </si>
  <si>
    <t xml:space="preserve"> -</t>
  </si>
  <si>
    <t>B1</t>
  </si>
  <si>
    <t>Internet terminál vásárlása 2 db használt</t>
  </si>
  <si>
    <t>Átcsop:Pályázatok előkész., tervezési feladatok ei-ból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</si>
</sst>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14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4" fillId="0" borderId="3" xfId="0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4" fontId="5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/>
    </xf>
    <xf numFmtId="3" fontId="1" fillId="0" borderId="12" xfId="17" applyNumberFormat="1" applyFont="1" applyFill="1" applyBorder="1" applyAlignment="1">
      <alignment horizontal="right" wrapText="1"/>
      <protection/>
    </xf>
    <xf numFmtId="0" fontId="5" fillId="0" borderId="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3" fontId="1" fillId="0" borderId="12" xfId="17" applyNumberFormat="1" applyFont="1" applyFill="1" applyBorder="1" applyAlignment="1">
      <alignment horizontal="left" wrapText="1"/>
      <protection/>
    </xf>
    <xf numFmtId="0" fontId="11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3" fontId="4" fillId="0" borderId="9" xfId="17" applyNumberFormat="1" applyFont="1" applyFill="1" applyBorder="1" applyAlignment="1">
      <alignment horizontal="right" wrapText="1"/>
      <protection/>
    </xf>
    <xf numFmtId="3" fontId="2" fillId="0" borderId="9" xfId="17" applyNumberFormat="1" applyFont="1" applyFill="1" applyBorder="1" applyAlignment="1">
      <alignment horizontal="right" wrapText="1"/>
      <protection/>
    </xf>
    <xf numFmtId="3" fontId="3" fillId="0" borderId="2" xfId="17" applyNumberFormat="1" applyFont="1" applyFill="1" applyBorder="1" applyAlignment="1">
      <alignment horizontal="right" wrapText="1"/>
      <protection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/>
    </xf>
    <xf numFmtId="3" fontId="5" fillId="0" borderId="3" xfId="17" applyNumberFormat="1" applyFont="1" applyFill="1" applyBorder="1" applyAlignment="1">
      <alignment horizontal="right" wrapText="1"/>
      <protection/>
    </xf>
    <xf numFmtId="0" fontId="5" fillId="0" borderId="1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1" fillId="0" borderId="5" xfId="0" applyFont="1" applyFill="1" applyBorder="1" applyAlignment="1">
      <alignment vertical="center" wrapText="1"/>
    </xf>
    <xf numFmtId="0" fontId="1" fillId="2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3" fillId="0" borderId="3" xfId="0" applyFont="1" applyBorder="1" applyAlignment="1">
      <alignment wrapText="1"/>
    </xf>
    <xf numFmtId="0" fontId="1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1" fillId="0" borderId="20" xfId="17" applyNumberFormat="1" applyFont="1" applyFill="1" applyBorder="1" applyAlignment="1">
      <alignment horizontal="right" wrapText="1"/>
      <protection/>
    </xf>
    <xf numFmtId="3" fontId="11" fillId="0" borderId="12" xfId="17" applyNumberFormat="1" applyFont="1" applyFill="1" applyBorder="1" applyAlignment="1">
      <alignment horizontal="left" wrapText="1"/>
      <protection/>
    </xf>
    <xf numFmtId="0" fontId="4" fillId="0" borderId="17" xfId="0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164" fontId="3" fillId="0" borderId="3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3" fontId="8" fillId="0" borderId="12" xfId="17" applyNumberFormat="1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Normál_Pályázatok 20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155"/>
  <sheetViews>
    <sheetView tabSelected="1" zoomScaleSheetLayoutView="90" workbookViewId="0" topLeftCell="B1">
      <selection activeCell="B1" sqref="B1"/>
    </sheetView>
  </sheetViews>
  <sheetFormatPr defaultColWidth="9.00390625" defaultRowHeight="19.5" customHeight="1" outlineLevelRow="1" outlineLevelCol="1"/>
  <cols>
    <col min="1" max="1" width="2.875" style="7" hidden="1" customWidth="1" outlineLevel="1"/>
    <col min="2" max="2" width="72.75390625" style="12" customWidth="1" collapsed="1"/>
    <col min="3" max="3" width="0.2421875" style="4" hidden="1" customWidth="1" outlineLevel="1"/>
    <col min="4" max="4" width="13.125" style="10" customWidth="1" collapsed="1"/>
    <col min="5" max="5" width="12.75390625" style="13" customWidth="1"/>
    <col min="6" max="6" width="12.75390625" style="7" customWidth="1"/>
    <col min="7" max="7" width="10.00390625" style="7" customWidth="1"/>
    <col min="8" max="8" width="48.125" style="7" customWidth="1"/>
    <col min="9" max="9" width="0.37109375" style="14" hidden="1" customWidth="1" outlineLevel="1"/>
    <col min="10" max="10" width="9.125" style="7" customWidth="1" collapsed="1"/>
    <col min="11" max="16384" width="9.125" style="7" customWidth="1"/>
  </cols>
  <sheetData>
    <row r="1" spans="2:9" s="15" customFormat="1" ht="27.75" customHeight="1">
      <c r="B1" s="2" t="s">
        <v>68</v>
      </c>
      <c r="C1" s="21"/>
      <c r="D1" s="22" t="s">
        <v>13</v>
      </c>
      <c r="E1" s="22" t="s">
        <v>206</v>
      </c>
      <c r="F1" s="22" t="s">
        <v>207</v>
      </c>
      <c r="G1" s="22" t="s">
        <v>47</v>
      </c>
      <c r="H1" s="20" t="s">
        <v>69</v>
      </c>
      <c r="I1" s="3" t="s">
        <v>69</v>
      </c>
    </row>
    <row r="2" spans="2:9" s="1" customFormat="1" ht="15.75" customHeight="1">
      <c r="B2" s="23" t="s">
        <v>70</v>
      </c>
      <c r="C2" s="24"/>
      <c r="D2" s="25"/>
      <c r="E2" s="26"/>
      <c r="F2" s="6"/>
      <c r="G2" s="6"/>
      <c r="H2" s="19"/>
      <c r="I2" s="16"/>
    </row>
    <row r="3" spans="1:9" s="1" customFormat="1" ht="15" customHeight="1">
      <c r="A3" s="1" t="s">
        <v>71</v>
      </c>
      <c r="B3" s="27" t="s">
        <v>210</v>
      </c>
      <c r="C3" s="8"/>
      <c r="D3" s="11">
        <v>2500</v>
      </c>
      <c r="E3" s="28"/>
      <c r="F3" s="28">
        <f aca="true" t="shared" si="0" ref="F3:F14">+D3+E3</f>
        <v>2500</v>
      </c>
      <c r="G3" s="28">
        <f aca="true" t="shared" si="1" ref="G3:G14">+F3-D3</f>
        <v>0</v>
      </c>
      <c r="H3" s="29"/>
      <c r="I3" s="30"/>
    </row>
    <row r="4" spans="1:9" s="1" customFormat="1" ht="15" customHeight="1">
      <c r="A4" s="1" t="s">
        <v>71</v>
      </c>
      <c r="B4" s="27" t="s">
        <v>72</v>
      </c>
      <c r="C4" s="8" t="s">
        <v>73</v>
      </c>
      <c r="D4" s="11">
        <v>6425</v>
      </c>
      <c r="E4" s="28"/>
      <c r="F4" s="28">
        <f t="shared" si="0"/>
        <v>6425</v>
      </c>
      <c r="G4" s="28">
        <f t="shared" si="1"/>
        <v>0</v>
      </c>
      <c r="H4" s="29"/>
      <c r="I4" s="30"/>
    </row>
    <row r="5" spans="1:9" s="1" customFormat="1" ht="15" customHeight="1">
      <c r="A5" s="1" t="s">
        <v>71</v>
      </c>
      <c r="B5" s="27" t="s">
        <v>74</v>
      </c>
      <c r="C5" s="8" t="s">
        <v>221</v>
      </c>
      <c r="D5" s="11">
        <f>556+184</f>
        <v>740</v>
      </c>
      <c r="E5" s="28"/>
      <c r="F5" s="28">
        <f t="shared" si="0"/>
        <v>740</v>
      </c>
      <c r="G5" s="28">
        <f t="shared" si="1"/>
        <v>0</v>
      </c>
      <c r="H5" s="29"/>
      <c r="I5" s="30" t="s">
        <v>75</v>
      </c>
    </row>
    <row r="6" spans="1:9" s="1" customFormat="1" ht="15" customHeight="1">
      <c r="A6" s="1" t="s">
        <v>71</v>
      </c>
      <c r="B6" s="27" t="s">
        <v>76</v>
      </c>
      <c r="C6" s="8"/>
      <c r="D6" s="11">
        <f>1152+696+600+1176</f>
        <v>3624</v>
      </c>
      <c r="E6" s="28"/>
      <c r="F6" s="28">
        <f t="shared" si="0"/>
        <v>3624</v>
      </c>
      <c r="G6" s="28">
        <f t="shared" si="1"/>
        <v>0</v>
      </c>
      <c r="H6" s="29"/>
      <c r="I6" s="30"/>
    </row>
    <row r="7" spans="1:9" s="1" customFormat="1" ht="15" customHeight="1">
      <c r="A7" s="1" t="s">
        <v>71</v>
      </c>
      <c r="B7" s="27" t="s">
        <v>219</v>
      </c>
      <c r="C7" s="31"/>
      <c r="D7" s="11">
        <v>304</v>
      </c>
      <c r="E7" s="28"/>
      <c r="F7" s="28">
        <f t="shared" si="0"/>
        <v>304</v>
      </c>
      <c r="G7" s="28">
        <f t="shared" si="1"/>
        <v>0</v>
      </c>
      <c r="H7" s="29"/>
      <c r="I7" s="30"/>
    </row>
    <row r="8" spans="1:9" ht="15" customHeight="1">
      <c r="A8" s="7" t="s">
        <v>167</v>
      </c>
      <c r="B8" s="32" t="s">
        <v>211</v>
      </c>
      <c r="C8" s="8"/>
      <c r="D8" s="9">
        <v>10000</v>
      </c>
      <c r="E8" s="28"/>
      <c r="F8" s="28">
        <f t="shared" si="0"/>
        <v>10000</v>
      </c>
      <c r="G8" s="28">
        <f t="shared" si="1"/>
        <v>0</v>
      </c>
      <c r="H8" s="29"/>
      <c r="I8" s="30"/>
    </row>
    <row r="9" spans="1:9" ht="15" customHeight="1">
      <c r="A9" s="7" t="s">
        <v>167</v>
      </c>
      <c r="B9" s="32" t="s">
        <v>168</v>
      </c>
      <c r="C9" s="8"/>
      <c r="D9" s="9">
        <v>3000</v>
      </c>
      <c r="E9" s="28"/>
      <c r="F9" s="28">
        <f t="shared" si="0"/>
        <v>3000</v>
      </c>
      <c r="G9" s="28">
        <f t="shared" si="1"/>
        <v>0</v>
      </c>
      <c r="H9" s="29"/>
      <c r="I9" s="30"/>
    </row>
    <row r="10" spans="1:9" ht="15" customHeight="1">
      <c r="A10" s="7" t="s">
        <v>167</v>
      </c>
      <c r="B10" s="32" t="s">
        <v>169</v>
      </c>
      <c r="C10" s="8"/>
      <c r="D10" s="9">
        <v>25000</v>
      </c>
      <c r="E10" s="28">
        <v>4208</v>
      </c>
      <c r="F10" s="28">
        <f t="shared" si="0"/>
        <v>29208</v>
      </c>
      <c r="G10" s="28">
        <f t="shared" si="1"/>
        <v>4208</v>
      </c>
      <c r="H10" s="33" t="s">
        <v>32</v>
      </c>
      <c r="I10" s="30"/>
    </row>
    <row r="11" spans="1:9" ht="15" customHeight="1">
      <c r="A11" s="7" t="s">
        <v>167</v>
      </c>
      <c r="B11" s="32" t="s">
        <v>170</v>
      </c>
      <c r="C11" s="8"/>
      <c r="D11" s="9">
        <v>30000</v>
      </c>
      <c r="E11" s="28"/>
      <c r="F11" s="28">
        <f t="shared" si="0"/>
        <v>30000</v>
      </c>
      <c r="G11" s="28">
        <f t="shared" si="1"/>
        <v>0</v>
      </c>
      <c r="H11" s="29"/>
      <c r="I11" s="30"/>
    </row>
    <row r="12" spans="1:9" ht="15" customHeight="1">
      <c r="A12" s="7" t="s">
        <v>167</v>
      </c>
      <c r="B12" s="32" t="s">
        <v>171</v>
      </c>
      <c r="C12" s="8"/>
      <c r="D12" s="9">
        <v>9500</v>
      </c>
      <c r="E12" s="28"/>
      <c r="F12" s="28">
        <f t="shared" si="0"/>
        <v>9500</v>
      </c>
      <c r="G12" s="28">
        <f t="shared" si="1"/>
        <v>0</v>
      </c>
      <c r="H12" s="29"/>
      <c r="I12" s="30"/>
    </row>
    <row r="13" spans="1:9" ht="15" customHeight="1">
      <c r="A13" s="7" t="s">
        <v>167</v>
      </c>
      <c r="B13" s="32" t="s">
        <v>172</v>
      </c>
      <c r="C13" s="8"/>
      <c r="D13" s="9">
        <v>1000</v>
      </c>
      <c r="E13" s="28"/>
      <c r="F13" s="28">
        <f t="shared" si="0"/>
        <v>1000</v>
      </c>
      <c r="G13" s="28">
        <f t="shared" si="1"/>
        <v>0</v>
      </c>
      <c r="H13" s="29"/>
      <c r="I13" s="30"/>
    </row>
    <row r="14" spans="1:9" ht="15" customHeight="1">
      <c r="A14" s="7" t="s">
        <v>167</v>
      </c>
      <c r="B14" s="32" t="s">
        <v>9</v>
      </c>
      <c r="C14" s="8"/>
      <c r="D14" s="9">
        <v>2800</v>
      </c>
      <c r="E14" s="28"/>
      <c r="F14" s="28">
        <f t="shared" si="0"/>
        <v>2800</v>
      </c>
      <c r="G14" s="28">
        <f t="shared" si="1"/>
        <v>0</v>
      </c>
      <c r="H14" s="29"/>
      <c r="I14" s="34" t="s">
        <v>173</v>
      </c>
    </row>
    <row r="15" spans="1:9" s="5" customFormat="1" ht="15.75" customHeight="1">
      <c r="A15" s="1"/>
      <c r="B15" s="35" t="s">
        <v>77</v>
      </c>
      <c r="C15" s="36"/>
      <c r="D15" s="37">
        <f>SUM(D3:D14)</f>
        <v>94893</v>
      </c>
      <c r="E15" s="38">
        <f>SUM(E3:E14)</f>
        <v>4208</v>
      </c>
      <c r="F15" s="38">
        <f>SUM(F3:F14)</f>
        <v>99101</v>
      </c>
      <c r="G15" s="38">
        <f>SUM(G3:G14)</f>
        <v>4208</v>
      </c>
      <c r="H15" s="39"/>
      <c r="I15" s="40"/>
    </row>
    <row r="16" spans="2:9" s="1" customFormat="1" ht="15.75" customHeight="1">
      <c r="B16" s="41" t="s">
        <v>78</v>
      </c>
      <c r="C16" s="42"/>
      <c r="D16" s="11"/>
      <c r="E16" s="43"/>
      <c r="F16" s="44"/>
      <c r="G16" s="44"/>
      <c r="H16" s="29"/>
      <c r="I16" s="30"/>
    </row>
    <row r="17" spans="1:9" s="1" customFormat="1" ht="15" customHeight="1">
      <c r="A17" s="1" t="s">
        <v>71</v>
      </c>
      <c r="B17" s="45" t="s">
        <v>79</v>
      </c>
      <c r="C17" s="46" t="s">
        <v>80</v>
      </c>
      <c r="D17" s="11">
        <v>12250</v>
      </c>
      <c r="E17" s="28"/>
      <c r="F17" s="28">
        <f>+D17+E17</f>
        <v>12250</v>
      </c>
      <c r="G17" s="28">
        <f>+F17-D17</f>
        <v>0</v>
      </c>
      <c r="H17" s="29"/>
      <c r="I17" s="30"/>
    </row>
    <row r="18" spans="1:9" ht="15" customHeight="1">
      <c r="A18" s="7" t="s">
        <v>161</v>
      </c>
      <c r="B18" s="32" t="s">
        <v>48</v>
      </c>
      <c r="C18" s="8"/>
      <c r="D18" s="9">
        <v>15000</v>
      </c>
      <c r="E18" s="28"/>
      <c r="F18" s="28">
        <f>+D18+E18</f>
        <v>15000</v>
      </c>
      <c r="G18" s="28">
        <f>+F18-D18</f>
        <v>0</v>
      </c>
      <c r="H18" s="29"/>
      <c r="I18" s="34" t="s">
        <v>49</v>
      </c>
    </row>
    <row r="19" spans="1:9" s="1" customFormat="1" ht="15" customHeight="1">
      <c r="A19" s="1" t="s">
        <v>71</v>
      </c>
      <c r="B19" s="45" t="s">
        <v>14</v>
      </c>
      <c r="C19" s="46" t="s">
        <v>81</v>
      </c>
      <c r="D19" s="11">
        <f>2293+145+400+5000</f>
        <v>7838</v>
      </c>
      <c r="E19" s="28"/>
      <c r="F19" s="28">
        <f>+D19+E19</f>
        <v>7838</v>
      </c>
      <c r="G19" s="28">
        <f>+F19-D19</f>
        <v>0</v>
      </c>
      <c r="H19" s="29"/>
      <c r="I19" s="30"/>
    </row>
    <row r="20" spans="1:9" ht="15" customHeight="1">
      <c r="A20" s="7" t="s">
        <v>153</v>
      </c>
      <c r="B20" s="32" t="s">
        <v>208</v>
      </c>
      <c r="C20" s="8"/>
      <c r="D20" s="9">
        <v>197113</v>
      </c>
      <c r="E20" s="28"/>
      <c r="F20" s="28">
        <f>+D20+E20</f>
        <v>197113</v>
      </c>
      <c r="G20" s="28">
        <f>+F20-D20</f>
        <v>0</v>
      </c>
      <c r="H20" s="29"/>
      <c r="I20" s="47" t="s">
        <v>50</v>
      </c>
    </row>
    <row r="21" spans="1:9" ht="15" customHeight="1">
      <c r="A21" s="7" t="s">
        <v>153</v>
      </c>
      <c r="B21" s="32" t="s">
        <v>204</v>
      </c>
      <c r="C21" s="8"/>
      <c r="D21" s="9">
        <v>21335</v>
      </c>
      <c r="E21" s="28"/>
      <c r="F21" s="28">
        <f>+D21+E21</f>
        <v>21335</v>
      </c>
      <c r="G21" s="28">
        <f>+F21-D21</f>
        <v>0</v>
      </c>
      <c r="H21" s="29"/>
      <c r="I21" s="47"/>
    </row>
    <row r="22" spans="1:9" ht="15" customHeight="1">
      <c r="A22" s="48" t="s">
        <v>167</v>
      </c>
      <c r="B22" s="49" t="s">
        <v>212</v>
      </c>
      <c r="C22" s="8"/>
      <c r="D22" s="9">
        <v>21631</v>
      </c>
      <c r="E22" s="28"/>
      <c r="F22" s="28">
        <f aca="true" t="shared" si="2" ref="F22:F27">+D22+E22</f>
        <v>21631</v>
      </c>
      <c r="G22" s="28">
        <f aca="true" t="shared" si="3" ref="G22:G27">+F22-D22</f>
        <v>0</v>
      </c>
      <c r="H22" s="29"/>
      <c r="I22" s="34"/>
    </row>
    <row r="23" spans="1:9" ht="15" customHeight="1">
      <c r="A23" s="48" t="s">
        <v>167</v>
      </c>
      <c r="B23" s="49" t="s">
        <v>213</v>
      </c>
      <c r="C23" s="8"/>
      <c r="D23" s="9">
        <v>250</v>
      </c>
      <c r="E23" s="28"/>
      <c r="F23" s="28">
        <f t="shared" si="2"/>
        <v>250</v>
      </c>
      <c r="G23" s="28">
        <f t="shared" si="3"/>
        <v>0</v>
      </c>
      <c r="H23" s="29"/>
      <c r="I23" s="34"/>
    </row>
    <row r="24" spans="1:9" ht="15" customHeight="1">
      <c r="A24" s="48" t="s">
        <v>167</v>
      </c>
      <c r="B24" s="49" t="s">
        <v>56</v>
      </c>
      <c r="C24" s="8"/>
      <c r="D24" s="9">
        <v>6500</v>
      </c>
      <c r="E24" s="28"/>
      <c r="F24" s="28">
        <f t="shared" si="2"/>
        <v>6500</v>
      </c>
      <c r="G24" s="28">
        <f t="shared" si="3"/>
        <v>0</v>
      </c>
      <c r="H24" s="29"/>
      <c r="I24" s="34"/>
    </row>
    <row r="25" spans="1:9" s="1" customFormat="1" ht="15" customHeight="1">
      <c r="A25" s="1" t="s">
        <v>71</v>
      </c>
      <c r="B25" s="45" t="s">
        <v>82</v>
      </c>
      <c r="C25" s="46" t="s">
        <v>83</v>
      </c>
      <c r="D25" s="11">
        <v>600</v>
      </c>
      <c r="E25" s="28"/>
      <c r="F25" s="28">
        <f t="shared" si="2"/>
        <v>600</v>
      </c>
      <c r="G25" s="28">
        <f t="shared" si="3"/>
        <v>0</v>
      </c>
      <c r="H25" s="29"/>
      <c r="I25" s="30"/>
    </row>
    <row r="26" spans="1:9" s="1" customFormat="1" ht="15" customHeight="1">
      <c r="A26" s="1" t="s">
        <v>71</v>
      </c>
      <c r="B26" s="45" t="s">
        <v>84</v>
      </c>
      <c r="C26" s="46"/>
      <c r="D26" s="11">
        <v>300</v>
      </c>
      <c r="E26" s="28"/>
      <c r="F26" s="28">
        <f t="shared" si="2"/>
        <v>300</v>
      </c>
      <c r="G26" s="28">
        <f t="shared" si="3"/>
        <v>0</v>
      </c>
      <c r="H26" s="29"/>
      <c r="I26" s="30"/>
    </row>
    <row r="27" spans="1:9" s="1" customFormat="1" ht="15" customHeight="1">
      <c r="A27" s="1" t="s">
        <v>71</v>
      </c>
      <c r="B27" s="45" t="s">
        <v>85</v>
      </c>
      <c r="C27" s="46"/>
      <c r="D27" s="11">
        <v>1200</v>
      </c>
      <c r="E27" s="28"/>
      <c r="F27" s="28">
        <f t="shared" si="2"/>
        <v>1200</v>
      </c>
      <c r="G27" s="28">
        <f t="shared" si="3"/>
        <v>0</v>
      </c>
      <c r="H27" s="29"/>
      <c r="I27" s="30"/>
    </row>
    <row r="28" spans="1:9" ht="15" customHeight="1">
      <c r="A28" s="7" t="s">
        <v>167</v>
      </c>
      <c r="B28" s="32" t="s">
        <v>174</v>
      </c>
      <c r="C28" s="8"/>
      <c r="D28" s="9">
        <v>1000</v>
      </c>
      <c r="E28" s="28"/>
      <c r="F28" s="28">
        <f aca="true" t="shared" si="4" ref="F28:F37">+D28+E28</f>
        <v>1000</v>
      </c>
      <c r="G28" s="28">
        <f aca="true" t="shared" si="5" ref="G28:G37">+F28-D28</f>
        <v>0</v>
      </c>
      <c r="H28" s="29"/>
      <c r="I28" s="30"/>
    </row>
    <row r="29" spans="1:9" ht="15" customHeight="1">
      <c r="A29" s="7" t="s">
        <v>167</v>
      </c>
      <c r="B29" s="32" t="s">
        <v>175</v>
      </c>
      <c r="C29" s="8"/>
      <c r="D29" s="9">
        <v>4000</v>
      </c>
      <c r="E29" s="28"/>
      <c r="F29" s="28">
        <f t="shared" si="4"/>
        <v>4000</v>
      </c>
      <c r="G29" s="28">
        <f t="shared" si="5"/>
        <v>0</v>
      </c>
      <c r="H29" s="29"/>
      <c r="I29" s="30"/>
    </row>
    <row r="30" spans="1:9" ht="15" customHeight="1">
      <c r="A30" s="7" t="s">
        <v>167</v>
      </c>
      <c r="B30" s="32" t="s">
        <v>176</v>
      </c>
      <c r="C30" s="8"/>
      <c r="D30" s="9">
        <v>4000</v>
      </c>
      <c r="E30" s="28"/>
      <c r="F30" s="28">
        <f t="shared" si="4"/>
        <v>4000</v>
      </c>
      <c r="G30" s="28">
        <f t="shared" si="5"/>
        <v>0</v>
      </c>
      <c r="H30" s="29"/>
      <c r="I30" s="30"/>
    </row>
    <row r="31" spans="1:9" ht="15" customHeight="1">
      <c r="A31" s="7" t="s">
        <v>167</v>
      </c>
      <c r="B31" s="32" t="s">
        <v>5</v>
      </c>
      <c r="C31" s="8"/>
      <c r="D31" s="9">
        <v>5000</v>
      </c>
      <c r="E31" s="28"/>
      <c r="F31" s="28">
        <f t="shared" si="4"/>
        <v>5000</v>
      </c>
      <c r="G31" s="28">
        <f t="shared" si="5"/>
        <v>0</v>
      </c>
      <c r="H31" s="29"/>
      <c r="I31" s="30"/>
    </row>
    <row r="32" spans="1:9" ht="15" customHeight="1">
      <c r="A32" s="7" t="s">
        <v>167</v>
      </c>
      <c r="B32" s="32" t="s">
        <v>177</v>
      </c>
      <c r="C32" s="8"/>
      <c r="D32" s="9">
        <v>2500</v>
      </c>
      <c r="E32" s="28"/>
      <c r="F32" s="28">
        <f t="shared" si="4"/>
        <v>2500</v>
      </c>
      <c r="G32" s="28">
        <f t="shared" si="5"/>
        <v>0</v>
      </c>
      <c r="H32" s="29"/>
      <c r="I32" s="30"/>
    </row>
    <row r="33" spans="1:9" ht="15" customHeight="1">
      <c r="A33" s="48" t="s">
        <v>167</v>
      </c>
      <c r="B33" s="32" t="s">
        <v>203</v>
      </c>
      <c r="C33" s="8"/>
      <c r="D33" s="9">
        <v>9700</v>
      </c>
      <c r="E33" s="28"/>
      <c r="F33" s="28">
        <f t="shared" si="4"/>
        <v>9700</v>
      </c>
      <c r="G33" s="28">
        <f t="shared" si="5"/>
        <v>0</v>
      </c>
      <c r="H33" s="29"/>
      <c r="I33" s="30"/>
    </row>
    <row r="34" spans="2:9" ht="15" customHeight="1">
      <c r="B34" s="32" t="s">
        <v>17</v>
      </c>
      <c r="C34" s="8"/>
      <c r="D34" s="9"/>
      <c r="E34" s="28">
        <v>971</v>
      </c>
      <c r="F34" s="28">
        <f t="shared" si="4"/>
        <v>971</v>
      </c>
      <c r="G34" s="28">
        <f t="shared" si="5"/>
        <v>971</v>
      </c>
      <c r="H34" s="33" t="s">
        <v>18</v>
      </c>
      <c r="I34" s="30"/>
    </row>
    <row r="35" spans="1:9" ht="15" customHeight="1">
      <c r="A35" s="48" t="s">
        <v>167</v>
      </c>
      <c r="B35" s="32" t="s">
        <v>19</v>
      </c>
      <c r="C35" s="8"/>
      <c r="D35" s="9">
        <v>0</v>
      </c>
      <c r="E35" s="28">
        <v>730</v>
      </c>
      <c r="F35" s="28">
        <f t="shared" si="4"/>
        <v>730</v>
      </c>
      <c r="G35" s="28">
        <f t="shared" si="5"/>
        <v>730</v>
      </c>
      <c r="H35" s="33" t="s">
        <v>21</v>
      </c>
      <c r="I35" s="30"/>
    </row>
    <row r="36" spans="1:9" ht="15" customHeight="1">
      <c r="A36" s="48" t="s">
        <v>167</v>
      </c>
      <c r="B36" s="32" t="s">
        <v>25</v>
      </c>
      <c r="C36" s="8"/>
      <c r="D36" s="9">
        <v>0</v>
      </c>
      <c r="E36" s="28">
        <v>1048</v>
      </c>
      <c r="F36" s="28">
        <f>+D36+E36</f>
        <v>1048</v>
      </c>
      <c r="G36" s="28">
        <f>+F36-D36</f>
        <v>1048</v>
      </c>
      <c r="H36" s="33" t="s">
        <v>22</v>
      </c>
      <c r="I36" s="30"/>
    </row>
    <row r="37" spans="1:9" ht="15" customHeight="1">
      <c r="A37" s="48" t="s">
        <v>167</v>
      </c>
      <c r="B37" s="32" t="s">
        <v>54</v>
      </c>
      <c r="C37" s="8"/>
      <c r="D37" s="9">
        <v>0</v>
      </c>
      <c r="E37" s="28">
        <v>144</v>
      </c>
      <c r="F37" s="28">
        <f t="shared" si="4"/>
        <v>144</v>
      </c>
      <c r="G37" s="28">
        <f t="shared" si="5"/>
        <v>144</v>
      </c>
      <c r="H37" s="58" t="s">
        <v>223</v>
      </c>
      <c r="I37" s="30"/>
    </row>
    <row r="38" spans="1:9" s="5" customFormat="1" ht="15.75" customHeight="1">
      <c r="A38" s="1"/>
      <c r="B38" s="35" t="s">
        <v>86</v>
      </c>
      <c r="C38" s="36"/>
      <c r="D38" s="37">
        <f>SUM(D17:D37)</f>
        <v>310217</v>
      </c>
      <c r="E38" s="38">
        <f>SUM(E17:E37)</f>
        <v>2893</v>
      </c>
      <c r="F38" s="38">
        <f>SUM(F17:F37)</f>
        <v>313110</v>
      </c>
      <c r="G38" s="38">
        <f>SUM(G17:G37)</f>
        <v>2893</v>
      </c>
      <c r="H38" s="39"/>
      <c r="I38" s="40"/>
    </row>
    <row r="39" spans="2:9" s="1" customFormat="1" ht="16.5" customHeight="1">
      <c r="B39" s="41" t="s">
        <v>87</v>
      </c>
      <c r="C39" s="42"/>
      <c r="D39" s="11"/>
      <c r="E39" s="43"/>
      <c r="F39" s="44"/>
      <c r="G39" s="44"/>
      <c r="H39" s="29"/>
      <c r="I39" s="30"/>
    </row>
    <row r="40" spans="1:9" s="1" customFormat="1" ht="16.5" customHeight="1">
      <c r="A40" s="1" t="s">
        <v>71</v>
      </c>
      <c r="B40" s="50" t="s">
        <v>88</v>
      </c>
      <c r="C40" s="51" t="s">
        <v>89</v>
      </c>
      <c r="D40" s="11">
        <v>9563</v>
      </c>
      <c r="E40" s="28"/>
      <c r="F40" s="28">
        <f>+D40+E40</f>
        <v>9563</v>
      </c>
      <c r="G40" s="28">
        <f>+F40-D40</f>
        <v>0</v>
      </c>
      <c r="H40" s="29"/>
      <c r="I40" s="30"/>
    </row>
    <row r="41" spans="1:9" s="1" customFormat="1" ht="16.5" customHeight="1">
      <c r="A41" s="1" t="s">
        <v>71</v>
      </c>
      <c r="B41" s="50" t="s">
        <v>20</v>
      </c>
      <c r="C41" s="51" t="s">
        <v>89</v>
      </c>
      <c r="D41" s="11">
        <v>2264</v>
      </c>
      <c r="E41" s="28"/>
      <c r="F41" s="28">
        <f>+D41+E41</f>
        <v>2264</v>
      </c>
      <c r="G41" s="28">
        <f>+F41-D41</f>
        <v>0</v>
      </c>
      <c r="H41" s="29"/>
      <c r="I41" s="30"/>
    </row>
    <row r="42" spans="1:9" ht="16.5" customHeight="1">
      <c r="A42" s="7" t="s">
        <v>167</v>
      </c>
      <c r="B42" s="32" t="s">
        <v>205</v>
      </c>
      <c r="C42" s="8"/>
      <c r="D42" s="9">
        <v>2000</v>
      </c>
      <c r="E42" s="28"/>
      <c r="F42" s="28">
        <f>+D42+E42</f>
        <v>2000</v>
      </c>
      <c r="G42" s="28">
        <f>+F42-D42</f>
        <v>0</v>
      </c>
      <c r="H42" s="29"/>
      <c r="I42" s="30"/>
    </row>
    <row r="43" spans="1:9" ht="16.5" customHeight="1">
      <c r="A43" s="7" t="s">
        <v>167</v>
      </c>
      <c r="B43" s="32" t="s">
        <v>26</v>
      </c>
      <c r="C43" s="8"/>
      <c r="D43" s="9"/>
      <c r="E43" s="28">
        <v>76</v>
      </c>
      <c r="F43" s="28">
        <f>+D43+E43</f>
        <v>76</v>
      </c>
      <c r="G43" s="28">
        <f>+F43-D43</f>
        <v>76</v>
      </c>
      <c r="H43" s="33" t="s">
        <v>23</v>
      </c>
      <c r="I43" s="30"/>
    </row>
    <row r="44" spans="1:9" ht="16.5" customHeight="1">
      <c r="A44" s="7" t="s">
        <v>167</v>
      </c>
      <c r="B44" s="32" t="s">
        <v>27</v>
      </c>
      <c r="C44" s="8"/>
      <c r="D44" s="9"/>
      <c r="E44" s="28">
        <v>327</v>
      </c>
      <c r="F44" s="28">
        <f>+D44+E44</f>
        <v>327</v>
      </c>
      <c r="G44" s="28">
        <f>+F44-D44</f>
        <v>327</v>
      </c>
      <c r="H44" s="33" t="s">
        <v>24</v>
      </c>
      <c r="I44" s="30"/>
    </row>
    <row r="45" spans="1:9" s="5" customFormat="1" ht="16.5" customHeight="1">
      <c r="A45" s="1"/>
      <c r="B45" s="35" t="s">
        <v>90</v>
      </c>
      <c r="C45" s="36"/>
      <c r="D45" s="37">
        <f>SUM(D40:D44)</f>
        <v>13827</v>
      </c>
      <c r="E45" s="38">
        <f>SUM(E40:E44)</f>
        <v>403</v>
      </c>
      <c r="F45" s="38">
        <f>SUM(F40:F44)</f>
        <v>14230</v>
      </c>
      <c r="G45" s="38">
        <f>SUM(G40:G44)</f>
        <v>403</v>
      </c>
      <c r="H45" s="39"/>
      <c r="I45" s="40"/>
    </row>
    <row r="46" spans="2:9" s="1" customFormat="1" ht="16.5" customHeight="1">
      <c r="B46" s="41" t="s">
        <v>91</v>
      </c>
      <c r="C46" s="42"/>
      <c r="D46" s="11"/>
      <c r="E46" s="43"/>
      <c r="F46" s="44"/>
      <c r="G46" s="44"/>
      <c r="H46" s="29"/>
      <c r="I46" s="30"/>
    </row>
    <row r="47" spans="1:9" s="1" customFormat="1" ht="16.5" customHeight="1">
      <c r="A47" s="1" t="s">
        <v>71</v>
      </c>
      <c r="B47" s="50" t="s">
        <v>92</v>
      </c>
      <c r="C47" s="8"/>
      <c r="D47" s="11">
        <f>12200+6341-36</f>
        <v>18505</v>
      </c>
      <c r="E47" s="28"/>
      <c r="F47" s="28">
        <f aca="true" t="shared" si="6" ref="F47:F87">+D47+E47</f>
        <v>18505</v>
      </c>
      <c r="G47" s="28">
        <f aca="true" t="shared" si="7" ref="G47:G87">+F47-D47</f>
        <v>0</v>
      </c>
      <c r="H47" s="29"/>
      <c r="I47" s="52" t="s">
        <v>51</v>
      </c>
    </row>
    <row r="48" spans="1:9" s="1" customFormat="1" ht="16.5" customHeight="1">
      <c r="A48" s="1" t="s">
        <v>71</v>
      </c>
      <c r="B48" s="50" t="s">
        <v>93</v>
      </c>
      <c r="C48" s="42"/>
      <c r="D48" s="11">
        <v>1000</v>
      </c>
      <c r="E48" s="28"/>
      <c r="F48" s="28">
        <f t="shared" si="6"/>
        <v>1000</v>
      </c>
      <c r="G48" s="28">
        <f t="shared" si="7"/>
        <v>0</v>
      </c>
      <c r="H48" s="29"/>
      <c r="I48" s="30"/>
    </row>
    <row r="49" spans="1:9" s="1" customFormat="1" ht="16.5" customHeight="1">
      <c r="A49" s="1" t="s">
        <v>71</v>
      </c>
      <c r="B49" s="32" t="s">
        <v>53</v>
      </c>
      <c r="C49" s="53" t="s">
        <v>94</v>
      </c>
      <c r="D49" s="11">
        <v>13744</v>
      </c>
      <c r="E49" s="28"/>
      <c r="F49" s="28">
        <f t="shared" si="6"/>
        <v>13744</v>
      </c>
      <c r="G49" s="28">
        <f t="shared" si="7"/>
        <v>0</v>
      </c>
      <c r="H49" s="29"/>
      <c r="I49" s="30"/>
    </row>
    <row r="50" spans="1:9" s="1" customFormat="1" ht="16.5" customHeight="1">
      <c r="A50" s="1" t="s">
        <v>71</v>
      </c>
      <c r="B50" s="50" t="s">
        <v>95</v>
      </c>
      <c r="C50" s="51" t="s">
        <v>96</v>
      </c>
      <c r="D50" s="11">
        <v>14896</v>
      </c>
      <c r="E50" s="28"/>
      <c r="F50" s="28">
        <f t="shared" si="6"/>
        <v>14896</v>
      </c>
      <c r="G50" s="28">
        <f t="shared" si="7"/>
        <v>0</v>
      </c>
      <c r="H50" s="29"/>
      <c r="I50" s="30"/>
    </row>
    <row r="51" spans="1:9" ht="16.5" customHeight="1">
      <c r="A51" s="7" t="s">
        <v>161</v>
      </c>
      <c r="B51" s="32" t="s">
        <v>162</v>
      </c>
      <c r="C51" s="8"/>
      <c r="D51" s="9">
        <v>453679</v>
      </c>
      <c r="E51" s="28"/>
      <c r="F51" s="28">
        <f>+D51+E51</f>
        <v>453679</v>
      </c>
      <c r="G51" s="28">
        <f>+F51-D51</f>
        <v>0</v>
      </c>
      <c r="H51" s="29"/>
      <c r="I51" s="34" t="s">
        <v>60</v>
      </c>
    </row>
    <row r="52" spans="1:9" s="1" customFormat="1" ht="16.5" customHeight="1">
      <c r="A52" s="7" t="s">
        <v>167</v>
      </c>
      <c r="B52" s="50" t="s">
        <v>178</v>
      </c>
      <c r="C52" s="51"/>
      <c r="D52" s="11">
        <v>15000</v>
      </c>
      <c r="E52" s="28"/>
      <c r="F52" s="28">
        <f>+D52+E52</f>
        <v>15000</v>
      </c>
      <c r="G52" s="28">
        <f>+F52-D52</f>
        <v>0</v>
      </c>
      <c r="H52" s="29"/>
      <c r="I52" s="30"/>
    </row>
    <row r="53" spans="1:9" s="1" customFormat="1" ht="16.5" customHeight="1">
      <c r="A53" s="1" t="s">
        <v>71</v>
      </c>
      <c r="B53" s="50" t="s">
        <v>97</v>
      </c>
      <c r="C53" s="51" t="s">
        <v>73</v>
      </c>
      <c r="D53" s="11">
        <v>7252</v>
      </c>
      <c r="E53" s="28"/>
      <c r="F53" s="28">
        <f t="shared" si="6"/>
        <v>7252</v>
      </c>
      <c r="G53" s="28">
        <f t="shared" si="7"/>
        <v>0</v>
      </c>
      <c r="H53" s="29"/>
      <c r="I53" s="30"/>
    </row>
    <row r="54" spans="1:9" ht="16.5" customHeight="1">
      <c r="A54" s="48" t="s">
        <v>161</v>
      </c>
      <c r="B54" s="32" t="s">
        <v>165</v>
      </c>
      <c r="C54" s="8"/>
      <c r="D54" s="9">
        <v>5000</v>
      </c>
      <c r="E54" s="28"/>
      <c r="F54" s="28">
        <f>+D54+E54</f>
        <v>5000</v>
      </c>
      <c r="G54" s="28">
        <f>+F54-D54</f>
        <v>0</v>
      </c>
      <c r="H54" s="29"/>
      <c r="I54" s="54" t="s">
        <v>166</v>
      </c>
    </row>
    <row r="55" spans="1:9" s="1" customFormat="1" ht="16.5" customHeight="1">
      <c r="A55" s="1" t="s">
        <v>71</v>
      </c>
      <c r="B55" s="50" t="s">
        <v>98</v>
      </c>
      <c r="C55" s="51" t="s">
        <v>73</v>
      </c>
      <c r="D55" s="11">
        <v>6275</v>
      </c>
      <c r="E55" s="28"/>
      <c r="F55" s="28">
        <f t="shared" si="6"/>
        <v>6275</v>
      </c>
      <c r="G55" s="28">
        <f t="shared" si="7"/>
        <v>0</v>
      </c>
      <c r="H55" s="29"/>
      <c r="I55" s="30"/>
    </row>
    <row r="56" spans="1:9" s="1" customFormat="1" ht="16.5" customHeight="1">
      <c r="A56" s="1" t="s">
        <v>71</v>
      </c>
      <c r="B56" s="50" t="s">
        <v>99</v>
      </c>
      <c r="C56" s="51"/>
      <c r="D56" s="11">
        <v>1140</v>
      </c>
      <c r="E56" s="28"/>
      <c r="F56" s="28">
        <f t="shared" si="6"/>
        <v>1140</v>
      </c>
      <c r="G56" s="28">
        <f t="shared" si="7"/>
        <v>0</v>
      </c>
      <c r="H56" s="29"/>
      <c r="I56" s="30"/>
    </row>
    <row r="57" spans="1:9" s="1" customFormat="1" ht="16.5" customHeight="1">
      <c r="A57" s="1" t="s">
        <v>71</v>
      </c>
      <c r="B57" s="50" t="s">
        <v>100</v>
      </c>
      <c r="C57" s="51"/>
      <c r="D57" s="11">
        <v>4500</v>
      </c>
      <c r="E57" s="28"/>
      <c r="F57" s="28">
        <f t="shared" si="6"/>
        <v>4500</v>
      </c>
      <c r="G57" s="28">
        <f t="shared" si="7"/>
        <v>0</v>
      </c>
      <c r="H57" s="29"/>
      <c r="I57" s="30"/>
    </row>
    <row r="58" spans="1:9" s="1" customFormat="1" ht="16.5" customHeight="1">
      <c r="A58" s="48"/>
      <c r="B58" s="50" t="s">
        <v>45</v>
      </c>
      <c r="C58" s="51"/>
      <c r="D58" s="9" t="s">
        <v>220</v>
      </c>
      <c r="E58" s="28">
        <v>14000</v>
      </c>
      <c r="F58" s="28">
        <v>14000</v>
      </c>
      <c r="G58" s="28">
        <v>14000</v>
      </c>
      <c r="H58" s="33" t="s">
        <v>59</v>
      </c>
      <c r="I58" s="55"/>
    </row>
    <row r="59" spans="1:9" s="1" customFormat="1" ht="16.5" customHeight="1">
      <c r="A59" s="56" t="s">
        <v>167</v>
      </c>
      <c r="B59" s="50" t="s">
        <v>215</v>
      </c>
      <c r="C59" s="51"/>
      <c r="D59" s="11">
        <v>780</v>
      </c>
      <c r="E59" s="28"/>
      <c r="F59" s="28">
        <f t="shared" si="6"/>
        <v>780</v>
      </c>
      <c r="G59" s="28">
        <f t="shared" si="7"/>
        <v>0</v>
      </c>
      <c r="H59" s="29"/>
      <c r="I59" s="55"/>
    </row>
    <row r="60" spans="1:9" s="1" customFormat="1" ht="16.5" customHeight="1">
      <c r="A60" s="1" t="s">
        <v>71</v>
      </c>
      <c r="B60" s="50" t="s">
        <v>101</v>
      </c>
      <c r="C60" s="51"/>
      <c r="D60" s="11">
        <f>1425+105+50</f>
        <v>1580</v>
      </c>
      <c r="E60" s="28"/>
      <c r="F60" s="28">
        <f t="shared" si="6"/>
        <v>1580</v>
      </c>
      <c r="G60" s="28">
        <f t="shared" si="7"/>
        <v>0</v>
      </c>
      <c r="H60" s="29"/>
      <c r="I60" s="30"/>
    </row>
    <row r="61" spans="1:9" s="1" customFormat="1" ht="16.5" customHeight="1">
      <c r="A61" s="7" t="s">
        <v>167</v>
      </c>
      <c r="B61" s="50" t="s">
        <v>179</v>
      </c>
      <c r="C61" s="51"/>
      <c r="D61" s="11">
        <v>65000</v>
      </c>
      <c r="E61" s="28">
        <v>216</v>
      </c>
      <c r="F61" s="28">
        <f>+D61+E61</f>
        <v>65216</v>
      </c>
      <c r="G61" s="57">
        <f>+F61-D61</f>
        <v>216</v>
      </c>
      <c r="H61" s="58" t="s">
        <v>223</v>
      </c>
      <c r="I61" s="54" t="s">
        <v>180</v>
      </c>
    </row>
    <row r="62" spans="1:9" s="1" customFormat="1" ht="16.5" customHeight="1">
      <c r="A62" s="7" t="s">
        <v>167</v>
      </c>
      <c r="B62" s="50" t="s">
        <v>33</v>
      </c>
      <c r="C62" s="51"/>
      <c r="D62" s="11"/>
      <c r="E62" s="28">
        <v>1100</v>
      </c>
      <c r="F62" s="28">
        <f>+D62+E62</f>
        <v>1100</v>
      </c>
      <c r="G62" s="57">
        <f>+F62-D62</f>
        <v>1100</v>
      </c>
      <c r="H62" s="58" t="s">
        <v>223</v>
      </c>
      <c r="I62" s="54" t="s">
        <v>180</v>
      </c>
    </row>
    <row r="63" spans="1:9" s="1" customFormat="1" ht="16.5" customHeight="1">
      <c r="A63" s="7" t="s">
        <v>167</v>
      </c>
      <c r="B63" s="50" t="s">
        <v>41</v>
      </c>
      <c r="C63" s="51"/>
      <c r="D63" s="11"/>
      <c r="E63" s="28">
        <v>1105</v>
      </c>
      <c r="F63" s="28">
        <f>+D63+E63</f>
        <v>1105</v>
      </c>
      <c r="G63" s="57">
        <f>+F63-D63</f>
        <v>1105</v>
      </c>
      <c r="H63" s="58" t="s">
        <v>42</v>
      </c>
      <c r="I63" s="54" t="s">
        <v>180</v>
      </c>
    </row>
    <row r="64" spans="1:9" s="1" customFormat="1" ht="16.5" customHeight="1">
      <c r="A64" s="18" t="s">
        <v>167</v>
      </c>
      <c r="B64" s="50" t="s">
        <v>214</v>
      </c>
      <c r="C64" s="51"/>
      <c r="D64" s="11">
        <v>48094</v>
      </c>
      <c r="E64" s="28">
        <v>-1105</v>
      </c>
      <c r="F64" s="28">
        <f>+D64+E64</f>
        <v>46989</v>
      </c>
      <c r="G64" s="28">
        <f>+F64-D64</f>
        <v>-1105</v>
      </c>
      <c r="H64" s="58" t="s">
        <v>43</v>
      </c>
      <c r="I64" s="54"/>
    </row>
    <row r="65" spans="1:9" s="1" customFormat="1" ht="16.5" customHeight="1">
      <c r="A65" s="48" t="s">
        <v>167</v>
      </c>
      <c r="B65" s="50" t="s">
        <v>181</v>
      </c>
      <c r="C65" s="51"/>
      <c r="D65" s="11">
        <v>12000</v>
      </c>
      <c r="E65" s="28"/>
      <c r="F65" s="28">
        <f>+D65+E65</f>
        <v>12000</v>
      </c>
      <c r="G65" s="28">
        <f>+F65-D65</f>
        <v>0</v>
      </c>
      <c r="H65" s="29"/>
      <c r="I65" s="55" t="s">
        <v>182</v>
      </c>
    </row>
    <row r="66" spans="1:9" s="1" customFormat="1" ht="16.5" customHeight="1">
      <c r="A66" s="1" t="s">
        <v>71</v>
      </c>
      <c r="B66" s="32" t="s">
        <v>102</v>
      </c>
      <c r="C66" s="51" t="s">
        <v>73</v>
      </c>
      <c r="D66" s="11">
        <v>16838</v>
      </c>
      <c r="E66" s="28"/>
      <c r="F66" s="28">
        <f t="shared" si="6"/>
        <v>16838</v>
      </c>
      <c r="G66" s="28">
        <f t="shared" si="7"/>
        <v>0</v>
      </c>
      <c r="H66" s="29"/>
      <c r="I66" s="30"/>
    </row>
    <row r="67" spans="1:9" s="1" customFormat="1" ht="16.5" customHeight="1">
      <c r="A67" s="1" t="s">
        <v>71</v>
      </c>
      <c r="B67" s="50" t="s">
        <v>103</v>
      </c>
      <c r="C67" s="51" t="s">
        <v>73</v>
      </c>
      <c r="D67" s="11">
        <v>28505</v>
      </c>
      <c r="E67" s="28"/>
      <c r="F67" s="28">
        <f t="shared" si="6"/>
        <v>28505</v>
      </c>
      <c r="G67" s="28">
        <f t="shared" si="7"/>
        <v>0</v>
      </c>
      <c r="H67" s="29"/>
      <c r="I67" s="30" t="s">
        <v>104</v>
      </c>
    </row>
    <row r="68" spans="1:9" s="1" customFormat="1" ht="16.5" customHeight="1">
      <c r="A68" s="48" t="s">
        <v>167</v>
      </c>
      <c r="B68" s="32" t="s">
        <v>216</v>
      </c>
      <c r="C68" s="51"/>
      <c r="D68" s="11">
        <v>20000</v>
      </c>
      <c r="E68" s="28"/>
      <c r="F68" s="28">
        <f>+D68+E68</f>
        <v>20000</v>
      </c>
      <c r="G68" s="28">
        <f>+F68-D68</f>
        <v>0</v>
      </c>
      <c r="H68" s="29"/>
      <c r="I68" s="59"/>
    </row>
    <row r="69" spans="1:9" s="1" customFormat="1" ht="16.5" customHeight="1">
      <c r="A69" s="1" t="s">
        <v>71</v>
      </c>
      <c r="B69" s="32" t="s">
        <v>106</v>
      </c>
      <c r="C69" s="8"/>
      <c r="D69" s="11">
        <f>3163+200</f>
        <v>3363</v>
      </c>
      <c r="E69" s="28"/>
      <c r="F69" s="28">
        <f t="shared" si="6"/>
        <v>3363</v>
      </c>
      <c r="G69" s="28">
        <f t="shared" si="7"/>
        <v>0</v>
      </c>
      <c r="H69" s="29"/>
      <c r="I69" s="30"/>
    </row>
    <row r="70" spans="1:9" s="1" customFormat="1" ht="16.5" customHeight="1">
      <c r="A70" s="1" t="s">
        <v>71</v>
      </c>
      <c r="B70" s="50" t="s">
        <v>6</v>
      </c>
      <c r="C70" s="51"/>
      <c r="D70" s="11">
        <v>13000</v>
      </c>
      <c r="E70" s="28"/>
      <c r="F70" s="28">
        <f t="shared" si="6"/>
        <v>13000</v>
      </c>
      <c r="G70" s="28">
        <f t="shared" si="7"/>
        <v>0</v>
      </c>
      <c r="H70" s="29"/>
      <c r="I70" s="30"/>
    </row>
    <row r="71" spans="1:9" s="1" customFormat="1" ht="16.5" customHeight="1">
      <c r="A71" s="1" t="s">
        <v>71</v>
      </c>
      <c r="B71" s="32" t="s">
        <v>7</v>
      </c>
      <c r="C71" s="8"/>
      <c r="D71" s="11">
        <v>1286</v>
      </c>
      <c r="E71" s="28"/>
      <c r="F71" s="28">
        <f t="shared" si="6"/>
        <v>1286</v>
      </c>
      <c r="G71" s="28">
        <f t="shared" si="7"/>
        <v>0</v>
      </c>
      <c r="H71" s="29"/>
      <c r="I71" s="30"/>
    </row>
    <row r="72" spans="1:9" s="1" customFormat="1" ht="16.5" customHeight="1">
      <c r="A72" s="7" t="s">
        <v>71</v>
      </c>
      <c r="B72" s="60" t="s">
        <v>109</v>
      </c>
      <c r="C72" s="61"/>
      <c r="D72" s="62">
        <v>1700</v>
      </c>
      <c r="E72" s="63"/>
      <c r="F72" s="63">
        <f t="shared" si="6"/>
        <v>1700</v>
      </c>
      <c r="G72" s="63">
        <f t="shared" si="7"/>
        <v>0</v>
      </c>
      <c r="H72" s="64"/>
      <c r="I72" s="54" t="s">
        <v>110</v>
      </c>
    </row>
    <row r="73" spans="1:9" s="1" customFormat="1" ht="16.5" customHeight="1">
      <c r="A73" s="7" t="s">
        <v>153</v>
      </c>
      <c r="B73" s="50" t="s">
        <v>156</v>
      </c>
      <c r="C73" s="51"/>
      <c r="D73" s="11">
        <v>1300</v>
      </c>
      <c r="E73" s="28"/>
      <c r="F73" s="28">
        <f>+D73+E73</f>
        <v>1300</v>
      </c>
      <c r="G73" s="28">
        <f>+F73-D73</f>
        <v>0</v>
      </c>
      <c r="H73" s="29"/>
      <c r="I73" s="30" t="s">
        <v>157</v>
      </c>
    </row>
    <row r="74" spans="1:9" s="1" customFormat="1" ht="16.5" customHeight="1">
      <c r="A74" s="7" t="s">
        <v>167</v>
      </c>
      <c r="B74" s="50" t="s">
        <v>183</v>
      </c>
      <c r="C74" s="51"/>
      <c r="D74" s="11">
        <v>800</v>
      </c>
      <c r="E74" s="28"/>
      <c r="F74" s="28">
        <f>+D74+E74</f>
        <v>800</v>
      </c>
      <c r="G74" s="28">
        <f>+F74-D74</f>
        <v>0</v>
      </c>
      <c r="H74" s="29"/>
      <c r="I74" s="30"/>
    </row>
    <row r="75" spans="1:9" s="1" customFormat="1" ht="16.5" customHeight="1">
      <c r="A75" s="1" t="s">
        <v>71</v>
      </c>
      <c r="B75" s="50" t="s">
        <v>113</v>
      </c>
      <c r="C75" s="51" t="s">
        <v>73</v>
      </c>
      <c r="D75" s="11">
        <v>3375</v>
      </c>
      <c r="E75" s="28"/>
      <c r="F75" s="28">
        <f>+D75+E75</f>
        <v>3375</v>
      </c>
      <c r="G75" s="28">
        <f>+F75-D75</f>
        <v>0</v>
      </c>
      <c r="H75" s="29"/>
      <c r="I75" s="30"/>
    </row>
    <row r="76" spans="1:9" s="1" customFormat="1" ht="16.5" customHeight="1">
      <c r="A76" s="1" t="s">
        <v>71</v>
      </c>
      <c r="B76" s="50" t="s">
        <v>114</v>
      </c>
      <c r="C76" s="51"/>
      <c r="D76" s="11">
        <v>1318</v>
      </c>
      <c r="E76" s="28"/>
      <c r="F76" s="28">
        <f>+D76+E76</f>
        <v>1318</v>
      </c>
      <c r="G76" s="28">
        <f>+F76-D76</f>
        <v>0</v>
      </c>
      <c r="H76" s="29"/>
      <c r="I76" s="30"/>
    </row>
    <row r="77" spans="1:9" s="1" customFormat="1" ht="16.5" customHeight="1">
      <c r="A77" s="1" t="s">
        <v>71</v>
      </c>
      <c r="B77" s="50" t="s">
        <v>115</v>
      </c>
      <c r="C77" s="51"/>
      <c r="D77" s="11">
        <v>5000</v>
      </c>
      <c r="E77" s="28">
        <v>-189</v>
      </c>
      <c r="F77" s="28">
        <f>+D77+E77</f>
        <v>4811</v>
      </c>
      <c r="G77" s="28">
        <f>+F77-D77</f>
        <v>-189</v>
      </c>
      <c r="H77" s="65" t="s">
        <v>30</v>
      </c>
      <c r="I77" s="30"/>
    </row>
    <row r="78" spans="1:9" s="1" customFormat="1" ht="16.5" customHeight="1">
      <c r="A78" s="1" t="s">
        <v>71</v>
      </c>
      <c r="B78" s="50" t="s">
        <v>112</v>
      </c>
      <c r="C78" s="51"/>
      <c r="D78" s="11">
        <v>6943</v>
      </c>
      <c r="E78" s="28">
        <v>-6074</v>
      </c>
      <c r="F78" s="28">
        <f t="shared" si="6"/>
        <v>869</v>
      </c>
      <c r="G78" s="28">
        <f t="shared" si="7"/>
        <v>-6074</v>
      </c>
      <c r="H78" s="65" t="s">
        <v>31</v>
      </c>
      <c r="I78" s="30"/>
    </row>
    <row r="79" spans="1:9" s="1" customFormat="1" ht="16.5" customHeight="1">
      <c r="A79" s="48" t="s">
        <v>167</v>
      </c>
      <c r="B79" s="32" t="s">
        <v>0</v>
      </c>
      <c r="C79" s="51"/>
      <c r="D79" s="11">
        <v>600</v>
      </c>
      <c r="E79" s="28"/>
      <c r="F79" s="28">
        <f>+D79+E79</f>
        <v>600</v>
      </c>
      <c r="G79" s="28">
        <f>+F79-D79</f>
        <v>0</v>
      </c>
      <c r="H79" s="29"/>
      <c r="I79" s="59"/>
    </row>
    <row r="80" spans="1:9" s="1" customFormat="1" ht="16.5" customHeight="1">
      <c r="A80" s="1" t="s">
        <v>71</v>
      </c>
      <c r="B80" s="50" t="s">
        <v>52</v>
      </c>
      <c r="C80" s="51"/>
      <c r="D80" s="11">
        <v>300</v>
      </c>
      <c r="E80" s="28"/>
      <c r="F80" s="28">
        <f t="shared" si="6"/>
        <v>300</v>
      </c>
      <c r="G80" s="28">
        <f t="shared" si="7"/>
        <v>0</v>
      </c>
      <c r="H80" s="29"/>
      <c r="I80" s="30"/>
    </row>
    <row r="81" spans="1:9" s="1" customFormat="1" ht="16.5" customHeight="1">
      <c r="A81" s="1" t="s">
        <v>71</v>
      </c>
      <c r="B81" s="50" t="s">
        <v>111</v>
      </c>
      <c r="C81" s="51"/>
      <c r="D81" s="11">
        <v>5000</v>
      </c>
      <c r="E81" s="28"/>
      <c r="F81" s="28">
        <f>+D81+E81</f>
        <v>5000</v>
      </c>
      <c r="G81" s="28">
        <f>+F81-D81</f>
        <v>0</v>
      </c>
      <c r="H81" s="29"/>
      <c r="I81" s="30"/>
    </row>
    <row r="82" spans="1:9" s="1" customFormat="1" ht="16.5" customHeight="1">
      <c r="A82" s="1" t="s">
        <v>71</v>
      </c>
      <c r="B82" s="50" t="s">
        <v>105</v>
      </c>
      <c r="C82" s="51"/>
      <c r="D82" s="11">
        <v>100</v>
      </c>
      <c r="E82" s="28"/>
      <c r="F82" s="28">
        <f>+D82+E82</f>
        <v>100</v>
      </c>
      <c r="G82" s="28">
        <f>+F82-D82</f>
        <v>0</v>
      </c>
      <c r="H82" s="29"/>
      <c r="I82" s="30"/>
    </row>
    <row r="83" spans="1:9" s="1" customFormat="1" ht="16.5" customHeight="1">
      <c r="A83" s="1" t="s">
        <v>71</v>
      </c>
      <c r="B83" s="50" t="s">
        <v>107</v>
      </c>
      <c r="C83" s="51"/>
      <c r="D83" s="11">
        <v>420</v>
      </c>
      <c r="E83" s="28"/>
      <c r="F83" s="28">
        <f>+D83+E83</f>
        <v>420</v>
      </c>
      <c r="G83" s="28">
        <f>+F83-D83</f>
        <v>0</v>
      </c>
      <c r="H83" s="29"/>
      <c r="I83" s="30"/>
    </row>
    <row r="84" spans="1:9" s="1" customFormat="1" ht="16.5" customHeight="1">
      <c r="A84" s="1" t="s">
        <v>71</v>
      </c>
      <c r="B84" s="50" t="s">
        <v>108</v>
      </c>
      <c r="C84" s="51"/>
      <c r="D84" s="11">
        <v>300</v>
      </c>
      <c r="E84" s="28"/>
      <c r="F84" s="28">
        <f>+D84+E84</f>
        <v>300</v>
      </c>
      <c r="G84" s="28">
        <f>+F84-D84</f>
        <v>0</v>
      </c>
      <c r="H84" s="29"/>
      <c r="I84" s="30"/>
    </row>
    <row r="85" spans="1:9" s="1" customFormat="1" ht="16.5" customHeight="1">
      <c r="A85" s="7" t="s">
        <v>153</v>
      </c>
      <c r="B85" s="32" t="s">
        <v>159</v>
      </c>
      <c r="C85" s="8"/>
      <c r="D85" s="11">
        <v>120000</v>
      </c>
      <c r="E85" s="28"/>
      <c r="F85" s="28">
        <f t="shared" si="6"/>
        <v>120000</v>
      </c>
      <c r="G85" s="28">
        <f t="shared" si="7"/>
        <v>0</v>
      </c>
      <c r="H85" s="29"/>
      <c r="I85" s="34" t="s">
        <v>160</v>
      </c>
    </row>
    <row r="86" spans="1:9" s="1" customFormat="1" ht="17.25" customHeight="1">
      <c r="A86" s="7" t="s">
        <v>153</v>
      </c>
      <c r="B86" s="67" t="s">
        <v>12</v>
      </c>
      <c r="C86" s="8"/>
      <c r="D86" s="11"/>
      <c r="E86" s="28">
        <v>100000</v>
      </c>
      <c r="F86" s="28">
        <f>+D86+E86</f>
        <v>100000</v>
      </c>
      <c r="G86" s="28">
        <f>+F86-D86</f>
        <v>100000</v>
      </c>
      <c r="H86" s="29"/>
      <c r="I86" s="34" t="s">
        <v>160</v>
      </c>
    </row>
    <row r="87" spans="1:9" s="1" customFormat="1" ht="17.25" customHeight="1">
      <c r="A87" s="7" t="s">
        <v>167</v>
      </c>
      <c r="B87" s="50" t="s">
        <v>184</v>
      </c>
      <c r="C87" s="51"/>
      <c r="D87" s="11">
        <v>2200</v>
      </c>
      <c r="E87" s="28"/>
      <c r="F87" s="28">
        <f t="shared" si="6"/>
        <v>2200</v>
      </c>
      <c r="G87" s="28">
        <f t="shared" si="7"/>
        <v>0</v>
      </c>
      <c r="H87" s="29"/>
      <c r="I87" s="30"/>
    </row>
    <row r="88" spans="1:9" s="1" customFormat="1" ht="17.25" customHeight="1">
      <c r="A88" s="7" t="s">
        <v>167</v>
      </c>
      <c r="B88" s="50" t="s">
        <v>185</v>
      </c>
      <c r="C88" s="51"/>
      <c r="D88" s="11">
        <v>1250</v>
      </c>
      <c r="E88" s="28"/>
      <c r="F88" s="28">
        <f>+D88+E88</f>
        <v>1250</v>
      </c>
      <c r="G88" s="28">
        <f>+F88-D88</f>
        <v>0</v>
      </c>
      <c r="H88" s="29"/>
      <c r="I88" s="59"/>
    </row>
    <row r="89" spans="1:9" s="1" customFormat="1" ht="18.75" customHeight="1">
      <c r="A89" s="7"/>
      <c r="B89" s="50" t="s">
        <v>10</v>
      </c>
      <c r="C89" s="51"/>
      <c r="D89" s="11">
        <v>0</v>
      </c>
      <c r="E89" s="28">
        <v>8750</v>
      </c>
      <c r="F89" s="28">
        <f>+D89+E89</f>
        <v>8750</v>
      </c>
      <c r="G89" s="28">
        <f>+F89-D89</f>
        <v>8750</v>
      </c>
      <c r="H89" s="33" t="s">
        <v>11</v>
      </c>
      <c r="I89" s="30"/>
    </row>
    <row r="90" spans="1:9" s="1" customFormat="1" ht="17.25" customHeight="1">
      <c r="A90" s="7"/>
      <c r="B90" s="50" t="s">
        <v>46</v>
      </c>
      <c r="C90" s="51"/>
      <c r="D90" s="9" t="s">
        <v>220</v>
      </c>
      <c r="E90" s="28">
        <v>1500</v>
      </c>
      <c r="F90" s="28">
        <v>1500</v>
      </c>
      <c r="G90" s="28">
        <v>1500</v>
      </c>
      <c r="H90" s="33" t="s">
        <v>59</v>
      </c>
      <c r="I90" s="30"/>
    </row>
    <row r="91" spans="1:9" s="1" customFormat="1" ht="17.25" customHeight="1">
      <c r="A91" s="7"/>
      <c r="B91" s="50" t="s">
        <v>37</v>
      </c>
      <c r="C91" s="51"/>
      <c r="D91" s="11">
        <v>0</v>
      </c>
      <c r="E91" s="28">
        <v>1700</v>
      </c>
      <c r="F91" s="28">
        <f>+D91+E91</f>
        <v>1700</v>
      </c>
      <c r="G91" s="28">
        <f>+F91-D91</f>
        <v>1700</v>
      </c>
      <c r="H91" s="33" t="s">
        <v>57</v>
      </c>
      <c r="I91" s="30"/>
    </row>
    <row r="92" spans="1:9" s="1" customFormat="1" ht="17.25" customHeight="1">
      <c r="A92" s="7"/>
      <c r="B92" s="50" t="s">
        <v>38</v>
      </c>
      <c r="C92" s="51"/>
      <c r="D92" s="11"/>
      <c r="E92" s="28">
        <v>1496</v>
      </c>
      <c r="F92" s="28">
        <f>+D92+E92</f>
        <v>1496</v>
      </c>
      <c r="G92" s="28">
        <f>+F92-D92</f>
        <v>1496</v>
      </c>
      <c r="H92" s="33" t="s">
        <v>57</v>
      </c>
      <c r="I92" s="59"/>
    </row>
    <row r="93" spans="1:9" s="5" customFormat="1" ht="21" customHeight="1">
      <c r="A93" s="1"/>
      <c r="B93" s="35" t="s">
        <v>116</v>
      </c>
      <c r="C93" s="36"/>
      <c r="D93" s="37">
        <f>SUM(D47:D92)</f>
        <v>902043</v>
      </c>
      <c r="E93" s="38">
        <f>SUM(E47:E92)</f>
        <v>122499</v>
      </c>
      <c r="F93" s="38">
        <f>SUM(F47:F92)</f>
        <v>1024542</v>
      </c>
      <c r="G93" s="38">
        <f>SUM(G47:G92)</f>
        <v>122499</v>
      </c>
      <c r="H93" s="39"/>
      <c r="I93" s="66"/>
    </row>
    <row r="94" spans="2:9" s="1" customFormat="1" ht="21" customHeight="1">
      <c r="B94" s="41" t="s">
        <v>117</v>
      </c>
      <c r="C94" s="42"/>
      <c r="D94" s="11"/>
      <c r="E94" s="43"/>
      <c r="F94" s="44"/>
      <c r="G94" s="44"/>
      <c r="H94" s="29"/>
      <c r="I94" s="30"/>
    </row>
    <row r="95" spans="1:9" s="1" customFormat="1" ht="16.5" customHeight="1">
      <c r="A95" s="1" t="s">
        <v>71</v>
      </c>
      <c r="B95" s="45" t="s">
        <v>118</v>
      </c>
      <c r="C95" s="42"/>
      <c r="D95" s="11">
        <v>18484</v>
      </c>
      <c r="E95" s="28"/>
      <c r="F95" s="28">
        <f aca="true" t="shared" si="8" ref="F95:F105">+D95+E95</f>
        <v>18484</v>
      </c>
      <c r="G95" s="28">
        <f aca="true" t="shared" si="9" ref="G95:G105">+F95-D95</f>
        <v>0</v>
      </c>
      <c r="H95" s="29"/>
      <c r="I95" s="30" t="s">
        <v>119</v>
      </c>
    </row>
    <row r="96" spans="1:9" s="1" customFormat="1" ht="16.5" customHeight="1">
      <c r="A96" s="1" t="s">
        <v>71</v>
      </c>
      <c r="B96" s="50" t="s">
        <v>120</v>
      </c>
      <c r="C96" s="42"/>
      <c r="D96" s="11">
        <v>3561</v>
      </c>
      <c r="E96" s="28"/>
      <c r="F96" s="28">
        <f t="shared" si="8"/>
        <v>3561</v>
      </c>
      <c r="G96" s="28">
        <f t="shared" si="9"/>
        <v>0</v>
      </c>
      <c r="H96" s="29"/>
      <c r="I96" s="30"/>
    </row>
    <row r="97" spans="1:9" s="1" customFormat="1" ht="16.5" customHeight="1">
      <c r="A97" s="1" t="s">
        <v>71</v>
      </c>
      <c r="B97" s="50" t="s">
        <v>121</v>
      </c>
      <c r="C97" s="42"/>
      <c r="D97" s="11">
        <v>245</v>
      </c>
      <c r="E97" s="28"/>
      <c r="F97" s="28">
        <f t="shared" si="8"/>
        <v>245</v>
      </c>
      <c r="G97" s="28">
        <f t="shared" si="9"/>
        <v>0</v>
      </c>
      <c r="H97" s="29"/>
      <c r="I97" s="30" t="s">
        <v>122</v>
      </c>
    </row>
    <row r="98" spans="1:9" s="1" customFormat="1" ht="16.5" customHeight="1">
      <c r="A98" s="1" t="s">
        <v>71</v>
      </c>
      <c r="B98" s="67" t="s">
        <v>123</v>
      </c>
      <c r="C98" s="42"/>
      <c r="D98" s="11">
        <v>8138</v>
      </c>
      <c r="E98" s="28"/>
      <c r="F98" s="28">
        <f t="shared" si="8"/>
        <v>8138</v>
      </c>
      <c r="G98" s="28">
        <f t="shared" si="9"/>
        <v>0</v>
      </c>
      <c r="H98" s="29"/>
      <c r="I98" s="55" t="s">
        <v>124</v>
      </c>
    </row>
    <row r="99" spans="1:9" s="1" customFormat="1" ht="16.5" customHeight="1">
      <c r="A99" s="1" t="s">
        <v>71</v>
      </c>
      <c r="B99" s="45" t="s">
        <v>125</v>
      </c>
      <c r="C99" s="42"/>
      <c r="D99" s="11">
        <v>1248</v>
      </c>
      <c r="E99" s="28"/>
      <c r="F99" s="28">
        <f t="shared" si="8"/>
        <v>1248</v>
      </c>
      <c r="G99" s="28">
        <f t="shared" si="9"/>
        <v>0</v>
      </c>
      <c r="H99" s="29"/>
      <c r="I99" s="30"/>
    </row>
    <row r="100" spans="1:9" s="1" customFormat="1" ht="16.5" customHeight="1">
      <c r="A100" s="1" t="s">
        <v>71</v>
      </c>
      <c r="B100" s="50" t="s">
        <v>209</v>
      </c>
      <c r="C100" s="42"/>
      <c r="D100" s="11">
        <v>2945</v>
      </c>
      <c r="E100" s="28"/>
      <c r="F100" s="28">
        <f t="shared" si="8"/>
        <v>2945</v>
      </c>
      <c r="G100" s="28">
        <f t="shared" si="9"/>
        <v>0</v>
      </c>
      <c r="H100" s="29"/>
      <c r="I100" s="30"/>
    </row>
    <row r="101" spans="1:9" ht="16.5" customHeight="1">
      <c r="A101" s="7" t="s">
        <v>161</v>
      </c>
      <c r="B101" s="32" t="s">
        <v>163</v>
      </c>
      <c r="C101" s="8"/>
      <c r="D101" s="9">
        <v>2700</v>
      </c>
      <c r="E101" s="28">
        <v>207</v>
      </c>
      <c r="F101" s="28">
        <f>+D101+E101</f>
        <v>2907</v>
      </c>
      <c r="G101" s="28">
        <f>+F101-D101</f>
        <v>207</v>
      </c>
      <c r="H101" s="33" t="s">
        <v>44</v>
      </c>
      <c r="I101" s="54" t="s">
        <v>164</v>
      </c>
    </row>
    <row r="102" spans="1:9" ht="16.5" customHeight="1">
      <c r="A102" s="7" t="s">
        <v>153</v>
      </c>
      <c r="B102" s="32" t="s">
        <v>158</v>
      </c>
      <c r="C102" s="8" t="s">
        <v>96</v>
      </c>
      <c r="D102" s="11">
        <v>1707635</v>
      </c>
      <c r="E102" s="28"/>
      <c r="F102" s="28">
        <f>+D102+E102</f>
        <v>1707635</v>
      </c>
      <c r="G102" s="28">
        <f>+F102-D102</f>
        <v>0</v>
      </c>
      <c r="H102" s="29"/>
      <c r="I102" s="34" t="s">
        <v>8</v>
      </c>
    </row>
    <row r="103" spans="1:9" ht="16.5" customHeight="1">
      <c r="A103" s="48" t="s">
        <v>167</v>
      </c>
      <c r="B103" s="32" t="s">
        <v>217</v>
      </c>
      <c r="C103" s="8"/>
      <c r="D103" s="11">
        <v>4500</v>
      </c>
      <c r="E103" s="28"/>
      <c r="F103" s="28">
        <f>+D103+E103</f>
        <v>4500</v>
      </c>
      <c r="G103" s="28">
        <f>+F103-D103</f>
        <v>0</v>
      </c>
      <c r="H103" s="29"/>
      <c r="I103" s="34" t="s">
        <v>8</v>
      </c>
    </row>
    <row r="104" spans="1:9" ht="16.5" customHeight="1">
      <c r="A104" s="48" t="s">
        <v>167</v>
      </c>
      <c r="B104" s="32" t="s">
        <v>1</v>
      </c>
      <c r="C104" s="8"/>
      <c r="D104" s="11">
        <v>2000</v>
      </c>
      <c r="E104" s="28"/>
      <c r="F104" s="28">
        <f>+D104+E104</f>
        <v>2000</v>
      </c>
      <c r="G104" s="28">
        <f>+F104-D104</f>
        <v>0</v>
      </c>
      <c r="H104" s="29"/>
      <c r="I104" s="34" t="s">
        <v>8</v>
      </c>
    </row>
    <row r="105" spans="1:9" ht="16.5" customHeight="1">
      <c r="A105" s="69" t="s">
        <v>167</v>
      </c>
      <c r="B105" s="32" t="s">
        <v>63</v>
      </c>
      <c r="C105" s="8"/>
      <c r="D105" s="11"/>
      <c r="E105" s="28">
        <v>628</v>
      </c>
      <c r="F105" s="28">
        <f t="shared" si="8"/>
        <v>628</v>
      </c>
      <c r="G105" s="28">
        <f t="shared" si="9"/>
        <v>628</v>
      </c>
      <c r="H105" s="58" t="s">
        <v>223</v>
      </c>
      <c r="I105" s="34" t="s">
        <v>8</v>
      </c>
    </row>
    <row r="106" spans="1:9" s="5" customFormat="1" ht="22.5" customHeight="1">
      <c r="A106" s="1"/>
      <c r="B106" s="35" t="s">
        <v>126</v>
      </c>
      <c r="C106" s="36"/>
      <c r="D106" s="37">
        <f>SUM(D95:D105)</f>
        <v>1751456</v>
      </c>
      <c r="E106" s="38">
        <f>SUM(E95:E105)</f>
        <v>835</v>
      </c>
      <c r="F106" s="38">
        <f>SUM(F95:F105)</f>
        <v>1752291</v>
      </c>
      <c r="G106" s="38">
        <f>SUM(G95:G105)</f>
        <v>835</v>
      </c>
      <c r="H106" s="39"/>
      <c r="I106" s="40"/>
    </row>
    <row r="107" spans="2:9" s="1" customFormat="1" ht="22.5" customHeight="1">
      <c r="B107" s="41" t="s">
        <v>127</v>
      </c>
      <c r="C107" s="42"/>
      <c r="D107" s="11"/>
      <c r="E107" s="43"/>
      <c r="F107" s="44"/>
      <c r="G107" s="44"/>
      <c r="H107" s="29"/>
      <c r="I107" s="30"/>
    </row>
    <row r="108" spans="1:9" ht="19.5" customHeight="1">
      <c r="A108" s="7" t="s">
        <v>167</v>
      </c>
      <c r="B108" s="45" t="s">
        <v>186</v>
      </c>
      <c r="C108" s="8"/>
      <c r="D108" s="9">
        <v>11500</v>
      </c>
      <c r="E108" s="28"/>
      <c r="F108" s="28">
        <f>+D108+E108</f>
        <v>11500</v>
      </c>
      <c r="G108" s="28">
        <f>+F108-D108</f>
        <v>0</v>
      </c>
      <c r="H108" s="29"/>
      <c r="I108" s="30" t="s">
        <v>187</v>
      </c>
    </row>
    <row r="109" spans="1:9" ht="19.5" customHeight="1">
      <c r="A109" s="7" t="s">
        <v>167</v>
      </c>
      <c r="B109" s="45" t="s">
        <v>39</v>
      </c>
      <c r="C109" s="8"/>
      <c r="D109" s="9">
        <v>0</v>
      </c>
      <c r="E109" s="28">
        <v>3000</v>
      </c>
      <c r="F109" s="28">
        <f>+D109+E109</f>
        <v>3000</v>
      </c>
      <c r="G109" s="28">
        <f>+F109-D109</f>
        <v>3000</v>
      </c>
      <c r="H109" s="33" t="s">
        <v>36</v>
      </c>
      <c r="I109" s="30" t="s">
        <v>187</v>
      </c>
    </row>
    <row r="110" spans="1:9" s="5" customFormat="1" ht="16.5" customHeight="1">
      <c r="A110" s="1"/>
      <c r="B110" s="35" t="s">
        <v>128</v>
      </c>
      <c r="C110" s="36"/>
      <c r="D110" s="37">
        <f>SUM(D108:D109)</f>
        <v>11500</v>
      </c>
      <c r="E110" s="38">
        <f>SUM(E108:E109)</f>
        <v>3000</v>
      </c>
      <c r="F110" s="38">
        <f>SUM(F108:F109)</f>
        <v>14500</v>
      </c>
      <c r="G110" s="38">
        <f>SUM(G108:G109)</f>
        <v>3000</v>
      </c>
      <c r="H110" s="39"/>
      <c r="I110" s="40"/>
    </row>
    <row r="111" spans="2:9" s="1" customFormat="1" ht="21.75" customHeight="1">
      <c r="B111" s="41" t="s">
        <v>129</v>
      </c>
      <c r="C111" s="42"/>
      <c r="D111" s="11"/>
      <c r="E111" s="43"/>
      <c r="F111" s="44"/>
      <c r="G111" s="44"/>
      <c r="H111" s="29"/>
      <c r="I111" s="30"/>
    </row>
    <row r="112" spans="1:9" s="1" customFormat="1" ht="21.75" customHeight="1">
      <c r="A112" s="1" t="s">
        <v>71</v>
      </c>
      <c r="B112" s="45" t="s">
        <v>130</v>
      </c>
      <c r="C112" s="42"/>
      <c r="D112" s="11">
        <v>887</v>
      </c>
      <c r="E112" s="28"/>
      <c r="F112" s="28">
        <f>+D112+E112</f>
        <v>887</v>
      </c>
      <c r="G112" s="28">
        <f>+F112-D112</f>
        <v>0</v>
      </c>
      <c r="H112" s="29"/>
      <c r="I112" s="30" t="s">
        <v>131</v>
      </c>
    </row>
    <row r="113" spans="1:9" s="1" customFormat="1" ht="18.75" customHeight="1">
      <c r="A113" s="48" t="s">
        <v>167</v>
      </c>
      <c r="B113" s="45" t="s">
        <v>218</v>
      </c>
      <c r="C113" s="8"/>
      <c r="D113" s="11">
        <v>5000</v>
      </c>
      <c r="E113" s="28"/>
      <c r="F113" s="28">
        <f>+D113+E113</f>
        <v>5000</v>
      </c>
      <c r="G113" s="28">
        <f>+F113-D113</f>
        <v>0</v>
      </c>
      <c r="H113" s="29"/>
      <c r="I113" s="30"/>
    </row>
    <row r="114" spans="1:9" s="1" customFormat="1" ht="32.25" customHeight="1">
      <c r="A114" s="48" t="s">
        <v>167</v>
      </c>
      <c r="B114" s="45" t="s">
        <v>40</v>
      </c>
      <c r="C114" s="8"/>
      <c r="D114" s="11">
        <v>0</v>
      </c>
      <c r="E114" s="28">
        <f>140004-6670</f>
        <v>133334</v>
      </c>
      <c r="F114" s="28">
        <f>+D114+E114</f>
        <v>133334</v>
      </c>
      <c r="G114" s="28">
        <f>+F114-D114</f>
        <v>133334</v>
      </c>
      <c r="H114" s="33" t="s">
        <v>62</v>
      </c>
      <c r="I114" s="30"/>
    </row>
    <row r="115" spans="1:9" s="1" customFormat="1" ht="21.75" customHeight="1">
      <c r="A115" s="48" t="s">
        <v>167</v>
      </c>
      <c r="B115" s="45" t="s">
        <v>16</v>
      </c>
      <c r="C115" s="8"/>
      <c r="D115" s="11">
        <v>0</v>
      </c>
      <c r="E115" s="28">
        <v>876</v>
      </c>
      <c r="F115" s="28">
        <f>+D115+E115</f>
        <v>876</v>
      </c>
      <c r="G115" s="28">
        <f>+F115-D115</f>
        <v>876</v>
      </c>
      <c r="H115" s="58" t="s">
        <v>223</v>
      </c>
      <c r="I115" s="30"/>
    </row>
    <row r="116" spans="1:9" s="5" customFormat="1" ht="21.75" customHeight="1">
      <c r="A116" s="1"/>
      <c r="B116" s="35" t="s">
        <v>132</v>
      </c>
      <c r="C116" s="36"/>
      <c r="D116" s="37">
        <f>SUM(D112:D115)</f>
        <v>5887</v>
      </c>
      <c r="E116" s="38">
        <f>SUM(E112:E115)</f>
        <v>134210</v>
      </c>
      <c r="F116" s="38">
        <f>SUM(F112:F115)</f>
        <v>140097</v>
      </c>
      <c r="G116" s="38">
        <f>SUM(G112:G115)</f>
        <v>134210</v>
      </c>
      <c r="H116" s="39"/>
      <c r="I116" s="40"/>
    </row>
    <row r="117" spans="2:9" s="1" customFormat="1" ht="19.5" customHeight="1">
      <c r="B117" s="41" t="s">
        <v>133</v>
      </c>
      <c r="C117" s="42"/>
      <c r="D117" s="11"/>
      <c r="E117" s="43"/>
      <c r="F117" s="44"/>
      <c r="G117" s="44"/>
      <c r="H117" s="29"/>
      <c r="I117" s="30"/>
    </row>
    <row r="118" spans="1:9" s="1" customFormat="1" ht="18" customHeight="1">
      <c r="A118" s="1" t="s">
        <v>71</v>
      </c>
      <c r="B118" s="50" t="s">
        <v>134</v>
      </c>
      <c r="C118" s="42"/>
      <c r="D118" s="11">
        <v>2456</v>
      </c>
      <c r="E118" s="28"/>
      <c r="F118" s="28">
        <f aca="true" t="shared" si="10" ref="F118:F124">+D118+E118</f>
        <v>2456</v>
      </c>
      <c r="G118" s="28">
        <f aca="true" t="shared" si="11" ref="G118:G124">+F118-D118</f>
        <v>0</v>
      </c>
      <c r="H118" s="29"/>
      <c r="I118" s="30"/>
    </row>
    <row r="119" spans="1:9" s="1" customFormat="1" ht="18" customHeight="1">
      <c r="A119" s="1" t="s">
        <v>71</v>
      </c>
      <c r="B119" s="50" t="s">
        <v>135</v>
      </c>
      <c r="C119" s="42"/>
      <c r="D119" s="11">
        <v>291</v>
      </c>
      <c r="E119" s="28"/>
      <c r="F119" s="28">
        <f t="shared" si="10"/>
        <v>291</v>
      </c>
      <c r="G119" s="28">
        <f t="shared" si="11"/>
        <v>0</v>
      </c>
      <c r="H119" s="29"/>
      <c r="I119" s="30"/>
    </row>
    <row r="120" spans="1:9" s="1" customFormat="1" ht="18" customHeight="1">
      <c r="A120" s="1" t="s">
        <v>71</v>
      </c>
      <c r="B120" s="32" t="s">
        <v>3</v>
      </c>
      <c r="C120" s="42"/>
      <c r="D120" s="11">
        <f>4731+7500</f>
        <v>12231</v>
      </c>
      <c r="E120" s="28"/>
      <c r="F120" s="28">
        <f t="shared" si="10"/>
        <v>12231</v>
      </c>
      <c r="G120" s="28">
        <f t="shared" si="11"/>
        <v>0</v>
      </c>
      <c r="H120" s="29"/>
      <c r="I120" s="30"/>
    </row>
    <row r="121" spans="1:9" s="1" customFormat="1" ht="18" customHeight="1">
      <c r="A121" s="1" t="s">
        <v>71</v>
      </c>
      <c r="B121" s="50" t="s">
        <v>4</v>
      </c>
      <c r="C121" s="42"/>
      <c r="D121" s="11">
        <f>1633+4000</f>
        <v>5633</v>
      </c>
      <c r="E121" s="28"/>
      <c r="F121" s="28">
        <f t="shared" si="10"/>
        <v>5633</v>
      </c>
      <c r="G121" s="28">
        <f t="shared" si="11"/>
        <v>0</v>
      </c>
      <c r="H121" s="29"/>
      <c r="I121" s="30"/>
    </row>
    <row r="122" spans="1:9" s="1" customFormat="1" ht="18" customHeight="1">
      <c r="A122" s="1" t="s">
        <v>71</v>
      </c>
      <c r="B122" s="50" t="s">
        <v>136</v>
      </c>
      <c r="C122" s="4"/>
      <c r="D122" s="11">
        <v>1144</v>
      </c>
      <c r="E122" s="28">
        <f>128-44</f>
        <v>84</v>
      </c>
      <c r="F122" s="28">
        <f t="shared" si="10"/>
        <v>1228</v>
      </c>
      <c r="G122" s="28">
        <f t="shared" si="11"/>
        <v>84</v>
      </c>
      <c r="H122" s="33" t="s">
        <v>64</v>
      </c>
      <c r="I122" s="30"/>
    </row>
    <row r="123" spans="2:9" ht="18" customHeight="1">
      <c r="B123" s="70" t="s">
        <v>222</v>
      </c>
      <c r="C123" s="8"/>
      <c r="D123" s="9"/>
      <c r="E123" s="28">
        <v>500</v>
      </c>
      <c r="F123" s="28">
        <f t="shared" si="10"/>
        <v>500</v>
      </c>
      <c r="G123" s="28">
        <f t="shared" si="11"/>
        <v>500</v>
      </c>
      <c r="H123" s="29"/>
      <c r="I123" s="30"/>
    </row>
    <row r="124" spans="1:9" ht="18" customHeight="1">
      <c r="A124" s="7" t="s">
        <v>153</v>
      </c>
      <c r="B124" s="32" t="s">
        <v>154</v>
      </c>
      <c r="C124" s="8"/>
      <c r="D124" s="11">
        <v>20000</v>
      </c>
      <c r="E124" s="28"/>
      <c r="F124" s="28">
        <f t="shared" si="10"/>
        <v>20000</v>
      </c>
      <c r="G124" s="28">
        <f t="shared" si="11"/>
        <v>0</v>
      </c>
      <c r="H124" s="29"/>
      <c r="I124" s="54" t="s">
        <v>155</v>
      </c>
    </row>
    <row r="125" spans="1:9" s="5" customFormat="1" ht="21" customHeight="1">
      <c r="A125" s="1"/>
      <c r="B125" s="35" t="s">
        <v>137</v>
      </c>
      <c r="C125" s="36"/>
      <c r="D125" s="37">
        <f>SUM(D118:D124)</f>
        <v>41755</v>
      </c>
      <c r="E125" s="38">
        <f>SUM(E118:E124)</f>
        <v>584</v>
      </c>
      <c r="F125" s="38">
        <f>SUM(F118:F124)</f>
        <v>42339</v>
      </c>
      <c r="G125" s="38">
        <f>SUM(G118:G124)</f>
        <v>584</v>
      </c>
      <c r="H125" s="39"/>
      <c r="I125" s="40"/>
    </row>
    <row r="126" spans="2:9" s="1" customFormat="1" ht="21" customHeight="1">
      <c r="B126" s="41" t="s">
        <v>138</v>
      </c>
      <c r="C126" s="42"/>
      <c r="D126" s="11"/>
      <c r="E126" s="43"/>
      <c r="F126" s="44"/>
      <c r="G126" s="44"/>
      <c r="H126" s="29"/>
      <c r="I126" s="30"/>
    </row>
    <row r="127" spans="1:9" ht="21" customHeight="1">
      <c r="A127" s="48" t="s">
        <v>167</v>
      </c>
      <c r="B127" s="60" t="s">
        <v>188</v>
      </c>
      <c r="C127" s="68"/>
      <c r="D127" s="71">
        <v>16000</v>
      </c>
      <c r="E127" s="72"/>
      <c r="F127" s="72">
        <f>+D127+E127</f>
        <v>16000</v>
      </c>
      <c r="G127" s="72">
        <f>+F127-D127</f>
        <v>0</v>
      </c>
      <c r="H127" s="64"/>
      <c r="I127" s="55" t="s">
        <v>189</v>
      </c>
    </row>
    <row r="128" spans="1:9" s="5" customFormat="1" ht="20.25" customHeight="1" hidden="1" outlineLevel="1">
      <c r="A128" s="1"/>
      <c r="B128" s="35" t="s">
        <v>139</v>
      </c>
      <c r="C128" s="36"/>
      <c r="D128" s="37">
        <f>SUM(D127:D127)</f>
        <v>16000</v>
      </c>
      <c r="E128" s="38">
        <f>SUM(E127:E127)</f>
        <v>0</v>
      </c>
      <c r="F128" s="38">
        <f>SUM(F127:F127)</f>
        <v>16000</v>
      </c>
      <c r="G128" s="38">
        <f>SUM(G127:G127)</f>
        <v>0</v>
      </c>
      <c r="H128" s="39"/>
      <c r="I128" s="40"/>
    </row>
    <row r="129" spans="2:9" s="1" customFormat="1" ht="21" customHeight="1" collapsed="1">
      <c r="B129" s="41" t="s">
        <v>140</v>
      </c>
      <c r="C129" s="42"/>
      <c r="D129" s="11"/>
      <c r="E129" s="43"/>
      <c r="F129" s="44"/>
      <c r="G129" s="44"/>
      <c r="H129" s="29"/>
      <c r="I129" s="30"/>
    </row>
    <row r="130" spans="1:9" s="1" customFormat="1" ht="20.25" customHeight="1">
      <c r="A130" s="1" t="s">
        <v>71</v>
      </c>
      <c r="B130" s="27" t="s">
        <v>141</v>
      </c>
      <c r="C130" s="8"/>
      <c r="D130" s="11">
        <v>1500</v>
      </c>
      <c r="E130" s="28">
        <v>-89</v>
      </c>
      <c r="F130" s="28">
        <f>+D130+E130</f>
        <v>1411</v>
      </c>
      <c r="G130" s="28">
        <f>+F130-D130</f>
        <v>-89</v>
      </c>
      <c r="H130" s="65" t="s">
        <v>28</v>
      </c>
      <c r="I130" s="30"/>
    </row>
    <row r="131" spans="1:9" s="1" customFormat="1" ht="20.25" customHeight="1">
      <c r="A131" s="1" t="s">
        <v>71</v>
      </c>
      <c r="B131" s="32" t="s">
        <v>142</v>
      </c>
      <c r="C131" s="8" t="s">
        <v>73</v>
      </c>
      <c r="D131" s="11">
        <v>4713</v>
      </c>
      <c r="E131" s="28">
        <v>-378</v>
      </c>
      <c r="F131" s="28">
        <f>+D131+E131</f>
        <v>4335</v>
      </c>
      <c r="G131" s="28">
        <f>+F131-D131</f>
        <v>-378</v>
      </c>
      <c r="H131" s="80" t="s">
        <v>29</v>
      </c>
      <c r="I131" s="30"/>
    </row>
    <row r="132" spans="1:9" ht="20.25" customHeight="1">
      <c r="A132" s="7" t="s">
        <v>167</v>
      </c>
      <c r="B132" s="32" t="s">
        <v>190</v>
      </c>
      <c r="C132" s="8" t="s">
        <v>96</v>
      </c>
      <c r="D132" s="9">
        <v>3000</v>
      </c>
      <c r="E132" s="28"/>
      <c r="F132" s="28">
        <f>+D132+E132</f>
        <v>3000</v>
      </c>
      <c r="G132" s="28">
        <f>+F132-D132</f>
        <v>0</v>
      </c>
      <c r="H132" s="29"/>
      <c r="I132" s="30"/>
    </row>
    <row r="133" spans="1:9" ht="20.25" customHeight="1">
      <c r="A133" s="7" t="s">
        <v>167</v>
      </c>
      <c r="B133" s="32" t="s">
        <v>2</v>
      </c>
      <c r="C133" s="8" t="s">
        <v>96</v>
      </c>
      <c r="D133" s="9">
        <v>250</v>
      </c>
      <c r="E133" s="28"/>
      <c r="F133" s="28">
        <f>+D133+E133</f>
        <v>250</v>
      </c>
      <c r="G133" s="28">
        <f>+F133-D133</f>
        <v>0</v>
      </c>
      <c r="H133" s="29"/>
      <c r="I133" s="30"/>
    </row>
    <row r="134" spans="1:9" ht="20.25" customHeight="1">
      <c r="A134" s="7" t="s">
        <v>167</v>
      </c>
      <c r="B134" s="32" t="s">
        <v>58</v>
      </c>
      <c r="C134" s="8" t="s">
        <v>96</v>
      </c>
      <c r="D134" s="9"/>
      <c r="E134" s="28">
        <v>20000</v>
      </c>
      <c r="F134" s="28">
        <f>+D134+E134</f>
        <v>20000</v>
      </c>
      <c r="G134" s="28">
        <f>+F134-D134</f>
        <v>20000</v>
      </c>
      <c r="H134" s="33" t="s">
        <v>59</v>
      </c>
      <c r="I134" s="30"/>
    </row>
    <row r="135" spans="1:9" s="5" customFormat="1" ht="21" customHeight="1">
      <c r="A135" s="1"/>
      <c r="B135" s="35" t="s">
        <v>143</v>
      </c>
      <c r="C135" s="36"/>
      <c r="D135" s="37">
        <f>SUM(D130:D134)</f>
        <v>9463</v>
      </c>
      <c r="E135" s="38">
        <f>SUM(E130:E134)</f>
        <v>19533</v>
      </c>
      <c r="F135" s="38">
        <f>SUM(F130:F134)</f>
        <v>28996</v>
      </c>
      <c r="G135" s="38">
        <f>SUM(G130:G134)</f>
        <v>19533</v>
      </c>
      <c r="H135" s="39"/>
      <c r="I135" s="40"/>
    </row>
    <row r="136" spans="2:9" s="1" customFormat="1" ht="24.75" customHeight="1">
      <c r="B136" s="41" t="s">
        <v>144</v>
      </c>
      <c r="C136" s="42"/>
      <c r="D136" s="11"/>
      <c r="E136" s="43"/>
      <c r="F136" s="44"/>
      <c r="G136" s="44"/>
      <c r="H136" s="29"/>
      <c r="I136" s="30"/>
    </row>
    <row r="137" spans="1:9" ht="120.75" customHeight="1">
      <c r="A137" s="7" t="s">
        <v>167</v>
      </c>
      <c r="B137" s="73" t="s">
        <v>15</v>
      </c>
      <c r="C137" s="8"/>
      <c r="D137" s="11">
        <f>30000+4972+1028</f>
        <v>36000</v>
      </c>
      <c r="E137" s="28">
        <f>-216-150-1100-342-628-1055-876-173-144</f>
        <v>-4684</v>
      </c>
      <c r="F137" s="28">
        <f aca="true" t="shared" si="12" ref="F137:F147">+D137+E137</f>
        <v>31316</v>
      </c>
      <c r="G137" s="28">
        <f aca="true" t="shared" si="13" ref="G137:G147">+F137-D137</f>
        <v>-4684</v>
      </c>
      <c r="H137" s="33" t="s">
        <v>55</v>
      </c>
      <c r="I137" s="54" t="s">
        <v>191</v>
      </c>
    </row>
    <row r="138" spans="1:9" ht="30.75" customHeight="1">
      <c r="A138" s="7" t="s">
        <v>167</v>
      </c>
      <c r="B138" s="32" t="s">
        <v>192</v>
      </c>
      <c r="C138" s="8"/>
      <c r="D138" s="9">
        <f>20000+7300</f>
        <v>27300</v>
      </c>
      <c r="E138" s="28"/>
      <c r="F138" s="28">
        <f t="shared" si="12"/>
        <v>27300</v>
      </c>
      <c r="G138" s="28">
        <f t="shared" si="13"/>
        <v>0</v>
      </c>
      <c r="H138" s="29"/>
      <c r="I138" s="54" t="s">
        <v>193</v>
      </c>
    </row>
    <row r="139" spans="1:9" ht="18.75" customHeight="1">
      <c r="A139" s="7" t="s">
        <v>167</v>
      </c>
      <c r="B139" s="32" t="s">
        <v>194</v>
      </c>
      <c r="C139" s="8"/>
      <c r="D139" s="11">
        <v>2000</v>
      </c>
      <c r="E139" s="28">
        <v>32000</v>
      </c>
      <c r="F139" s="28">
        <f t="shared" si="12"/>
        <v>34000</v>
      </c>
      <c r="G139" s="28">
        <f t="shared" si="13"/>
        <v>32000</v>
      </c>
      <c r="H139" s="29"/>
      <c r="I139" s="30"/>
    </row>
    <row r="140" spans="1:9" ht="18.75" customHeight="1">
      <c r="A140" s="7" t="s">
        <v>167</v>
      </c>
      <c r="B140" s="32" t="s">
        <v>195</v>
      </c>
      <c r="C140" s="8"/>
      <c r="D140" s="11">
        <v>3000</v>
      </c>
      <c r="E140" s="28"/>
      <c r="F140" s="28">
        <f t="shared" si="12"/>
        <v>3000</v>
      </c>
      <c r="G140" s="28">
        <f t="shared" si="13"/>
        <v>0</v>
      </c>
      <c r="H140" s="29"/>
      <c r="I140" s="30" t="s">
        <v>196</v>
      </c>
    </row>
    <row r="141" spans="1:9" ht="18.75" customHeight="1">
      <c r="A141" s="7" t="s">
        <v>167</v>
      </c>
      <c r="B141" s="32" t="s">
        <v>197</v>
      </c>
      <c r="C141" s="8"/>
      <c r="D141" s="11">
        <v>5150</v>
      </c>
      <c r="E141" s="28"/>
      <c r="F141" s="28">
        <f t="shared" si="12"/>
        <v>5150</v>
      </c>
      <c r="G141" s="28">
        <f t="shared" si="13"/>
        <v>0</v>
      </c>
      <c r="H141" s="29"/>
      <c r="I141" s="54" t="s">
        <v>198</v>
      </c>
    </row>
    <row r="142" spans="1:9" ht="18.75" customHeight="1">
      <c r="A142" s="7" t="s">
        <v>167</v>
      </c>
      <c r="B142" s="32" t="s">
        <v>199</v>
      </c>
      <c r="C142" s="8"/>
      <c r="D142" s="9">
        <v>10000</v>
      </c>
      <c r="E142" s="28"/>
      <c r="F142" s="28">
        <f t="shared" si="12"/>
        <v>10000</v>
      </c>
      <c r="G142" s="28">
        <f t="shared" si="13"/>
        <v>0</v>
      </c>
      <c r="H142" s="29"/>
      <c r="I142" s="30"/>
    </row>
    <row r="143" spans="1:9" s="1" customFormat="1" ht="18.75" customHeight="1">
      <c r="A143" s="7" t="s">
        <v>167</v>
      </c>
      <c r="B143" s="27" t="s">
        <v>200</v>
      </c>
      <c r="C143" s="8"/>
      <c r="D143" s="11">
        <v>3000</v>
      </c>
      <c r="E143" s="28"/>
      <c r="F143" s="28">
        <f t="shared" si="12"/>
        <v>3000</v>
      </c>
      <c r="G143" s="28">
        <f t="shared" si="13"/>
        <v>0</v>
      </c>
      <c r="H143" s="29"/>
      <c r="I143" s="30"/>
    </row>
    <row r="144" spans="1:9" s="1" customFormat="1" ht="18.75" customHeight="1">
      <c r="A144" s="7" t="s">
        <v>167</v>
      </c>
      <c r="B144" s="27" t="s">
        <v>201</v>
      </c>
      <c r="C144" s="8"/>
      <c r="D144" s="11">
        <v>400</v>
      </c>
      <c r="E144" s="28"/>
      <c r="F144" s="28">
        <f t="shared" si="12"/>
        <v>400</v>
      </c>
      <c r="G144" s="28">
        <f t="shared" si="13"/>
        <v>0</v>
      </c>
      <c r="H144" s="58"/>
      <c r="I144" s="30"/>
    </row>
    <row r="145" spans="1:9" s="1" customFormat="1" ht="18.75" customHeight="1">
      <c r="A145" s="7" t="s">
        <v>167</v>
      </c>
      <c r="B145" s="27" t="s">
        <v>65</v>
      </c>
      <c r="C145" s="8"/>
      <c r="D145" s="11">
        <v>0</v>
      </c>
      <c r="E145" s="28">
        <v>342</v>
      </c>
      <c r="F145" s="28">
        <f>+D145+E145</f>
        <v>342</v>
      </c>
      <c r="G145" s="28">
        <f>+F145-D145</f>
        <v>342</v>
      </c>
      <c r="H145" s="58" t="s">
        <v>223</v>
      </c>
      <c r="I145" s="30"/>
    </row>
    <row r="146" spans="1:9" s="1" customFormat="1" ht="18.75" customHeight="1">
      <c r="A146" s="1" t="s">
        <v>71</v>
      </c>
      <c r="B146" s="45" t="s">
        <v>145</v>
      </c>
      <c r="C146" s="74"/>
      <c r="D146" s="11">
        <v>600</v>
      </c>
      <c r="E146" s="28"/>
      <c r="F146" s="28">
        <f t="shared" si="12"/>
        <v>600</v>
      </c>
      <c r="G146" s="28">
        <f t="shared" si="13"/>
        <v>0</v>
      </c>
      <c r="H146" s="29"/>
      <c r="I146" s="30"/>
    </row>
    <row r="147" spans="1:9" s="1" customFormat="1" ht="18.75" customHeight="1">
      <c r="A147" s="1" t="s">
        <v>71</v>
      </c>
      <c r="B147" s="67" t="s">
        <v>146</v>
      </c>
      <c r="C147" s="8"/>
      <c r="D147" s="11">
        <v>1500</v>
      </c>
      <c r="E147" s="28"/>
      <c r="F147" s="28">
        <f t="shared" si="12"/>
        <v>1500</v>
      </c>
      <c r="G147" s="28">
        <f t="shared" si="13"/>
        <v>0</v>
      </c>
      <c r="H147" s="29"/>
      <c r="I147" s="30"/>
    </row>
    <row r="148" spans="1:9" s="5" customFormat="1" ht="18.75" customHeight="1">
      <c r="A148" s="1"/>
      <c r="B148" s="35" t="s">
        <v>147</v>
      </c>
      <c r="C148" s="36"/>
      <c r="D148" s="37">
        <f>SUM(D137:D147)</f>
        <v>88950</v>
      </c>
      <c r="E148" s="38">
        <f>SUM(E137:E147)</f>
        <v>27658</v>
      </c>
      <c r="F148" s="38">
        <f>SUM(F137:F147)</f>
        <v>116608</v>
      </c>
      <c r="G148" s="38">
        <f>SUM(G137:G147)</f>
        <v>27658</v>
      </c>
      <c r="H148" s="39"/>
      <c r="I148" s="40"/>
    </row>
    <row r="149" spans="2:9" s="1" customFormat="1" ht="18.75" customHeight="1">
      <c r="B149" s="75" t="s">
        <v>148</v>
      </c>
      <c r="C149" s="8"/>
      <c r="D149" s="11"/>
      <c r="E149" s="43"/>
      <c r="F149" s="44"/>
      <c r="G149" s="44"/>
      <c r="H149" s="29"/>
      <c r="I149" s="30"/>
    </row>
    <row r="150" spans="1:9" s="1" customFormat="1" ht="18.75" customHeight="1">
      <c r="A150" s="1" t="s">
        <v>71</v>
      </c>
      <c r="B150" s="32" t="s">
        <v>149</v>
      </c>
      <c r="C150" s="8"/>
      <c r="D150" s="11">
        <f>54516+41250</f>
        <v>95766</v>
      </c>
      <c r="E150" s="28"/>
      <c r="F150" s="28">
        <f>+D150+E150</f>
        <v>95766</v>
      </c>
      <c r="G150" s="28">
        <f>+F150-D150</f>
        <v>0</v>
      </c>
      <c r="H150" s="29"/>
      <c r="I150" s="76"/>
    </row>
    <row r="151" spans="1:9" s="1" customFormat="1" ht="18.75" customHeight="1">
      <c r="A151" s="1" t="s">
        <v>71</v>
      </c>
      <c r="B151" s="50" t="s">
        <v>150</v>
      </c>
      <c r="C151" s="51"/>
      <c r="D151" s="11">
        <v>2719</v>
      </c>
      <c r="E151" s="28">
        <v>101</v>
      </c>
      <c r="F151" s="28">
        <f>+D151+E151</f>
        <v>2820</v>
      </c>
      <c r="G151" s="28">
        <f>+F151-D151</f>
        <v>101</v>
      </c>
      <c r="H151" s="33" t="s">
        <v>35</v>
      </c>
      <c r="I151" s="54" t="s">
        <v>151</v>
      </c>
    </row>
    <row r="152" spans="2:9" s="1" customFormat="1" ht="18.75" customHeight="1">
      <c r="B152" s="50" t="s">
        <v>61</v>
      </c>
      <c r="C152" s="51"/>
      <c r="D152" s="11"/>
      <c r="E152" s="28">
        <v>3116</v>
      </c>
      <c r="F152" s="28">
        <f>+D152+E152</f>
        <v>3116</v>
      </c>
      <c r="G152" s="28">
        <f>+F152-D152</f>
        <v>3116</v>
      </c>
      <c r="H152" s="33" t="s">
        <v>34</v>
      </c>
      <c r="I152" s="54" t="s">
        <v>151</v>
      </c>
    </row>
    <row r="153" spans="2:9" s="1" customFormat="1" ht="18.75" customHeight="1">
      <c r="B153" s="50" t="s">
        <v>66</v>
      </c>
      <c r="C153" s="51"/>
      <c r="D153" s="11"/>
      <c r="E153" s="28">
        <v>394</v>
      </c>
      <c r="F153" s="28">
        <f>+D153+E153</f>
        <v>394</v>
      </c>
      <c r="G153" s="28">
        <f>+F153-D153</f>
        <v>394</v>
      </c>
      <c r="H153" s="33" t="s">
        <v>67</v>
      </c>
      <c r="I153" s="54" t="s">
        <v>151</v>
      </c>
    </row>
    <row r="154" spans="2:9" s="5" customFormat="1" ht="18.75" customHeight="1">
      <c r="B154" s="35" t="s">
        <v>152</v>
      </c>
      <c r="C154" s="36"/>
      <c r="D154" s="37">
        <f>SUM(D150:D153)</f>
        <v>98485</v>
      </c>
      <c r="E154" s="38">
        <f>SUM(E150:E153)</f>
        <v>3611</v>
      </c>
      <c r="F154" s="38">
        <f>SUM(F150:F153)</f>
        <v>102096</v>
      </c>
      <c r="G154" s="38">
        <f>SUM(G150:G153)</f>
        <v>3611</v>
      </c>
      <c r="H154" s="39"/>
      <c r="I154" s="77"/>
    </row>
    <row r="155" spans="2:9" s="5" customFormat="1" ht="28.5" customHeight="1">
      <c r="B155" s="78" t="s">
        <v>202</v>
      </c>
      <c r="C155" s="79"/>
      <c r="D155" s="37">
        <f>+D15+D38+D45+D93+D106+D110+D116+D125+D128+D135+D148+D154</f>
        <v>3344476</v>
      </c>
      <c r="E155" s="38">
        <f>+E15+E38+E45+E93+E106+E110+E116+E125+E128+E135+E148+E154</f>
        <v>319434</v>
      </c>
      <c r="F155" s="38">
        <f>+F15+F38+F45+F93+F106+F110+F116+F125+F128+F135+F148+F154</f>
        <v>3663910</v>
      </c>
      <c r="G155" s="38">
        <f>+G15+G38+G45+G93+G106+G110+G116+G125+G128+G135+G148+G154</f>
        <v>319434</v>
      </c>
      <c r="H155" s="39"/>
      <c r="I155" s="17">
        <f>+D155-E155</f>
        <v>3025042</v>
      </c>
    </row>
  </sheetData>
  <printOptions horizontalCentered="1"/>
  <pageMargins left="0.23" right="0.27" top="0.72" bottom="0.44" header="0.42" footer="0.25"/>
  <pageSetup horizontalDpi="300" verticalDpi="300" orientation="landscape" paperSize="9" scale="85" r:id="rId1"/>
  <headerFooter alignWithMargins="0">
    <oddHeader>&amp;C&amp;"Times New Roman,Félkövér"&amp;14FELHALMOZÁSI KIADÁSOK&amp;R&amp;"Times New Roman,Normál"&amp;9 21/2006.(VI.21.) önkormányzati rendelet 
 9. sz. melléklet</oddHeader>
    <oddFooter>&amp;L&amp;"Times New Roman,Normál"Kaposvár, &amp;D  &amp;T&amp;C&amp;"Times New Roman,Normál"&amp;Z&amp;F _ &amp;A   &amp;"Times New Roman,Félkövér"  Szabó Tiborné&amp;R&amp;"Times New Roman,Normál"&amp;P/&amp;N</oddFooter>
  </headerFooter>
  <rowBreaks count="4" manualBreakCount="4">
    <brk id="38" max="255" man="1"/>
    <brk id="72" max="8" man="1"/>
    <brk id="106" max="255" man="1"/>
    <brk id="1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bzs</cp:lastModifiedBy>
  <cp:lastPrinted>2006-06-19T13:48:06Z</cp:lastPrinted>
  <dcterms:created xsi:type="dcterms:W3CDTF">2006-01-24T11:56:06Z</dcterms:created>
  <dcterms:modified xsi:type="dcterms:W3CDTF">2006-07-03T09:44:18Z</dcterms:modified>
  <cp:category/>
  <cp:version/>
  <cp:contentType/>
  <cp:contentStatus/>
</cp:coreProperties>
</file>